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 tabRatio="677" activeTab="1"/>
  </bookViews>
  <sheets>
    <sheet name="المارينا" sheetId="1" r:id="rId1"/>
    <sheet name="التقرير" sheetId="12" r:id="rId2"/>
  </sheets>
  <definedNames>
    <definedName name="_xlnm._FilterDatabase" localSheetId="1" hidden="1">التقرير!$A$1:$AL$642</definedName>
    <definedName name="_xlnm._FilterDatabase" localSheetId="0" hidden="1">المارينا!$A$1:$AL$642</definedName>
    <definedName name="_xlnm.Print_Area" localSheetId="1">التقرير!$A$1:$U$642</definedName>
    <definedName name="_xlnm.Print_Area" localSheetId="0">المارينا!$A$1:$U$642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42" i="12" l="1"/>
  <c r="N641" i="12"/>
  <c r="N640" i="12"/>
  <c r="N639" i="12"/>
  <c r="N638" i="12"/>
  <c r="N637" i="12"/>
  <c r="N636" i="12"/>
  <c r="N635" i="12"/>
  <c r="N634" i="12"/>
  <c r="N633" i="12"/>
  <c r="N632" i="12"/>
  <c r="N631" i="12"/>
  <c r="N630" i="12"/>
  <c r="N629" i="12"/>
  <c r="N628" i="12"/>
  <c r="N627" i="12"/>
  <c r="N626" i="12"/>
  <c r="N625" i="12"/>
  <c r="N624" i="12"/>
  <c r="N623" i="12"/>
  <c r="N622" i="12"/>
  <c r="N621" i="12"/>
  <c r="N620" i="12"/>
  <c r="N619" i="12"/>
  <c r="N618" i="12"/>
  <c r="N617" i="12"/>
  <c r="N616" i="12"/>
  <c r="N615" i="12"/>
  <c r="N614" i="12"/>
  <c r="N613" i="12"/>
  <c r="N612" i="12"/>
  <c r="N611" i="12"/>
  <c r="N610" i="12"/>
  <c r="N609" i="12"/>
  <c r="N608" i="12"/>
  <c r="N607" i="12"/>
  <c r="N606" i="12"/>
  <c r="N605" i="12"/>
  <c r="N604" i="12"/>
  <c r="N603" i="12"/>
  <c r="N602" i="12"/>
  <c r="N601" i="12"/>
  <c r="N600" i="12"/>
  <c r="N599" i="12"/>
  <c r="N598" i="12"/>
  <c r="N597" i="12"/>
  <c r="N596" i="12"/>
  <c r="N595" i="12"/>
  <c r="N594" i="12"/>
  <c r="N593" i="12"/>
  <c r="N592" i="12"/>
  <c r="N591" i="12"/>
  <c r="N590" i="12"/>
  <c r="N589" i="12"/>
  <c r="N588" i="12"/>
  <c r="N587" i="12"/>
  <c r="N586" i="12"/>
  <c r="N585" i="12"/>
  <c r="N584" i="12"/>
  <c r="N583" i="12"/>
  <c r="N582" i="12"/>
  <c r="N581" i="12"/>
  <c r="N580" i="12"/>
  <c r="N579" i="12"/>
  <c r="N578" i="12"/>
  <c r="N577" i="12"/>
  <c r="N576" i="12"/>
  <c r="N575" i="12"/>
  <c r="N574" i="12"/>
  <c r="N573" i="12"/>
  <c r="N572" i="12"/>
  <c r="N571" i="12"/>
  <c r="N570" i="12"/>
  <c r="N569" i="12"/>
  <c r="N568" i="12"/>
  <c r="N567" i="12"/>
  <c r="N566" i="12"/>
  <c r="N565" i="12"/>
  <c r="N564" i="12"/>
  <c r="N563" i="12"/>
  <c r="N562" i="12"/>
  <c r="N561" i="12"/>
  <c r="N560" i="12"/>
  <c r="N559" i="12"/>
  <c r="N558" i="12"/>
  <c r="N557" i="12"/>
  <c r="N556" i="12"/>
  <c r="N555" i="12"/>
  <c r="N554" i="12"/>
  <c r="N553" i="12"/>
  <c r="N552" i="12"/>
  <c r="N551" i="12"/>
  <c r="N550" i="12"/>
  <c r="N549" i="12"/>
  <c r="N548" i="12"/>
  <c r="N547" i="12"/>
  <c r="N546" i="12"/>
  <c r="N545" i="12"/>
  <c r="N544" i="12"/>
  <c r="N543" i="12"/>
  <c r="N542" i="12"/>
  <c r="N541" i="12"/>
  <c r="N540" i="12"/>
  <c r="N539" i="12"/>
  <c r="N538" i="12"/>
  <c r="N537" i="12"/>
  <c r="N536" i="12"/>
  <c r="N535" i="12"/>
  <c r="N534" i="12"/>
  <c r="N533" i="12"/>
  <c r="N532" i="12"/>
  <c r="N531" i="12"/>
  <c r="N530" i="12"/>
  <c r="N529" i="12"/>
  <c r="N528" i="12"/>
  <c r="N527" i="12"/>
  <c r="N526" i="12"/>
  <c r="N525" i="12"/>
  <c r="N524" i="12"/>
  <c r="N523" i="12"/>
  <c r="N522" i="12"/>
  <c r="N521" i="12"/>
  <c r="N520" i="12"/>
  <c r="N519" i="12"/>
  <c r="N518" i="12"/>
  <c r="N517" i="12"/>
  <c r="N516" i="12"/>
  <c r="N515" i="12"/>
  <c r="N514" i="12"/>
  <c r="N513" i="12"/>
  <c r="N512" i="12"/>
  <c r="N511" i="12"/>
  <c r="N510" i="12"/>
  <c r="N509" i="12"/>
  <c r="N508" i="12"/>
  <c r="N507" i="12"/>
  <c r="N506" i="12"/>
  <c r="N505" i="12"/>
  <c r="N504" i="12"/>
  <c r="N503" i="12"/>
  <c r="N502" i="12"/>
  <c r="N501" i="12"/>
  <c r="N500" i="12"/>
  <c r="N499" i="12"/>
  <c r="N498" i="12"/>
  <c r="N497" i="12"/>
  <c r="N496" i="12"/>
  <c r="N495" i="12"/>
  <c r="N494" i="12"/>
  <c r="N493" i="12"/>
  <c r="N492" i="12"/>
  <c r="N491" i="12"/>
  <c r="N490" i="12"/>
  <c r="N489" i="12"/>
  <c r="N488" i="12"/>
  <c r="N487" i="12"/>
  <c r="N486" i="12"/>
  <c r="N485" i="12"/>
  <c r="N484" i="12"/>
  <c r="N483" i="12"/>
  <c r="N482" i="12"/>
  <c r="N481" i="12"/>
  <c r="N480" i="12"/>
  <c r="N479" i="12"/>
  <c r="N478" i="12"/>
  <c r="N477" i="12"/>
  <c r="N476" i="12"/>
  <c r="N475" i="12"/>
  <c r="N474" i="12"/>
  <c r="N473" i="12"/>
  <c r="N472" i="12"/>
  <c r="N471" i="12"/>
  <c r="N470" i="12"/>
  <c r="N469" i="12"/>
  <c r="N468" i="12"/>
  <c r="N467" i="12"/>
  <c r="N466" i="12"/>
  <c r="N465" i="12"/>
  <c r="N464" i="12"/>
  <c r="N463" i="12"/>
  <c r="N462" i="12"/>
  <c r="N461" i="12"/>
  <c r="N460" i="12"/>
  <c r="N459" i="12"/>
  <c r="N458" i="12"/>
  <c r="N457" i="12"/>
  <c r="N456" i="12"/>
  <c r="N455" i="12"/>
  <c r="N454" i="12"/>
  <c r="N453" i="12"/>
  <c r="N452" i="12"/>
  <c r="N451" i="12"/>
  <c r="N450" i="12"/>
  <c r="N449" i="12"/>
  <c r="N448" i="12"/>
  <c r="N447" i="12"/>
  <c r="N446" i="12"/>
  <c r="N445" i="12"/>
  <c r="N444" i="12"/>
  <c r="N443" i="12"/>
  <c r="N442" i="12"/>
  <c r="N441" i="12"/>
  <c r="N440" i="12"/>
  <c r="N439" i="12"/>
  <c r="N438" i="12"/>
  <c r="N437" i="12"/>
  <c r="N436" i="12"/>
  <c r="N435" i="12"/>
  <c r="N434" i="12"/>
  <c r="N433" i="12"/>
  <c r="N432" i="12"/>
  <c r="N431" i="12"/>
  <c r="N430" i="12"/>
  <c r="N429" i="12"/>
  <c r="N428" i="12"/>
  <c r="N427" i="12"/>
  <c r="N426" i="12"/>
  <c r="N425" i="12"/>
  <c r="N424" i="12"/>
  <c r="N423" i="12"/>
  <c r="N422" i="12"/>
  <c r="N421" i="12"/>
  <c r="N420" i="12"/>
  <c r="N419" i="12"/>
  <c r="N418" i="12"/>
  <c r="N417" i="12"/>
  <c r="N416" i="12"/>
  <c r="N415" i="12"/>
  <c r="N414" i="12"/>
  <c r="N413" i="12"/>
  <c r="N412" i="12"/>
  <c r="N411" i="12"/>
  <c r="N410" i="12"/>
  <c r="N409" i="12"/>
  <c r="N408" i="12"/>
  <c r="N407" i="12"/>
  <c r="N406" i="12"/>
  <c r="N405" i="12"/>
  <c r="N404" i="12"/>
  <c r="N403" i="12"/>
  <c r="N402" i="12"/>
  <c r="N401" i="12"/>
  <c r="N400" i="12"/>
  <c r="N399" i="12"/>
  <c r="N398" i="12"/>
  <c r="N397" i="12"/>
  <c r="N396" i="12"/>
  <c r="N395" i="12"/>
  <c r="N394" i="12"/>
  <c r="N393" i="12"/>
  <c r="N392" i="12"/>
  <c r="N391" i="12"/>
  <c r="N390" i="12"/>
  <c r="N389" i="12"/>
  <c r="N388" i="12"/>
  <c r="N387" i="12"/>
  <c r="N386" i="12"/>
  <c r="N385" i="12"/>
  <c r="N384" i="12"/>
  <c r="N383" i="12"/>
  <c r="N382" i="12"/>
  <c r="N381" i="12"/>
  <c r="N380" i="12"/>
  <c r="N379" i="12"/>
  <c r="N378" i="12"/>
  <c r="N377" i="12"/>
  <c r="N376" i="12"/>
  <c r="N375" i="12"/>
  <c r="N374" i="12"/>
  <c r="N373" i="12"/>
  <c r="N372" i="12"/>
  <c r="N371" i="12"/>
  <c r="N370" i="12"/>
  <c r="N369" i="12"/>
  <c r="N368" i="12"/>
  <c r="N367" i="12"/>
  <c r="N366" i="12"/>
  <c r="N365" i="12"/>
  <c r="N364" i="12"/>
  <c r="N363" i="12"/>
  <c r="N362" i="12"/>
  <c r="N361" i="12"/>
  <c r="N360" i="12"/>
  <c r="N359" i="12"/>
  <c r="N358" i="12"/>
  <c r="N357" i="12"/>
  <c r="N356" i="12"/>
  <c r="N355" i="12"/>
  <c r="N354" i="12"/>
  <c r="N353" i="12"/>
  <c r="N352" i="12"/>
  <c r="N351" i="12"/>
  <c r="N350" i="12"/>
  <c r="N349" i="12"/>
  <c r="N348" i="12"/>
  <c r="N347" i="12"/>
  <c r="N346" i="12"/>
  <c r="N345" i="12"/>
  <c r="N344" i="12"/>
  <c r="N343" i="12"/>
  <c r="N342" i="12"/>
  <c r="N341" i="12"/>
  <c r="N340" i="12"/>
  <c r="N339" i="12"/>
  <c r="N338" i="12"/>
  <c r="N337" i="12"/>
  <c r="N336" i="12"/>
  <c r="N335" i="12"/>
  <c r="N334" i="12"/>
  <c r="N333" i="12"/>
  <c r="N332" i="12"/>
  <c r="N331" i="12"/>
  <c r="N330" i="12"/>
  <c r="N329" i="12"/>
  <c r="N328" i="12"/>
  <c r="N327" i="12"/>
  <c r="N326" i="12"/>
  <c r="N325" i="12"/>
  <c r="N324" i="12"/>
  <c r="N323" i="12"/>
  <c r="N322" i="12"/>
  <c r="N321" i="12"/>
  <c r="N320" i="12"/>
  <c r="N319" i="12"/>
  <c r="N318" i="12"/>
  <c r="N317" i="12"/>
  <c r="N316" i="12"/>
  <c r="N315" i="12"/>
  <c r="N314" i="12"/>
  <c r="N313" i="12"/>
  <c r="N312" i="12"/>
  <c r="N311" i="12"/>
  <c r="N310" i="12"/>
  <c r="N309" i="12"/>
  <c r="N308" i="12"/>
  <c r="N307" i="12"/>
  <c r="N306" i="12"/>
  <c r="N305" i="12"/>
  <c r="N304" i="12"/>
  <c r="N303" i="12"/>
  <c r="N302" i="12"/>
  <c r="N301" i="12"/>
  <c r="N300" i="12"/>
  <c r="N299" i="12"/>
  <c r="N298" i="12"/>
  <c r="N297" i="12"/>
  <c r="N296" i="12"/>
  <c r="N295" i="12"/>
  <c r="N294" i="12"/>
  <c r="N293" i="12"/>
  <c r="N292" i="12"/>
  <c r="N291" i="12"/>
  <c r="N290" i="12"/>
  <c r="N289" i="12"/>
  <c r="N288" i="12"/>
  <c r="N287" i="12"/>
  <c r="N286" i="12"/>
  <c r="N285" i="12"/>
  <c r="N284" i="12"/>
  <c r="N283" i="12"/>
  <c r="N282" i="12"/>
  <c r="N281" i="12"/>
  <c r="N280" i="12"/>
  <c r="N279" i="12"/>
  <c r="N278" i="12"/>
  <c r="N277" i="12"/>
  <c r="N276" i="12"/>
  <c r="N275" i="12"/>
  <c r="N274" i="12"/>
  <c r="N273" i="12"/>
  <c r="N272" i="12"/>
  <c r="N271" i="12"/>
  <c r="N270" i="12"/>
  <c r="N269" i="12"/>
  <c r="N268" i="12"/>
  <c r="N267" i="12"/>
  <c r="N266" i="12"/>
  <c r="N265" i="12"/>
  <c r="N264" i="12"/>
  <c r="N263" i="12"/>
  <c r="N262" i="12"/>
  <c r="N261" i="12"/>
  <c r="N260" i="12"/>
  <c r="N259" i="12"/>
  <c r="N258" i="12"/>
  <c r="N257" i="12"/>
  <c r="N256" i="12"/>
  <c r="N255" i="12"/>
  <c r="N254" i="12"/>
  <c r="N253" i="12"/>
  <c r="N252" i="12"/>
  <c r="N251" i="12"/>
  <c r="N250" i="12"/>
  <c r="N249" i="12"/>
  <c r="N248" i="12"/>
  <c r="N247" i="12"/>
  <c r="N246" i="12"/>
  <c r="N245" i="12"/>
  <c r="N244" i="12"/>
  <c r="N243" i="12"/>
  <c r="N242" i="12"/>
  <c r="N241" i="12"/>
  <c r="N240" i="12"/>
  <c r="N239" i="12"/>
  <c r="N238" i="12"/>
  <c r="N237" i="12"/>
  <c r="N236" i="12"/>
  <c r="N235" i="12"/>
  <c r="N234" i="12"/>
  <c r="N233" i="12"/>
  <c r="N232" i="12"/>
  <c r="N231" i="12"/>
  <c r="N230" i="12"/>
  <c r="N229" i="12"/>
  <c r="N228" i="12"/>
  <c r="N227" i="12"/>
  <c r="N226" i="12"/>
  <c r="N225" i="12"/>
  <c r="N224" i="12"/>
  <c r="N223" i="12"/>
  <c r="N222" i="12"/>
  <c r="N221" i="12"/>
  <c r="N220" i="12"/>
  <c r="N219" i="12"/>
  <c r="N218" i="12"/>
  <c r="N217" i="12"/>
  <c r="N216" i="12"/>
  <c r="N215" i="12"/>
  <c r="N214" i="12"/>
  <c r="N213" i="12"/>
  <c r="N212" i="12"/>
  <c r="N211" i="12"/>
  <c r="N210" i="12"/>
  <c r="N209" i="12"/>
  <c r="N208" i="12"/>
  <c r="N207" i="12"/>
  <c r="N206" i="12"/>
  <c r="N205" i="12"/>
  <c r="N204" i="12"/>
  <c r="N203" i="12"/>
  <c r="N202" i="12"/>
  <c r="N201" i="12"/>
  <c r="N200" i="12"/>
  <c r="N199" i="12"/>
  <c r="N198" i="12"/>
  <c r="N197" i="12"/>
  <c r="N196" i="12"/>
  <c r="N195" i="12"/>
  <c r="N194" i="12"/>
  <c r="N193" i="12"/>
  <c r="N192" i="12"/>
  <c r="N191" i="12"/>
  <c r="N190" i="12"/>
  <c r="N189" i="12"/>
  <c r="N188" i="12"/>
  <c r="N187" i="12"/>
  <c r="N186" i="12"/>
  <c r="N185" i="12"/>
  <c r="N184" i="12"/>
  <c r="N183" i="12"/>
  <c r="N182" i="12"/>
  <c r="N181" i="12"/>
  <c r="N180" i="12"/>
  <c r="N179" i="12"/>
  <c r="N178" i="12"/>
  <c r="N177" i="12"/>
  <c r="N176" i="12"/>
  <c r="N175" i="12"/>
  <c r="N174" i="12"/>
  <c r="N173" i="12"/>
  <c r="N172" i="12"/>
  <c r="N171" i="12"/>
  <c r="N170" i="12"/>
  <c r="N169" i="12"/>
  <c r="N168" i="12"/>
  <c r="N167" i="12"/>
  <c r="N166" i="12"/>
  <c r="N165" i="12"/>
  <c r="N164" i="12"/>
  <c r="N163" i="12"/>
  <c r="N162" i="12"/>
  <c r="N161" i="12"/>
  <c r="N160" i="12"/>
  <c r="N159" i="12"/>
  <c r="N158" i="12"/>
  <c r="N157" i="12"/>
  <c r="N156" i="12"/>
  <c r="N155" i="12"/>
  <c r="N154" i="12"/>
  <c r="N153" i="12"/>
  <c r="N152" i="12"/>
  <c r="N151" i="12"/>
  <c r="N150" i="12"/>
  <c r="N149" i="12"/>
  <c r="N148" i="12"/>
  <c r="N147" i="12"/>
  <c r="N146" i="12"/>
  <c r="N145" i="12"/>
  <c r="N144" i="12"/>
  <c r="N143" i="12"/>
  <c r="N142" i="12"/>
  <c r="N141" i="12"/>
  <c r="N140" i="12"/>
  <c r="N139" i="12"/>
  <c r="N138" i="12"/>
  <c r="N137" i="12"/>
  <c r="N136" i="12"/>
  <c r="N135" i="12"/>
  <c r="N134" i="12"/>
  <c r="N133" i="12"/>
  <c r="N132" i="12"/>
  <c r="N131" i="12"/>
  <c r="N130" i="12"/>
  <c r="N129" i="12"/>
  <c r="N128" i="12"/>
  <c r="N127" i="12"/>
  <c r="N126" i="12"/>
  <c r="N125" i="12"/>
  <c r="N124" i="12"/>
  <c r="N123" i="12"/>
  <c r="N122" i="12"/>
  <c r="N121" i="12"/>
  <c r="N120" i="12"/>
  <c r="N119" i="12"/>
  <c r="N118" i="12"/>
  <c r="N117" i="12"/>
  <c r="N116" i="12"/>
  <c r="N115" i="12"/>
  <c r="N114" i="12"/>
  <c r="N113" i="12"/>
  <c r="N112" i="12"/>
  <c r="N111" i="12"/>
  <c r="N110" i="12"/>
  <c r="N109" i="12"/>
  <c r="N108" i="12"/>
  <c r="N107" i="12"/>
  <c r="N106" i="12"/>
  <c r="N105" i="12"/>
  <c r="N104" i="12"/>
  <c r="N103" i="12"/>
  <c r="N102" i="12"/>
  <c r="N101" i="12"/>
  <c r="N100" i="12"/>
  <c r="N99" i="12"/>
  <c r="N98" i="12"/>
  <c r="N97" i="12"/>
  <c r="N96" i="12"/>
  <c r="N95" i="12"/>
  <c r="N94" i="12"/>
  <c r="N93" i="12"/>
  <c r="N92" i="12"/>
  <c r="N91" i="12"/>
  <c r="N90" i="12"/>
  <c r="N89" i="12"/>
  <c r="N88" i="12"/>
  <c r="N87" i="12"/>
  <c r="N86" i="12"/>
  <c r="N85" i="12"/>
  <c r="N84" i="12"/>
  <c r="N83" i="12"/>
  <c r="N82" i="12"/>
  <c r="N81" i="12"/>
  <c r="N80" i="12"/>
  <c r="N79" i="12"/>
  <c r="N78" i="12"/>
  <c r="N77" i="12"/>
  <c r="N76" i="12"/>
  <c r="N75" i="12"/>
  <c r="N74" i="12"/>
  <c r="N73" i="12"/>
  <c r="N72" i="12"/>
  <c r="N71" i="12"/>
  <c r="N70" i="12"/>
  <c r="N69" i="12"/>
  <c r="N68" i="12"/>
  <c r="N67" i="12"/>
  <c r="N66" i="12"/>
  <c r="N65" i="12"/>
  <c r="N64" i="12"/>
  <c r="N63" i="12"/>
  <c r="N62" i="12"/>
  <c r="N61" i="12"/>
  <c r="N60" i="12"/>
  <c r="N59" i="12"/>
  <c r="N58" i="12"/>
  <c r="N57" i="12"/>
  <c r="N56" i="12"/>
  <c r="N55" i="12"/>
  <c r="N54" i="12"/>
  <c r="N53" i="12"/>
  <c r="N52" i="12"/>
  <c r="N51" i="12"/>
  <c r="N50" i="12"/>
  <c r="N49" i="12"/>
  <c r="N48" i="12"/>
  <c r="N47" i="12"/>
  <c r="N46" i="12"/>
  <c r="N45" i="12"/>
  <c r="N44" i="12"/>
  <c r="N43" i="12"/>
  <c r="N42" i="12"/>
  <c r="N41" i="12"/>
  <c r="N40" i="12"/>
  <c r="N39" i="12"/>
  <c r="N38" i="12"/>
  <c r="N37" i="12"/>
  <c r="N36" i="12"/>
  <c r="N35" i="12"/>
  <c r="N34" i="12"/>
  <c r="N33" i="12"/>
  <c r="N32" i="12"/>
  <c r="N31" i="12"/>
  <c r="N30" i="12"/>
  <c r="N29" i="12"/>
  <c r="N28" i="12"/>
  <c r="N27" i="12"/>
  <c r="N26" i="12"/>
  <c r="N25" i="12"/>
  <c r="N24" i="12"/>
  <c r="N23" i="12"/>
  <c r="N22" i="12"/>
  <c r="N21" i="12"/>
  <c r="N20" i="12"/>
  <c r="N19" i="12"/>
  <c r="N18" i="12"/>
  <c r="N17" i="12"/>
  <c r="N16" i="12"/>
  <c r="N15" i="12"/>
  <c r="N14" i="12"/>
  <c r="N13" i="12"/>
  <c r="N12" i="12"/>
  <c r="N11" i="12"/>
  <c r="N10" i="12"/>
  <c r="N9" i="12"/>
  <c r="N8" i="12"/>
  <c r="N7" i="12"/>
  <c r="N6" i="12"/>
  <c r="N5" i="12"/>
  <c r="N4" i="12"/>
  <c r="N3" i="12"/>
  <c r="N2" i="12"/>
  <c r="M3" i="12"/>
  <c r="M4" i="12"/>
  <c r="M5" i="12"/>
  <c r="M6" i="12"/>
  <c r="M7" i="12"/>
  <c r="M8" i="12"/>
  <c r="M9" i="12"/>
  <c r="M10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102" i="12"/>
  <c r="M103" i="12"/>
  <c r="M104" i="12"/>
  <c r="M105" i="12"/>
  <c r="M106" i="12"/>
  <c r="M107" i="12"/>
  <c r="M108" i="12"/>
  <c r="M109" i="12"/>
  <c r="M110" i="12"/>
  <c r="M111" i="12"/>
  <c r="M112" i="12"/>
  <c r="M113" i="12"/>
  <c r="M114" i="12"/>
  <c r="M115" i="12"/>
  <c r="M116" i="12"/>
  <c r="M117" i="12"/>
  <c r="M118" i="12"/>
  <c r="M119" i="12"/>
  <c r="M120" i="12"/>
  <c r="M121" i="12"/>
  <c r="M122" i="12"/>
  <c r="M123" i="12"/>
  <c r="M124" i="12"/>
  <c r="M125" i="12"/>
  <c r="M126" i="12"/>
  <c r="M127" i="12"/>
  <c r="M128" i="12"/>
  <c r="M129" i="12"/>
  <c r="M130" i="12"/>
  <c r="M131" i="12"/>
  <c r="M132" i="12"/>
  <c r="M133" i="12"/>
  <c r="M134" i="12"/>
  <c r="M135" i="12"/>
  <c r="M136" i="12"/>
  <c r="M137" i="12"/>
  <c r="M138" i="12"/>
  <c r="M139" i="12"/>
  <c r="M140" i="12"/>
  <c r="M141" i="12"/>
  <c r="M142" i="12"/>
  <c r="M143" i="12"/>
  <c r="M144" i="12"/>
  <c r="M145" i="12"/>
  <c r="M146" i="12"/>
  <c r="M147" i="12"/>
  <c r="M148" i="12"/>
  <c r="M149" i="12"/>
  <c r="M150" i="12"/>
  <c r="M151" i="12"/>
  <c r="M152" i="12"/>
  <c r="M153" i="12"/>
  <c r="M154" i="12"/>
  <c r="M155" i="12"/>
  <c r="M156" i="12"/>
  <c r="M157" i="12"/>
  <c r="M158" i="12"/>
  <c r="M159" i="12"/>
  <c r="M160" i="12"/>
  <c r="M161" i="12"/>
  <c r="M162" i="12"/>
  <c r="M163" i="12"/>
  <c r="M164" i="12"/>
  <c r="M165" i="12"/>
  <c r="M166" i="12"/>
  <c r="M167" i="12"/>
  <c r="M168" i="12"/>
  <c r="M169" i="12"/>
  <c r="M170" i="12"/>
  <c r="M171" i="12"/>
  <c r="M172" i="12"/>
  <c r="M173" i="12"/>
  <c r="M174" i="12"/>
  <c r="M175" i="12"/>
  <c r="M176" i="12"/>
  <c r="M177" i="12"/>
  <c r="M178" i="12"/>
  <c r="M179" i="12"/>
  <c r="M180" i="12"/>
  <c r="M181" i="12"/>
  <c r="M182" i="12"/>
  <c r="M183" i="12"/>
  <c r="M184" i="12"/>
  <c r="M185" i="12"/>
  <c r="M186" i="12"/>
  <c r="M187" i="12"/>
  <c r="M188" i="12"/>
  <c r="M189" i="12"/>
  <c r="M190" i="12"/>
  <c r="M191" i="12"/>
  <c r="M192" i="12"/>
  <c r="M193" i="12"/>
  <c r="M194" i="12"/>
  <c r="M195" i="12"/>
  <c r="M196" i="12"/>
  <c r="M197" i="12"/>
  <c r="M198" i="12"/>
  <c r="M199" i="12"/>
  <c r="M200" i="12"/>
  <c r="M201" i="12"/>
  <c r="M202" i="12"/>
  <c r="M203" i="12"/>
  <c r="M204" i="12"/>
  <c r="M205" i="12"/>
  <c r="M206" i="12"/>
  <c r="M207" i="12"/>
  <c r="M208" i="12"/>
  <c r="M209" i="12"/>
  <c r="M210" i="12"/>
  <c r="M211" i="12"/>
  <c r="M212" i="12"/>
  <c r="M213" i="12"/>
  <c r="M214" i="12"/>
  <c r="M215" i="12"/>
  <c r="M216" i="12"/>
  <c r="M217" i="12"/>
  <c r="M218" i="12"/>
  <c r="M219" i="12"/>
  <c r="M220" i="12"/>
  <c r="M221" i="12"/>
  <c r="M222" i="12"/>
  <c r="M223" i="12"/>
  <c r="M224" i="12"/>
  <c r="M225" i="12"/>
  <c r="M226" i="12"/>
  <c r="M227" i="12"/>
  <c r="M228" i="12"/>
  <c r="M229" i="12"/>
  <c r="M230" i="12"/>
  <c r="M231" i="12"/>
  <c r="M232" i="12"/>
  <c r="M233" i="12"/>
  <c r="M234" i="12"/>
  <c r="M235" i="12"/>
  <c r="M236" i="12"/>
  <c r="M237" i="12"/>
  <c r="M238" i="12"/>
  <c r="M239" i="12"/>
  <c r="M240" i="12"/>
  <c r="M241" i="12"/>
  <c r="M242" i="12"/>
  <c r="M243" i="12"/>
  <c r="M244" i="12"/>
  <c r="M245" i="12"/>
  <c r="M246" i="12"/>
  <c r="M247" i="12"/>
  <c r="M248" i="12"/>
  <c r="M249" i="12"/>
  <c r="M250" i="12"/>
  <c r="M251" i="12"/>
  <c r="M252" i="12"/>
  <c r="M253" i="12"/>
  <c r="M254" i="12"/>
  <c r="M255" i="12"/>
  <c r="M256" i="12"/>
  <c r="M257" i="12"/>
  <c r="M258" i="12"/>
  <c r="M259" i="12"/>
  <c r="M260" i="12"/>
  <c r="M261" i="12"/>
  <c r="M262" i="12"/>
  <c r="M263" i="12"/>
  <c r="M264" i="12"/>
  <c r="M265" i="12"/>
  <c r="M266" i="12"/>
  <c r="M267" i="12"/>
  <c r="M268" i="12"/>
  <c r="M269" i="12"/>
  <c r="M270" i="12"/>
  <c r="M271" i="12"/>
  <c r="M272" i="12"/>
  <c r="M273" i="12"/>
  <c r="M274" i="12"/>
  <c r="M275" i="12"/>
  <c r="M276" i="12"/>
  <c r="M277" i="12"/>
  <c r="M278" i="12"/>
  <c r="M279" i="12"/>
  <c r="M280" i="12"/>
  <c r="M281" i="12"/>
  <c r="M282" i="12"/>
  <c r="M283" i="12"/>
  <c r="M284" i="12"/>
  <c r="M285" i="12"/>
  <c r="M286" i="12"/>
  <c r="M287" i="12"/>
  <c r="M288" i="12"/>
  <c r="M289" i="12"/>
  <c r="M290" i="12"/>
  <c r="M291" i="12"/>
  <c r="M292" i="12"/>
  <c r="M293" i="12"/>
  <c r="M294" i="12"/>
  <c r="M295" i="12"/>
  <c r="M296" i="12"/>
  <c r="M297" i="12"/>
  <c r="M298" i="12"/>
  <c r="M299" i="12"/>
  <c r="M300" i="12"/>
  <c r="M301" i="12"/>
  <c r="M302" i="12"/>
  <c r="M303" i="12"/>
  <c r="M304" i="12"/>
  <c r="M305" i="12"/>
  <c r="M306" i="12"/>
  <c r="M307" i="12"/>
  <c r="M308" i="12"/>
  <c r="M309" i="12"/>
  <c r="M310" i="12"/>
  <c r="M311" i="12"/>
  <c r="M312" i="12"/>
  <c r="M313" i="12"/>
  <c r="M314" i="12"/>
  <c r="M315" i="12"/>
  <c r="M316" i="12"/>
  <c r="M317" i="12"/>
  <c r="M318" i="12"/>
  <c r="M319" i="12"/>
  <c r="M320" i="12"/>
  <c r="M321" i="12"/>
  <c r="M322" i="12"/>
  <c r="M323" i="12"/>
  <c r="M324" i="12"/>
  <c r="M325" i="12"/>
  <c r="M326" i="12"/>
  <c r="M327" i="12"/>
  <c r="M328" i="12"/>
  <c r="M329" i="12"/>
  <c r="M330" i="12"/>
  <c r="M331" i="12"/>
  <c r="M332" i="12"/>
  <c r="M333" i="12"/>
  <c r="M334" i="12"/>
  <c r="M335" i="12"/>
  <c r="M336" i="12"/>
  <c r="M337" i="12"/>
  <c r="M338" i="12"/>
  <c r="M339" i="12"/>
  <c r="M340" i="12"/>
  <c r="M341" i="12"/>
  <c r="M342" i="12"/>
  <c r="M343" i="12"/>
  <c r="M344" i="12"/>
  <c r="M345" i="12"/>
  <c r="M346" i="12"/>
  <c r="M347" i="12"/>
  <c r="M348" i="12"/>
  <c r="M349" i="12"/>
  <c r="M350" i="12"/>
  <c r="M351" i="12"/>
  <c r="M352" i="12"/>
  <c r="M353" i="12"/>
  <c r="M354" i="12"/>
  <c r="M355" i="12"/>
  <c r="M356" i="12"/>
  <c r="M357" i="12"/>
  <c r="M358" i="12"/>
  <c r="M359" i="12"/>
  <c r="M360" i="12"/>
  <c r="M361" i="12"/>
  <c r="M362" i="12"/>
  <c r="M363" i="12"/>
  <c r="M364" i="12"/>
  <c r="M365" i="12"/>
  <c r="M366" i="12"/>
  <c r="M367" i="12"/>
  <c r="M368" i="12"/>
  <c r="M369" i="12"/>
  <c r="M370" i="12"/>
  <c r="M371" i="12"/>
  <c r="M372" i="12"/>
  <c r="M373" i="12"/>
  <c r="M374" i="12"/>
  <c r="M375" i="12"/>
  <c r="M376" i="12"/>
  <c r="M377" i="12"/>
  <c r="M378" i="12"/>
  <c r="M379" i="12"/>
  <c r="M380" i="12"/>
  <c r="M381" i="12"/>
  <c r="M382" i="12"/>
  <c r="M383" i="12"/>
  <c r="M384" i="12"/>
  <c r="M385" i="12"/>
  <c r="M386" i="12"/>
  <c r="M387" i="12"/>
  <c r="M388" i="12"/>
  <c r="M389" i="12"/>
  <c r="M390" i="12"/>
  <c r="M391" i="12"/>
  <c r="M392" i="12"/>
  <c r="M393" i="12"/>
  <c r="M394" i="12"/>
  <c r="M395" i="12"/>
  <c r="M396" i="12"/>
  <c r="M397" i="12"/>
  <c r="M398" i="12"/>
  <c r="M399" i="12"/>
  <c r="M400" i="12"/>
  <c r="M401" i="12"/>
  <c r="M402" i="12"/>
  <c r="M403" i="12"/>
  <c r="M404" i="12"/>
  <c r="M405" i="12"/>
  <c r="M406" i="12"/>
  <c r="M407" i="12"/>
  <c r="M408" i="12"/>
  <c r="M409" i="12"/>
  <c r="M410" i="12"/>
  <c r="M411" i="12"/>
  <c r="M412" i="12"/>
  <c r="M413" i="12"/>
  <c r="M414" i="12"/>
  <c r="M415" i="12"/>
  <c r="M416" i="12"/>
  <c r="M417" i="12"/>
  <c r="M418" i="12"/>
  <c r="M419" i="12"/>
  <c r="M420" i="12"/>
  <c r="M421" i="12"/>
  <c r="M422" i="12"/>
  <c r="M423" i="12"/>
  <c r="M424" i="12"/>
  <c r="M425" i="12"/>
  <c r="M426" i="12"/>
  <c r="M427" i="12"/>
  <c r="M428" i="12"/>
  <c r="M429" i="12"/>
  <c r="M430" i="12"/>
  <c r="M431" i="12"/>
  <c r="M432" i="12"/>
  <c r="M433" i="12"/>
  <c r="M434" i="12"/>
  <c r="M435" i="12"/>
  <c r="M436" i="12"/>
  <c r="M437" i="12"/>
  <c r="M438" i="12"/>
  <c r="M439" i="12"/>
  <c r="M440" i="12"/>
  <c r="M441" i="12"/>
  <c r="M442" i="12"/>
  <c r="M443" i="12"/>
  <c r="M444" i="12"/>
  <c r="M445" i="12"/>
  <c r="M446" i="12"/>
  <c r="M447" i="12"/>
  <c r="M448" i="12"/>
  <c r="M449" i="12"/>
  <c r="M450" i="12"/>
  <c r="M451" i="12"/>
  <c r="M452" i="12"/>
  <c r="M453" i="12"/>
  <c r="M454" i="12"/>
  <c r="M455" i="12"/>
  <c r="M456" i="12"/>
  <c r="M457" i="12"/>
  <c r="M458" i="12"/>
  <c r="M459" i="12"/>
  <c r="M460" i="12"/>
  <c r="M461" i="12"/>
  <c r="M462" i="12"/>
  <c r="M463" i="12"/>
  <c r="M464" i="12"/>
  <c r="M465" i="12"/>
  <c r="M466" i="12"/>
  <c r="M467" i="12"/>
  <c r="M468" i="12"/>
  <c r="M469" i="12"/>
  <c r="M470" i="12"/>
  <c r="M471" i="12"/>
  <c r="M472" i="12"/>
  <c r="M473" i="12"/>
  <c r="M474" i="12"/>
  <c r="M475" i="12"/>
  <c r="M476" i="12"/>
  <c r="M477" i="12"/>
  <c r="M478" i="12"/>
  <c r="M479" i="12"/>
  <c r="M480" i="12"/>
  <c r="M481" i="12"/>
  <c r="M482" i="12"/>
  <c r="M483" i="12"/>
  <c r="M484" i="12"/>
  <c r="M485" i="12"/>
  <c r="M486" i="12"/>
  <c r="M487" i="12"/>
  <c r="M488" i="12"/>
  <c r="M489" i="12"/>
  <c r="M490" i="12"/>
  <c r="M491" i="12"/>
  <c r="M492" i="12"/>
  <c r="M493" i="12"/>
  <c r="M494" i="12"/>
  <c r="M495" i="12"/>
  <c r="M496" i="12"/>
  <c r="M497" i="12"/>
  <c r="M498" i="12"/>
  <c r="M499" i="12"/>
  <c r="M500" i="12"/>
  <c r="M501" i="12"/>
  <c r="M502" i="12"/>
  <c r="M503" i="12"/>
  <c r="M504" i="12"/>
  <c r="M505" i="12"/>
  <c r="M506" i="12"/>
  <c r="M507" i="12"/>
  <c r="M508" i="12"/>
  <c r="M509" i="12"/>
  <c r="M510" i="12"/>
  <c r="M511" i="12"/>
  <c r="M512" i="12"/>
  <c r="M513" i="12"/>
  <c r="M514" i="12"/>
  <c r="M515" i="12"/>
  <c r="M516" i="12"/>
  <c r="M517" i="12"/>
  <c r="M518" i="12"/>
  <c r="M519" i="12"/>
  <c r="M520" i="12"/>
  <c r="M521" i="12"/>
  <c r="M522" i="12"/>
  <c r="M523" i="12"/>
  <c r="M524" i="12"/>
  <c r="M525" i="12"/>
  <c r="M526" i="12"/>
  <c r="M527" i="12"/>
  <c r="M528" i="12"/>
  <c r="M529" i="12"/>
  <c r="M530" i="12"/>
  <c r="M531" i="12"/>
  <c r="M532" i="12"/>
  <c r="M533" i="12"/>
  <c r="M534" i="12"/>
  <c r="M535" i="12"/>
  <c r="M536" i="12"/>
  <c r="M537" i="12"/>
  <c r="M538" i="12"/>
  <c r="M539" i="12"/>
  <c r="M540" i="12"/>
  <c r="M541" i="12"/>
  <c r="M542" i="12"/>
  <c r="M543" i="12"/>
  <c r="M544" i="12"/>
  <c r="M545" i="12"/>
  <c r="M546" i="12"/>
  <c r="M547" i="12"/>
  <c r="M548" i="12"/>
  <c r="M549" i="12"/>
  <c r="M550" i="12"/>
  <c r="M551" i="12"/>
  <c r="M552" i="12"/>
  <c r="M553" i="12"/>
  <c r="M554" i="12"/>
  <c r="M555" i="12"/>
  <c r="M556" i="12"/>
  <c r="M557" i="12"/>
  <c r="M558" i="12"/>
  <c r="M559" i="12"/>
  <c r="M560" i="12"/>
  <c r="M561" i="12"/>
  <c r="M562" i="12"/>
  <c r="M563" i="12"/>
  <c r="M564" i="12"/>
  <c r="M565" i="12"/>
  <c r="M566" i="12"/>
  <c r="M567" i="12"/>
  <c r="M568" i="12"/>
  <c r="M569" i="12"/>
  <c r="M570" i="12"/>
  <c r="M571" i="12"/>
  <c r="M572" i="12"/>
  <c r="M573" i="12"/>
  <c r="M574" i="12"/>
  <c r="M575" i="12"/>
  <c r="M576" i="12"/>
  <c r="M577" i="12"/>
  <c r="M578" i="12"/>
  <c r="M579" i="12"/>
  <c r="M580" i="12"/>
  <c r="M581" i="12"/>
  <c r="M582" i="12"/>
  <c r="M583" i="12"/>
  <c r="M584" i="12"/>
  <c r="M585" i="12"/>
  <c r="M586" i="12"/>
  <c r="M587" i="12"/>
  <c r="M588" i="12"/>
  <c r="M589" i="12"/>
  <c r="M590" i="12"/>
  <c r="M591" i="12"/>
  <c r="M592" i="12"/>
  <c r="M593" i="12"/>
  <c r="M594" i="12"/>
  <c r="M595" i="12"/>
  <c r="M596" i="12"/>
  <c r="M597" i="12"/>
  <c r="M598" i="12"/>
  <c r="M599" i="12"/>
  <c r="M600" i="12"/>
  <c r="M601" i="12"/>
  <c r="M602" i="12"/>
  <c r="M603" i="12"/>
  <c r="M604" i="12"/>
  <c r="M605" i="12"/>
  <c r="M606" i="12"/>
  <c r="M607" i="12"/>
  <c r="M608" i="12"/>
  <c r="M609" i="12"/>
  <c r="M610" i="12"/>
  <c r="M611" i="12"/>
  <c r="M612" i="12"/>
  <c r="M613" i="12"/>
  <c r="M614" i="12"/>
  <c r="M615" i="12"/>
  <c r="M616" i="12"/>
  <c r="M617" i="12"/>
  <c r="M618" i="12"/>
  <c r="M619" i="12"/>
  <c r="M620" i="12"/>
  <c r="M621" i="12"/>
  <c r="M622" i="12"/>
  <c r="M623" i="12"/>
  <c r="M624" i="12"/>
  <c r="M625" i="12"/>
  <c r="M626" i="12"/>
  <c r="M627" i="12"/>
  <c r="M628" i="12"/>
  <c r="M629" i="12"/>
  <c r="M630" i="12"/>
  <c r="M631" i="12"/>
  <c r="M632" i="12"/>
  <c r="M633" i="12"/>
  <c r="M634" i="12"/>
  <c r="M635" i="12"/>
  <c r="M636" i="12"/>
  <c r="M637" i="12"/>
  <c r="M638" i="12"/>
  <c r="M639" i="12"/>
  <c r="M640" i="12"/>
  <c r="M641" i="12"/>
  <c r="M642" i="12"/>
  <c r="M2" i="12" l="1"/>
  <c r="L2" i="12"/>
  <c r="K2" i="12"/>
  <c r="J2" i="12"/>
  <c r="I2" i="12"/>
  <c r="H2" i="12"/>
  <c r="G2" i="12"/>
  <c r="F2" i="12"/>
  <c r="E2" i="12"/>
  <c r="D2" i="12"/>
  <c r="C2" i="12"/>
  <c r="J241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J321" i="1"/>
  <c r="J304" i="1"/>
  <c r="J9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185" i="1"/>
  <c r="J184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2" i="1"/>
  <c r="J11" i="1"/>
  <c r="J4" i="1"/>
  <c r="J5" i="1"/>
  <c r="J6" i="1"/>
  <c r="J7" i="1"/>
  <c r="J8" i="1"/>
  <c r="J9" i="1"/>
  <c r="J10" i="1"/>
  <c r="J3" i="1"/>
  <c r="J2" i="1"/>
  <c r="A3" i="1" l="1"/>
  <c r="A2" i="1"/>
</calcChain>
</file>

<file path=xl/comments1.xml><?xml version="1.0" encoding="utf-8"?>
<comments xmlns="http://schemas.openxmlformats.org/spreadsheetml/2006/main">
  <authors>
    <author>samir</author>
  </authors>
  <commentList>
    <comment ref="L2" authorId="0" shapeId="0">
      <text>
        <r>
          <rPr>
            <b/>
            <sz val="12"/>
            <color indexed="81"/>
            <rFont val="Tahoma"/>
            <family val="2"/>
          </rPr>
          <t>samir:
تاج 99751418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" authorId="0" shapeId="0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5" authorId="0" shapeId="0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</text>
    </comment>
    <comment ref="L19" authorId="0" shapeId="0">
      <text>
        <r>
          <rPr>
            <b/>
            <sz val="14"/>
            <color indexed="81"/>
            <rFont val="Tahoma"/>
            <family val="2"/>
          </rPr>
          <t xml:space="preserve">samir:
ابو سعد 55955114
الدفتر </t>
        </r>
      </text>
    </comment>
    <comment ref="L21" authorId="0" shapeId="0">
      <text>
        <r>
          <rPr>
            <b/>
            <sz val="12"/>
            <color indexed="81"/>
            <rFont val="Tahoma"/>
            <family val="2"/>
          </rPr>
          <t xml:space="preserve">samir:
ايمن 99744339
تحديث الاستمارة </t>
        </r>
      </text>
    </comment>
    <comment ref="L24" authorId="0" shapeId="0">
      <text>
        <r>
          <rPr>
            <b/>
            <sz val="12"/>
            <color indexed="81"/>
            <rFont val="Tahoma"/>
            <family val="2"/>
          </rPr>
          <t>samir:
محمد 60404248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" authorId="0" shapeId="0">
      <text>
        <r>
          <rPr>
            <b/>
            <sz val="12"/>
            <color indexed="81"/>
            <rFont val="Tahoma"/>
            <family val="2"/>
          </rPr>
          <t>samir:
اسامه 97190000
صالح 97863336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" authorId="0" shapeId="0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41" authorId="0" shapeId="0">
      <text>
        <r>
          <rPr>
            <b/>
            <sz val="12"/>
            <color indexed="81"/>
            <rFont val="Tahoma"/>
            <family val="2"/>
          </rPr>
          <t>samir:
احمد 99010133/
55050604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" authorId="0" shapeId="0">
      <text>
        <r>
          <rPr>
            <b/>
            <sz val="12"/>
            <color indexed="81"/>
            <rFont val="Tahoma"/>
            <family val="2"/>
          </rPr>
          <t>samir:
المكتب 22431122
الدفتر - التأمين</t>
        </r>
      </text>
    </comment>
    <comment ref="L48" authorId="0" shapeId="0">
      <text>
        <r>
          <rPr>
            <b/>
            <sz val="12"/>
            <color indexed="81"/>
            <rFont val="Tahoma"/>
            <family val="2"/>
          </rPr>
          <t xml:space="preserve">samir:
محمد ابراهيم 
99030431
تحديث استمارة </t>
        </r>
      </text>
    </comment>
    <comment ref="L49" authorId="0" shapeId="0">
      <text>
        <r>
          <rPr>
            <b/>
            <sz val="12"/>
            <color indexed="81"/>
            <rFont val="Tahoma"/>
            <family val="2"/>
          </rPr>
          <t>samir:
عصام 66499999
تحديث الاستمارة</t>
        </r>
      </text>
    </comment>
    <comment ref="L55" authorId="0" shapeId="0">
      <text>
        <r>
          <rPr>
            <b/>
            <sz val="12"/>
            <color indexed="81"/>
            <rFont val="Tahoma"/>
            <family val="2"/>
          </rPr>
          <t>samir:
خليفة 99977300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" authorId="0" shapeId="0">
      <text>
        <r>
          <rPr>
            <b/>
            <sz val="12"/>
            <color indexed="81"/>
            <rFont val="Tahoma"/>
            <family val="2"/>
          </rPr>
          <t>samir:
ناصر 99008000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63" authorId="0" shapeId="0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8" authorId="0" shapeId="0">
      <text>
        <r>
          <rPr>
            <b/>
            <sz val="12"/>
            <color indexed="81"/>
            <rFont val="Tahoma"/>
            <family val="2"/>
          </rPr>
          <t>samir:
احمد 99622352
الدفتر والتأمين</t>
        </r>
      </text>
    </comment>
    <comment ref="M71" authorId="0" shapeId="0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AC71" authorId="0" shapeId="0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L74" authorId="0" shapeId="0">
      <text>
        <r>
          <rPr>
            <b/>
            <sz val="14"/>
            <color indexed="81"/>
            <rFont val="Tahoma"/>
            <family val="2"/>
          </rPr>
          <t>samir:
جمال 99566633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75" authorId="0" shapeId="0">
      <text>
        <r>
          <rPr>
            <b/>
            <sz val="12"/>
            <color indexed="81"/>
            <rFont val="Tahoma"/>
            <family val="2"/>
          </rPr>
          <t>samir:
طلال 99477722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1" authorId="0" shapeId="0">
      <text>
        <r>
          <rPr>
            <b/>
            <sz val="12"/>
            <color indexed="81"/>
            <rFont val="Tahoma"/>
            <family val="2"/>
          </rPr>
          <t>samir:
ابو عبد الله 99512315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4" authorId="0" shapeId="0">
      <text>
        <r>
          <rPr>
            <b/>
            <sz val="12"/>
            <color indexed="81"/>
            <rFont val="Tahoma"/>
            <family val="2"/>
          </rPr>
          <t>samir:
علي 99044525 
الدفتر والتامين</t>
        </r>
      </text>
    </comment>
    <comment ref="L92" authorId="0" shapeId="0">
      <text>
        <r>
          <rPr>
            <b/>
            <sz val="12"/>
            <color indexed="81"/>
            <rFont val="Tahoma"/>
            <family val="2"/>
          </rPr>
          <t>samir:
طارق 66662900
عبد العزيز 99999781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03" authorId="0" shapeId="0">
      <text>
        <r>
          <rPr>
            <b/>
            <sz val="12"/>
            <color indexed="81"/>
            <rFont val="Tahoma"/>
            <family val="2"/>
          </rPr>
          <t>samir:
محمود 97123280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1" authorId="0" shapeId="0">
      <text>
        <r>
          <rPr>
            <b/>
            <sz val="12"/>
            <color indexed="81"/>
            <rFont val="Tahoma"/>
            <family val="2"/>
          </rPr>
          <t>samir:
عمرو 24310664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4" authorId="0" shapeId="0">
      <text>
        <r>
          <rPr>
            <b/>
            <sz val="12"/>
            <color indexed="81"/>
            <rFont val="Tahoma"/>
            <family val="2"/>
          </rPr>
          <t>samir:
عاطف 66846169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سليمان 66266200</t>
        </r>
      </text>
    </comment>
    <comment ref="L115" authorId="0" shapeId="0">
      <text>
        <r>
          <rPr>
            <b/>
            <sz val="12"/>
            <color indexed="81"/>
            <rFont val="Tahoma"/>
            <family val="2"/>
          </rPr>
          <t>samir:
محمد 94007745
ماهر 99277755
تحديث استمارة</t>
        </r>
      </text>
    </comment>
    <comment ref="L125" authorId="0" shapeId="0">
      <text>
        <r>
          <rPr>
            <b/>
            <sz val="12"/>
            <color indexed="81"/>
            <rFont val="Tahoma"/>
            <family val="2"/>
          </rPr>
          <t>samir:
ادون 97221113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6" authorId="0" shapeId="0">
      <text>
        <r>
          <rPr>
            <b/>
            <sz val="12"/>
            <color indexed="81"/>
            <rFont val="Tahoma"/>
            <family val="2"/>
          </rPr>
          <t>samir:
وليد 99838446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8" authorId="0" shapeId="0">
      <text>
        <r>
          <rPr>
            <b/>
            <sz val="12"/>
            <color indexed="81"/>
            <rFont val="Tahoma"/>
            <family val="2"/>
          </rPr>
          <t xml:space="preserve">samir:
م. سيف 97796615
تحديث استمارة
</t>
        </r>
      </text>
    </comment>
    <comment ref="L129" authorId="0" shapeId="0">
      <text>
        <r>
          <rPr>
            <b/>
            <sz val="12"/>
            <color indexed="81"/>
            <rFont val="Tahoma"/>
            <family val="2"/>
          </rPr>
          <t xml:space="preserve">samir:
عدنان 99066139
ايوب 99327069
تحديث الاستمارة
</t>
        </r>
      </text>
    </comment>
    <comment ref="L134" authorId="0" shapeId="0">
      <text>
        <r>
          <rPr>
            <b/>
            <sz val="12"/>
            <color indexed="81"/>
            <rFont val="Tahoma"/>
            <family val="2"/>
          </rPr>
          <t>samir:
ابو محمد 96667793
تحديث الاستمارة</t>
        </r>
      </text>
    </comment>
    <comment ref="L136" authorId="0" shapeId="0">
      <text>
        <r>
          <rPr>
            <b/>
            <sz val="12"/>
            <color indexed="81"/>
            <rFont val="Tahoma"/>
            <family val="2"/>
          </rPr>
          <t xml:space="preserve">samir:
خالد 66144431
الدفتر والتامين 
تحديث استمارة 
فرق الرسوم 33.750 دينار </t>
        </r>
      </text>
    </comment>
    <comment ref="L137" authorId="0" shapeId="0">
      <text>
        <r>
          <rPr>
            <b/>
            <sz val="12"/>
            <color indexed="81"/>
            <rFont val="Tahoma"/>
            <family val="2"/>
          </rPr>
          <t>samir:
ابو يدر 97896383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38" authorId="0" shapeId="0">
      <text>
        <r>
          <rPr>
            <b/>
            <sz val="12"/>
            <color indexed="81"/>
            <rFont val="Tahoma"/>
            <family val="2"/>
          </rPr>
          <t>samir:
ناصر 99638355
تحديث الاستمارة</t>
        </r>
      </text>
    </comment>
    <comment ref="L141" authorId="0" shapeId="0">
      <text>
        <r>
          <rPr>
            <b/>
            <sz val="12"/>
            <color indexed="81"/>
            <rFont val="Tahoma"/>
            <family val="2"/>
          </rPr>
          <t>samir:
ام ابراهيم 22494608/9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5" authorId="0" shapeId="0">
      <text>
        <r>
          <rPr>
            <b/>
            <sz val="12"/>
            <color indexed="81"/>
            <rFont val="Tahoma"/>
            <family val="2"/>
          </rPr>
          <t>samir:
سليمان 97454445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7" authorId="0" shapeId="0">
      <text>
        <r>
          <rPr>
            <b/>
            <sz val="12"/>
            <color indexed="81"/>
            <rFont val="Tahoma"/>
            <family val="2"/>
          </rPr>
          <t>samir:
محمد التناك
99876225
الدفتر والتأمين</t>
        </r>
      </text>
    </comment>
    <comment ref="L153" authorId="0" shapeId="0">
      <text>
        <r>
          <rPr>
            <b/>
            <sz val="12"/>
            <color indexed="81"/>
            <rFont val="Tahoma"/>
            <family val="2"/>
          </rPr>
          <t>samir:
مكتب 22400360
الدفتر والتأمين</t>
        </r>
      </text>
    </comment>
    <comment ref="L157" authorId="0" shapeId="0">
      <text>
        <r>
          <rPr>
            <b/>
            <sz val="12"/>
            <color indexed="81"/>
            <rFont val="Tahoma"/>
            <family val="2"/>
          </rPr>
          <t>samir:
تحديث استمارة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61" authorId="0" shapeId="0">
      <text>
        <r>
          <rPr>
            <b/>
            <sz val="12"/>
            <color indexed="81"/>
            <rFont val="Tahoma"/>
            <family val="2"/>
          </rPr>
          <t>samir:
فهد 99655456
تحديث الاستماره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62" authorId="0" shapeId="0">
      <text>
        <r>
          <rPr>
            <b/>
            <sz val="12"/>
            <color indexed="81"/>
            <rFont val="Tahoma"/>
            <family val="2"/>
          </rPr>
          <t>samir:
ابو عبد الله 99512315
تحديث استمارة</t>
        </r>
      </text>
    </comment>
    <comment ref="L163" authorId="0" shapeId="0">
      <text>
        <r>
          <rPr>
            <b/>
            <sz val="12"/>
            <color indexed="81"/>
            <rFont val="Tahoma"/>
            <family val="2"/>
          </rPr>
          <t xml:space="preserve">samir:
سعد 22429815
وفاء 22401700
تحديث استماره
</t>
        </r>
      </text>
    </comment>
    <comment ref="L164" authorId="0" shapeId="0">
      <text>
        <r>
          <rPr>
            <b/>
            <sz val="12"/>
            <color indexed="81"/>
            <rFont val="Tahoma"/>
            <family val="2"/>
          </rPr>
          <t>samir:
ك/منصور 60941999
تحديث استمارة</t>
        </r>
      </text>
    </comment>
    <comment ref="L166" authorId="0" shapeId="0">
      <text>
        <r>
          <rPr>
            <b/>
            <sz val="11"/>
            <color indexed="81"/>
            <rFont val="Tahoma"/>
            <family val="2"/>
          </rPr>
          <t xml:space="preserve">samir:
عمل 22470191
تحديث الاستمارة </t>
        </r>
      </text>
    </comment>
    <comment ref="L171" authorId="0" shapeId="0">
      <text>
        <r>
          <rPr>
            <b/>
            <sz val="12"/>
            <color indexed="81"/>
            <rFont val="Tahoma"/>
            <family val="2"/>
          </rPr>
          <t>samir:
عصام 99151553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5" authorId="0" shapeId="0">
      <text>
        <r>
          <rPr>
            <b/>
            <sz val="12"/>
            <color indexed="81"/>
            <rFont val="Tahoma"/>
            <family val="2"/>
          </rPr>
          <t xml:space="preserve">samir:
ادون 97221114
الدفتر ووالتأمين 
تحديث استمارة
</t>
        </r>
      </text>
    </comment>
    <comment ref="L176" authorId="0" shapeId="0">
      <text>
        <r>
          <rPr>
            <b/>
            <sz val="12"/>
            <color indexed="81"/>
            <rFont val="Tahoma"/>
            <family val="2"/>
          </rPr>
          <t>samir:
تحديث الاستمارة 
طارق 99000909</t>
        </r>
      </text>
    </comment>
    <comment ref="L177" authorId="0" shapeId="0">
      <text>
        <r>
          <rPr>
            <b/>
            <sz val="12"/>
            <color indexed="81"/>
            <rFont val="Tahoma"/>
            <family val="2"/>
          </rPr>
          <t>samir:
نور 99797209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8" authorId="0" shapeId="0">
      <text>
        <r>
          <rPr>
            <b/>
            <sz val="12"/>
            <color indexed="81"/>
            <rFont val="Tahoma"/>
            <family val="2"/>
          </rPr>
          <t>samir:
الوطنية للتامين 
151351000408
وثيقة 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1" authorId="0" shapeId="0">
      <text>
        <r>
          <rPr>
            <b/>
            <sz val="12"/>
            <color indexed="81"/>
            <rFont val="Tahoma"/>
            <family val="2"/>
          </rPr>
          <t>samir:
سعود 99444582
الدفتر والتأمين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3" authorId="0" shapeId="0">
      <text>
        <r>
          <rPr>
            <b/>
            <sz val="12"/>
            <color indexed="81"/>
            <rFont val="Tahoma"/>
            <family val="2"/>
          </rPr>
          <t>samir:
عبد الله 99000966
الدفتر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4" authorId="0" shapeId="0">
      <text>
        <r>
          <rPr>
            <b/>
            <sz val="12"/>
            <color indexed="81"/>
            <rFont val="Tahoma"/>
            <family val="2"/>
          </rPr>
          <t>samir:
عبد العزيز 99339696
تحديث الاستمارة</t>
        </r>
      </text>
    </comment>
    <comment ref="L186" authorId="0" shapeId="0">
      <text>
        <r>
          <rPr>
            <b/>
            <sz val="12"/>
            <color indexed="81"/>
            <rFont val="Tahoma"/>
            <family val="2"/>
          </rPr>
          <t>samir:
محمود 99549836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7" authorId="0" shapeId="0">
      <text>
        <r>
          <rPr>
            <b/>
            <sz val="12"/>
            <color indexed="81"/>
            <rFont val="Tahoma"/>
            <family val="2"/>
          </rPr>
          <t xml:space="preserve">samir:
المندوب 55557859
تحديث الاستمارةsamir:
الدفتر 
</t>
        </r>
      </text>
    </comment>
    <comment ref="L189" authorId="0" shapeId="0">
      <text>
        <r>
          <rPr>
            <b/>
            <sz val="12"/>
            <color indexed="81"/>
            <rFont val="Tahoma"/>
            <family val="2"/>
          </rPr>
          <t>samir:
صالحه 99651101
الدفتر والتأمين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1" authorId="0" shapeId="0">
      <text>
        <r>
          <rPr>
            <b/>
            <sz val="12"/>
            <color indexed="81"/>
            <rFont val="Tahoma"/>
            <family val="2"/>
          </rPr>
          <t>samir:
حسام 99711969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3" authorId="0" shapeId="0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6" authorId="0" shapeId="0">
      <text>
        <r>
          <rPr>
            <b/>
            <sz val="12"/>
            <color indexed="81"/>
            <rFont val="Tahoma"/>
            <family val="2"/>
          </rPr>
          <t>samir:
ابو عبد الله  الحبيل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8" authorId="0" shapeId="0">
      <text>
        <r>
          <rPr>
            <b/>
            <sz val="12"/>
            <color indexed="81"/>
            <rFont val="Tahoma"/>
            <family val="2"/>
          </rPr>
          <t>samir:
جاسم  66671252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9" authorId="0" shapeId="0">
      <text>
        <r>
          <rPr>
            <b/>
            <sz val="12"/>
            <color indexed="81"/>
            <rFont val="Tahoma"/>
            <family val="2"/>
          </rPr>
          <t>samir:
ويليام97760640
خالد 99388777
الدفتر والتأميت 
تحديث استمارة</t>
        </r>
      </text>
    </comment>
    <comment ref="L211" authorId="0" shapeId="0">
      <text>
        <r>
          <rPr>
            <b/>
            <sz val="12"/>
            <color indexed="81"/>
            <rFont val="Tahoma"/>
            <family val="2"/>
          </rPr>
          <t>samir:
تغيير القارب 
الدفتر والتامين 
ضحي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217" authorId="0" shapeId="0">
      <text>
        <r>
          <rPr>
            <b/>
            <sz val="12"/>
            <color indexed="81"/>
            <rFont val="Tahoma"/>
            <family val="2"/>
          </rPr>
          <t>samir:
ابو عبد الله 
55484999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21" authorId="0" shapeId="0">
      <text>
        <r>
          <rPr>
            <b/>
            <sz val="12"/>
            <color indexed="81"/>
            <rFont val="Tahoma"/>
            <family val="2"/>
          </rPr>
          <t xml:space="preserve">samir:
ابو عبد الله 
99664900
تحديث الاستمارة 
فرق الرسوم 16 دينار </t>
        </r>
      </text>
    </comment>
    <comment ref="L239" authorId="0" shapeId="0">
      <text>
        <r>
          <rPr>
            <b/>
            <sz val="12"/>
            <color indexed="81"/>
            <rFont val="Tahoma"/>
            <family val="2"/>
          </rPr>
          <t>samir:
هاشم 66168881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0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مكتب 22431122
الدفتر والتأمين 
والمبلع المشترك</t>
        </r>
      </text>
    </comment>
    <comment ref="L242" authorId="0" shapeId="0">
      <text>
        <r>
          <rPr>
            <b/>
            <sz val="12"/>
            <color indexed="81"/>
            <rFont val="Tahoma"/>
            <family val="2"/>
          </rPr>
          <t xml:space="preserve">samir:
صالح 99499954
فوزي 99037831
الدفتر والتامين
تحديث الاستمارة 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5" authorId="0" shapeId="0">
      <text>
        <r>
          <rPr>
            <b/>
            <sz val="12"/>
            <color indexed="81"/>
            <rFont val="Tahoma"/>
            <family val="2"/>
          </rPr>
          <t>samir:
سامي99477778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6" authorId="0" shapeId="0">
      <text>
        <r>
          <rPr>
            <b/>
            <sz val="12"/>
            <color indexed="81"/>
            <rFont val="Tahoma"/>
            <family val="2"/>
          </rPr>
          <t>samir:
ابو عبد الله  97807088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1" authorId="0" shapeId="0">
      <text>
        <r>
          <rPr>
            <b/>
            <sz val="12"/>
            <color indexed="81"/>
            <rFont val="Tahoma"/>
            <family val="2"/>
          </rPr>
          <t>samir:
سيد متولي 97940804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4" authorId="0" shapeId="0">
      <text>
        <r>
          <rPr>
            <b/>
            <sz val="12"/>
            <color indexed="81"/>
            <rFont val="Tahoma"/>
            <family val="2"/>
          </rPr>
          <t>samir:
احمد 24830474
تحديث 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رسوم 2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7" authorId="0" shapeId="0">
      <text>
        <r>
          <rPr>
            <b/>
            <sz val="12"/>
            <color indexed="81"/>
            <rFont val="Tahoma"/>
            <family val="2"/>
          </rPr>
          <t>samir:
جهاد 99764004
الدفتر والتامين الجديد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8" authorId="0" shapeId="0">
      <text>
        <r>
          <rPr>
            <b/>
            <sz val="12"/>
            <color indexed="81"/>
            <rFont val="Tahoma"/>
            <family val="2"/>
          </rPr>
          <t>samir:
غالب 66699168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2" authorId="0" shapeId="0">
      <text>
        <r>
          <rPr>
            <b/>
            <sz val="12"/>
            <color indexed="81"/>
            <rFont val="Tahoma"/>
            <family val="2"/>
          </rPr>
          <t>samir:
محمد ابو فهد 
99055209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6" authorId="0" shapeId="0">
      <text>
        <r>
          <rPr>
            <b/>
            <sz val="12"/>
            <color indexed="81"/>
            <rFont val="Tahoma"/>
            <family val="2"/>
          </rPr>
          <t>samir:
عبد النبي  99744822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7" authorId="0" shapeId="0">
      <text>
        <r>
          <rPr>
            <b/>
            <sz val="12"/>
            <color indexed="81"/>
            <rFont val="Tahoma"/>
            <family val="2"/>
          </rPr>
          <t>samir:
علي 99696985
ايمان 24834226/7
تحديث استماره</t>
        </r>
      </text>
    </comment>
    <comment ref="L276" authorId="0" shapeId="0">
      <text>
        <r>
          <rPr>
            <b/>
            <sz val="12"/>
            <color indexed="81"/>
            <rFont val="Tahoma"/>
            <family val="2"/>
          </rPr>
          <t>samir:
محمد  99222225
تحديث الاستمارة</t>
        </r>
      </text>
    </comment>
    <comment ref="L280" authorId="0" shapeId="0">
      <text>
        <r>
          <rPr>
            <b/>
            <sz val="12"/>
            <color indexed="81"/>
            <rFont val="Tahoma"/>
            <family val="2"/>
          </rPr>
          <t>samir:
رأفت 99592857
نجيب 99563735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7" authorId="0" shapeId="0">
      <text>
        <r>
          <rPr>
            <b/>
            <sz val="12"/>
            <color indexed="81"/>
            <rFont val="Tahoma"/>
            <family val="2"/>
          </rPr>
          <t>samir:
مني 22960109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4" authorId="0" shapeId="0">
      <text>
        <r>
          <rPr>
            <b/>
            <sz val="12"/>
            <color indexed="81"/>
            <rFont val="Tahoma"/>
            <family val="2"/>
          </rPr>
          <t>samir:
سهام 24834201
 د 108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5" authorId="0" shapeId="0">
      <text>
        <r>
          <rPr>
            <b/>
            <sz val="12"/>
            <color indexed="81"/>
            <rFont val="Tahoma"/>
            <family val="2"/>
          </rPr>
          <t>samir:
جوهر 97594444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0" authorId="0" shapeId="0">
      <text>
        <r>
          <rPr>
            <b/>
            <sz val="12"/>
            <color indexed="81"/>
            <rFont val="Tahoma"/>
            <family val="2"/>
          </rPr>
          <t>samir:
ابو فهد عبد الرحمن الحوال 
99789268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1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تحديث الاستمارة 
خالد 99665490</t>
        </r>
      </text>
    </comment>
    <comment ref="L312" authorId="0" shapeId="0">
      <text>
        <r>
          <rPr>
            <b/>
            <sz val="12"/>
            <color indexed="81"/>
            <rFont val="Tahoma"/>
            <family val="2"/>
          </rPr>
          <t>samir:
ابراهيم 22443712
99065677
تحديث الاستمارات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26" authorId="0" shapeId="0">
      <text>
        <r>
          <rPr>
            <b/>
            <sz val="12"/>
            <color indexed="81"/>
            <rFont val="Tahoma"/>
            <family val="2"/>
          </rPr>
          <t>samir:
عادل 97774797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2" authorId="0" shapeId="0">
      <text>
        <r>
          <rPr>
            <b/>
            <sz val="12"/>
            <color indexed="81"/>
            <rFont val="Tahoma"/>
            <family val="2"/>
          </rPr>
          <t>samir:
ازور 99504417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3" authorId="0" shapeId="0">
      <text>
        <r>
          <rPr>
            <b/>
            <sz val="12"/>
            <color indexed="81"/>
            <rFont val="Tahoma"/>
            <family val="2"/>
          </rPr>
          <t>samir:
خلف 99222308
احمد 99997990</t>
        </r>
      </text>
    </comment>
    <comment ref="L339" authorId="0" shapeId="0">
      <text>
        <r>
          <rPr>
            <b/>
            <sz val="12"/>
            <color indexed="81"/>
            <rFont val="Tahoma"/>
            <family val="2"/>
          </rPr>
          <t>samir:
فهد 99662909
الدفتر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40" authorId="0" shapeId="0">
      <text>
        <r>
          <rPr>
            <b/>
            <sz val="12"/>
            <color indexed="81"/>
            <rFont val="Tahoma"/>
            <family val="2"/>
          </rPr>
          <t>samir:
محمود 99368374
الدفتر والتأمين 
تحديث استمارة</t>
        </r>
      </text>
    </comment>
    <comment ref="L341" authorId="0" shapeId="0">
      <text>
        <r>
          <rPr>
            <b/>
            <sz val="12"/>
            <color indexed="81"/>
            <rFont val="Tahoma"/>
            <family val="2"/>
          </rPr>
          <t xml:space="preserve">samir:
تحديث الاستماره 
ابو احمد 25328301
99454607
</t>
        </r>
      </text>
    </comment>
    <comment ref="L344" authorId="0" shapeId="0">
      <text>
        <r>
          <rPr>
            <b/>
            <sz val="12"/>
            <color indexed="81"/>
            <rFont val="Tahoma"/>
            <family val="2"/>
          </rPr>
          <t>samir:
عبد العزيز 99707054
زيد 99722242
تحديث الاستمارة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346" authorId="0" shapeId="0">
      <text>
        <r>
          <rPr>
            <b/>
            <sz val="12"/>
            <color indexed="81"/>
            <rFont val="Tahoma"/>
            <family val="2"/>
          </rPr>
          <t>samir:
نادر 99614888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54" authorId="0" shapeId="0">
      <text>
        <r>
          <rPr>
            <b/>
            <sz val="12"/>
            <color indexed="81"/>
            <rFont val="Tahoma"/>
            <family val="2"/>
          </rPr>
          <t xml:space="preserve">samir:
الشيخ  99756660
</t>
        </r>
      </text>
    </comment>
    <comment ref="L357" authorId="0" shapeId="0">
      <text>
        <r>
          <rPr>
            <b/>
            <sz val="12"/>
            <color indexed="81"/>
            <rFont val="Tahoma"/>
            <family val="2"/>
          </rPr>
          <t>samir:
سامي 99477778
الفتر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61" authorId="0" shapeId="0">
      <text>
        <r>
          <rPr>
            <b/>
            <sz val="12"/>
            <color indexed="81"/>
            <rFont val="Tahoma"/>
            <family val="2"/>
          </rPr>
          <t>samir:
عبد اللطيف 99036670
الدفتر والتأمين</t>
        </r>
      </text>
    </comment>
    <comment ref="L366" authorId="0" shapeId="0">
      <text>
        <r>
          <rPr>
            <b/>
            <sz val="12"/>
            <color indexed="81"/>
            <rFont val="Tahoma"/>
            <family val="2"/>
          </rPr>
          <t>samir:
طارق  66621669
99025373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70" authorId="0" shapeId="0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3" authorId="0" shapeId="0">
      <text>
        <r>
          <rPr>
            <b/>
            <sz val="12"/>
            <color indexed="81"/>
            <rFont val="Tahoma"/>
            <family val="2"/>
          </rPr>
          <t>samir:
محمود 97123280
تحديث استمارة</t>
        </r>
      </text>
    </comment>
    <comment ref="L378" authorId="0" shapeId="0">
      <text>
        <r>
          <rPr>
            <b/>
            <sz val="12"/>
            <color indexed="81"/>
            <rFont val="Tahoma"/>
            <family val="2"/>
          </rPr>
          <t>samir:
الشيخ فهد 99661651
تحديث الاستمارة 
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2" authorId="0" shapeId="0">
      <text>
        <r>
          <rPr>
            <b/>
            <sz val="12"/>
            <color indexed="81"/>
            <rFont val="Tahoma"/>
            <family val="2"/>
          </rPr>
          <t>samir:
عبد الله بو عيسى 
66050073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8" authorId="0" shapeId="0">
      <text>
        <r>
          <rPr>
            <b/>
            <sz val="12"/>
            <color indexed="81"/>
            <rFont val="Tahoma"/>
            <family val="2"/>
          </rPr>
          <t>samir:
وضحه 24801260
سليم 99656324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90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ابو علي 99554922
تحديث الاستمارة</t>
        </r>
      </text>
    </comment>
    <comment ref="L398" authorId="0" shapeId="0">
      <text>
        <r>
          <rPr>
            <b/>
            <sz val="12"/>
            <color indexed="81"/>
            <rFont val="Tahoma"/>
            <family val="2"/>
          </rPr>
          <t>samir:
فهد  99005557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16" authorId="0" shapeId="0">
      <text>
        <r>
          <rPr>
            <b/>
            <sz val="12"/>
            <color indexed="81"/>
            <rFont val="Tahoma"/>
            <family val="2"/>
          </rPr>
          <t>samir:
عبد العزيز 97870302
الدفتر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18" authorId="0" shapeId="0">
      <text>
        <r>
          <rPr>
            <b/>
            <sz val="12"/>
            <color indexed="81"/>
            <rFont val="Tahoma"/>
            <family val="2"/>
          </rPr>
          <t>samir:
ناصر 99333320
تلدفتر والتامين وتحديث الاستمارة وكتاب العضوية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1" authorId="0" shapeId="0">
      <text>
        <r>
          <rPr>
            <b/>
            <sz val="12"/>
            <color indexed="81"/>
            <rFont val="Tahoma"/>
            <family val="2"/>
          </rPr>
          <t>samir:
مجدي 55506679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2" authorId="0" shapeId="0">
      <text>
        <r>
          <rPr>
            <b/>
            <sz val="12"/>
            <color indexed="81"/>
            <rFont val="Tahoma"/>
            <family val="2"/>
          </rPr>
          <t>samir:
فيصل 99022081
الدفتر والتامين 
تحديث 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26" authorId="0" shapeId="0">
      <text>
        <r>
          <rPr>
            <b/>
            <sz val="12"/>
            <color indexed="81"/>
            <rFont val="Tahoma"/>
            <family val="2"/>
          </rPr>
          <t>samir:
عزت 99624777
عبد الله 99669777
تحديث 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7" authorId="0" shapeId="0">
      <text>
        <r>
          <rPr>
            <b/>
            <sz val="12"/>
            <color indexed="81"/>
            <rFont val="Tahoma"/>
            <family val="2"/>
          </rPr>
          <t>samir:
سعيد 66900560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8" authorId="0" shapeId="0">
      <text>
        <r>
          <rPr>
            <b/>
            <sz val="12"/>
            <color indexed="81"/>
            <rFont val="Tahoma"/>
            <family val="2"/>
          </rPr>
          <t>samir:
ابو عبد الله 99664900
الدفتر والتامين 
وتحديث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9" authorId="0" shapeId="0">
      <text>
        <r>
          <rPr>
            <b/>
            <sz val="12"/>
            <color indexed="81"/>
            <rFont val="Tahoma"/>
            <family val="2"/>
          </rPr>
          <t>samir:
راشد 99445553
الدفتر والتأميت للقارب الجديد</t>
        </r>
      </text>
    </comment>
    <comment ref="L430" authorId="0" shapeId="0">
      <text>
        <r>
          <rPr>
            <b/>
            <sz val="12"/>
            <color indexed="81"/>
            <rFont val="Tahoma"/>
            <family val="2"/>
          </rPr>
          <t>samir:
وليد 97982000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1" authorId="0" shapeId="0">
      <text>
        <r>
          <rPr>
            <b/>
            <sz val="12"/>
            <color indexed="81"/>
            <rFont val="Tahoma"/>
            <family val="2"/>
          </rPr>
          <t>samir:
اسف 90004617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2" authorId="0" shapeId="0">
      <text>
        <r>
          <rPr>
            <b/>
            <sz val="12"/>
            <color indexed="81"/>
            <rFont val="Tahoma"/>
            <family val="2"/>
          </rPr>
          <t>samir:
خالد 99689757
الدفتر والتامين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34" authorId="0" shapeId="0">
      <text>
        <r>
          <rPr>
            <b/>
            <sz val="12"/>
            <color indexed="81"/>
            <rFont val="Tahoma"/>
            <family val="2"/>
          </rPr>
          <t>samir:
وليد  66642345
تحديث الاستمارة وتوقيع العضوين عليها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5" authorId="0" shapeId="0">
      <text>
        <r>
          <rPr>
            <b/>
            <sz val="12"/>
            <color indexed="81"/>
            <rFont val="Tahoma"/>
            <family val="2"/>
          </rPr>
          <t>samir:
منصور 60941999
تحديث الاستمارة</t>
        </r>
        <r>
          <rPr>
            <b/>
            <sz val="9"/>
            <color indexed="81"/>
            <rFont val="Tahoma"/>
            <family val="2"/>
          </rPr>
          <t xml:space="preserve"> 
</t>
        </r>
      </text>
    </comment>
    <comment ref="L436" authorId="0" shapeId="0">
      <text>
        <r>
          <rPr>
            <b/>
            <sz val="12"/>
            <color indexed="81"/>
            <rFont val="Tahoma"/>
            <family val="2"/>
          </rPr>
          <t>samir:
حمد 99020625</t>
        </r>
      </text>
    </comment>
    <comment ref="L437" authorId="0" shapeId="0">
      <text>
        <r>
          <rPr>
            <b/>
            <sz val="12"/>
            <color indexed="81"/>
            <rFont val="Tahoma"/>
            <family val="2"/>
          </rPr>
          <t>samir:
احمد 66164180
مصطفي 66448558 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8" authorId="0" shapeId="0">
      <text>
        <r>
          <rPr>
            <b/>
            <sz val="12"/>
            <color indexed="81"/>
            <rFont val="Tahoma"/>
            <family val="2"/>
          </rPr>
          <t xml:space="preserve">samir:
وليد 97982000
تحديث استمارة
</t>
        </r>
      </text>
    </comment>
    <comment ref="L440" authorId="0" shapeId="0">
      <text>
        <r>
          <rPr>
            <b/>
            <sz val="12"/>
            <color indexed="81"/>
            <rFont val="Tahoma"/>
            <family val="2"/>
          </rPr>
          <t>samir:
عبد الله 99748681
الدفتر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1" authorId="0" shapeId="0">
      <text>
        <r>
          <rPr>
            <b/>
            <sz val="12"/>
            <color indexed="81"/>
            <rFont val="Tahoma"/>
            <family val="2"/>
          </rPr>
          <t xml:space="preserve">samir:
انور 99035695
تحديث الاستمارة </t>
        </r>
      </text>
    </comment>
    <comment ref="L442" authorId="0" shapeId="0">
      <text>
        <r>
          <rPr>
            <b/>
            <sz val="12"/>
            <color indexed="81"/>
            <rFont val="Tahoma"/>
            <family val="2"/>
          </rPr>
          <t>samir:
محمد 99830361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58" authorId="0" shapeId="0">
      <text>
        <r>
          <rPr>
            <b/>
            <sz val="12"/>
            <color indexed="81"/>
            <rFont val="Tahoma"/>
            <family val="2"/>
          </rPr>
          <t>samir:
خالد 99800666
 الشيخ 99769999
الدفتر والتامين 
تحديث الاستمارة</t>
        </r>
      </text>
    </comment>
    <comment ref="L469" authorId="0" shapeId="0">
      <text>
        <r>
          <rPr>
            <b/>
            <sz val="12"/>
            <color indexed="81"/>
            <rFont val="Tahoma"/>
            <family val="2"/>
          </rPr>
          <t>samir:
محمد 99078847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1" authorId="0" shapeId="0">
      <text>
        <r>
          <rPr>
            <b/>
            <sz val="12"/>
            <color indexed="81"/>
            <rFont val="Tahoma"/>
            <family val="2"/>
          </rPr>
          <t>samir:
عبد الهادي 99477306
طارق 99727654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6" authorId="0" shapeId="0">
      <text>
        <r>
          <rPr>
            <b/>
            <sz val="12"/>
            <color indexed="81"/>
            <rFont val="Tahoma"/>
            <family val="2"/>
          </rPr>
          <t>samir:
اعجاز 97152047 
الدفتر 
 تحديث استمارة</t>
        </r>
        <r>
          <rPr>
            <sz val="9"/>
            <color indexed="81"/>
            <rFont val="Tahoma"/>
            <family val="2"/>
          </rPr>
          <t xml:space="preserve">  
</t>
        </r>
      </text>
    </comment>
    <comment ref="L482" authorId="0" shapeId="0">
      <text>
        <r>
          <rPr>
            <b/>
            <sz val="12"/>
            <color indexed="81"/>
            <rFont val="Tahoma"/>
            <family val="2"/>
          </rPr>
          <t>samir:
ابو عبده 99157578
الدفتر والتامين</t>
        </r>
      </text>
    </comment>
    <comment ref="L487" authorId="0" shapeId="0">
      <text>
        <r>
          <rPr>
            <b/>
            <sz val="12"/>
            <color indexed="81"/>
            <rFont val="Tahoma"/>
            <family val="2"/>
          </rPr>
          <t>samir:
خالد  99717779
عوض 99122426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3" authorId="0" shapeId="0">
      <text>
        <r>
          <rPr>
            <b/>
            <sz val="12"/>
            <color indexed="81"/>
            <rFont val="Tahoma"/>
            <family val="2"/>
          </rPr>
          <t>samir:
د/ علي 99000845 
55554243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5" authorId="0" shapeId="0">
      <text>
        <r>
          <rPr>
            <b/>
            <sz val="12"/>
            <color indexed="81"/>
            <rFont val="Tahoma"/>
            <family val="2"/>
          </rPr>
          <t>samir:
عماد 66265588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6" authorId="0" shapeId="0">
      <text>
        <r>
          <rPr>
            <b/>
            <sz val="12"/>
            <color indexed="81"/>
            <rFont val="Tahoma"/>
            <family val="2"/>
          </rPr>
          <t>samir:
مساعد 97305321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9" authorId="0" shapeId="0">
      <text>
        <r>
          <rPr>
            <b/>
            <sz val="12"/>
            <color indexed="81"/>
            <rFont val="Tahoma"/>
            <family val="2"/>
          </rPr>
          <t>samir:
يوسف 99819883
احديث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3" authorId="0" shapeId="0">
      <text>
        <r>
          <rPr>
            <b/>
            <sz val="12"/>
            <color indexed="81"/>
            <rFont val="Tahoma"/>
            <family val="2"/>
          </rPr>
          <t>samir:
عامر 94453333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5" authorId="0" shapeId="0">
      <text>
        <r>
          <rPr>
            <b/>
            <sz val="12"/>
            <color indexed="81"/>
            <rFont val="Tahoma"/>
            <family val="2"/>
          </rPr>
          <t>samir:
عامر 97902464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8" authorId="0" shapeId="0">
      <text>
        <r>
          <rPr>
            <b/>
            <sz val="12"/>
            <color indexed="81"/>
            <rFont val="Tahoma"/>
            <family val="2"/>
          </rPr>
          <t>samir:
صالح 99070889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9" authorId="0" shapeId="0">
      <text>
        <r>
          <rPr>
            <b/>
            <sz val="12"/>
            <color indexed="81"/>
            <rFont val="Tahoma"/>
            <family val="2"/>
          </rPr>
          <t>samir:
طارق 99722144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3" authorId="0" shapeId="0">
      <text>
        <r>
          <rPr>
            <b/>
            <sz val="12"/>
            <color indexed="81"/>
            <rFont val="Tahoma"/>
            <family val="2"/>
          </rPr>
          <t xml:space="preserve">samir:
طاهر 22435074
الدفتر والتامين 
تحديث الاستمارة
</t>
        </r>
      </text>
    </comment>
    <comment ref="L517" authorId="0" shapeId="0">
      <text>
        <r>
          <rPr>
            <b/>
            <sz val="12"/>
            <color indexed="81"/>
            <rFont val="Tahoma"/>
            <family val="2"/>
          </rPr>
          <t>samir:
عثمان 99999780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9" authorId="0" shapeId="0">
      <text>
        <r>
          <rPr>
            <b/>
            <sz val="12"/>
            <color indexed="81"/>
            <rFont val="Tahoma"/>
            <family val="2"/>
          </rPr>
          <t>samir:
جوهر 22246105
خالد 99777399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20" authorId="0" shapeId="0">
      <text>
        <r>
          <rPr>
            <b/>
            <sz val="12"/>
            <color indexed="81"/>
            <rFont val="Tahoma"/>
            <family val="2"/>
          </rPr>
          <t>samir:
طارق 66377773
تحديث استمارة 
احضار الدفتر والتامين للقارب الجديد</t>
        </r>
      </text>
    </comment>
    <comment ref="L521" authorId="0" shapeId="0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37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بشار 97191444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40" authorId="0" shapeId="0">
      <text>
        <r>
          <rPr>
            <b/>
            <sz val="12"/>
            <color indexed="81"/>
            <rFont val="Tahoma"/>
            <family val="2"/>
          </rPr>
          <t xml:space="preserve">samir:
عبد الرحمن 99823470
الدفتر والتأمين </t>
        </r>
      </text>
    </comment>
    <comment ref="L543" authorId="0" shapeId="0">
      <text>
        <r>
          <rPr>
            <b/>
            <sz val="12"/>
            <color indexed="81"/>
            <rFont val="Tahoma"/>
            <family val="2"/>
          </rPr>
          <t>samir:
فيصل  99716633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547" authorId="0" shapeId="0">
      <text>
        <r>
          <rPr>
            <b/>
            <sz val="12"/>
            <color indexed="81"/>
            <rFont val="Tahoma"/>
            <family val="2"/>
          </rPr>
          <t>samir:
احمد  66066665
الدفتر والتامين
توقيع الاستمارة</t>
        </r>
      </text>
    </comment>
    <comment ref="L553" authorId="0" shapeId="0">
      <text>
        <r>
          <rPr>
            <b/>
            <sz val="12"/>
            <color indexed="81"/>
            <rFont val="Tahoma"/>
            <family val="2"/>
          </rPr>
          <t>samir:
ثابت 99702300
الدفتر والتامين</t>
        </r>
      </text>
    </comment>
    <comment ref="L557" authorId="0" shapeId="0">
      <text>
        <r>
          <rPr>
            <b/>
            <sz val="12"/>
            <color indexed="81"/>
            <rFont val="Tahoma"/>
            <family val="2"/>
          </rPr>
          <t>samir:
عمر 99909870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58" authorId="0" shapeId="0">
      <text>
        <r>
          <rPr>
            <b/>
            <sz val="12"/>
            <color indexed="81"/>
            <rFont val="Tahoma"/>
            <family val="2"/>
          </rPr>
          <t>samir:
حمود 99463550
الدفتر والتمين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8" authorId="0" shapeId="0">
      <text>
        <r>
          <rPr>
            <b/>
            <sz val="12"/>
            <color indexed="81"/>
            <rFont val="Tahoma"/>
            <family val="2"/>
          </rPr>
          <t>samir:
عدنان 66900888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9" authorId="0" shapeId="0">
      <text>
        <r>
          <rPr>
            <b/>
            <sz val="12"/>
            <color indexed="81"/>
            <rFont val="Tahoma"/>
            <family val="2"/>
          </rPr>
          <t>samir:
بدر 65090011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2" authorId="0" shapeId="0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576" authorId="0" shapeId="0">
      <text>
        <r>
          <rPr>
            <b/>
            <sz val="12"/>
            <color indexed="81"/>
            <rFont val="Tahoma"/>
            <family val="2"/>
          </rPr>
          <t>samir:
انور 99793131
الدفتر</t>
        </r>
      </text>
    </comment>
    <comment ref="L578" authorId="0" shapeId="0">
      <text>
        <r>
          <rPr>
            <b/>
            <sz val="12"/>
            <color indexed="81"/>
            <rFont val="Tahoma"/>
            <family val="2"/>
          </rPr>
          <t>samir:
عبد السلام  66606000
غالب 50661633</t>
        </r>
      </text>
    </comment>
    <comment ref="L587" authorId="0" shapeId="0">
      <text>
        <r>
          <rPr>
            <b/>
            <sz val="12"/>
            <color indexed="81"/>
            <rFont val="Tahoma"/>
            <family val="2"/>
          </rPr>
          <t>samir:
حامد 66692693
لبدفتر  والتامين</t>
        </r>
      </text>
    </comment>
    <comment ref="L608" authorId="0" shapeId="0">
      <text>
        <r>
          <rPr>
            <b/>
            <sz val="12"/>
            <color indexed="81"/>
            <rFont val="Tahoma"/>
            <family val="2"/>
          </rPr>
          <t xml:space="preserve">samir:
عبد الرحمن 66688332
تحديث الاستمارة 
تعديل التامين خمسون الف 
</t>
        </r>
      </text>
    </comment>
    <comment ref="L610" authorId="0" shapeId="0">
      <text>
        <r>
          <rPr>
            <b/>
            <sz val="12"/>
            <color indexed="81"/>
            <rFont val="Tahoma"/>
            <family val="2"/>
          </rPr>
          <t>samir:
فوزان  99800033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621" authorId="0" shapeId="0">
      <text>
        <r>
          <rPr>
            <b/>
            <sz val="12"/>
            <color indexed="81"/>
            <rFont val="Tahoma"/>
            <family val="2"/>
          </rPr>
          <t>samir:
احمد 24830474
تحديث الاستماره</t>
        </r>
      </text>
    </comment>
    <comment ref="L626" authorId="0" shapeId="0">
      <text>
        <r>
          <rPr>
            <b/>
            <sz val="12"/>
            <color indexed="81"/>
            <rFont val="Tahoma"/>
            <family val="2"/>
          </rPr>
          <t>samir:
محمد 66745379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3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عبد الوهاب 99640040
حمد 99871059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الرسوم 2.5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4" authorId="0" shapeId="0">
      <text>
        <r>
          <rPr>
            <b/>
            <sz val="12"/>
            <color indexed="81"/>
            <rFont val="Tahoma"/>
            <family val="2"/>
          </rPr>
          <t>samir:
مشاري 99615994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comments2.xml><?xml version="1.0" encoding="utf-8"?>
<comments xmlns="http://schemas.openxmlformats.org/spreadsheetml/2006/main">
  <authors>
    <author>samir</author>
  </authors>
  <commentList>
    <comment ref="L2" authorId="0" shapeId="0">
      <text>
        <r>
          <rPr>
            <b/>
            <sz val="12"/>
            <color indexed="81"/>
            <rFont val="Tahoma"/>
            <family val="2"/>
          </rPr>
          <t>samir:
تاج 99751418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" authorId="0" shapeId="0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5" authorId="0" shapeId="0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</text>
    </comment>
    <comment ref="L19" authorId="0" shapeId="0">
      <text>
        <r>
          <rPr>
            <b/>
            <sz val="14"/>
            <color indexed="81"/>
            <rFont val="Tahoma"/>
            <family val="2"/>
          </rPr>
          <t xml:space="preserve">samir:
ابو سعد 55955114
الدفتر </t>
        </r>
      </text>
    </comment>
    <comment ref="L21" authorId="0" shapeId="0">
      <text>
        <r>
          <rPr>
            <b/>
            <sz val="12"/>
            <color indexed="81"/>
            <rFont val="Tahoma"/>
            <family val="2"/>
          </rPr>
          <t xml:space="preserve">samir:
ايمن 99744339
تحديث الاستمارة </t>
        </r>
      </text>
    </comment>
    <comment ref="L24" authorId="0" shapeId="0">
      <text>
        <r>
          <rPr>
            <b/>
            <sz val="12"/>
            <color indexed="81"/>
            <rFont val="Tahoma"/>
            <family val="2"/>
          </rPr>
          <t>samir:
محمد 60404248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" authorId="0" shapeId="0">
      <text>
        <r>
          <rPr>
            <b/>
            <sz val="12"/>
            <color indexed="81"/>
            <rFont val="Tahoma"/>
            <family val="2"/>
          </rPr>
          <t>samir:
اسامه 97190000
صالح 97863336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" authorId="0" shapeId="0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41" authorId="0" shapeId="0">
      <text>
        <r>
          <rPr>
            <b/>
            <sz val="12"/>
            <color indexed="81"/>
            <rFont val="Tahoma"/>
            <family val="2"/>
          </rPr>
          <t>samir:
احمد 99010133/
55050604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" authorId="0" shapeId="0">
      <text>
        <r>
          <rPr>
            <b/>
            <sz val="12"/>
            <color indexed="81"/>
            <rFont val="Tahoma"/>
            <family val="2"/>
          </rPr>
          <t>samir:
المكتب 22431122
الدفتر - التأمين</t>
        </r>
      </text>
    </comment>
    <comment ref="L48" authorId="0" shapeId="0">
      <text>
        <r>
          <rPr>
            <b/>
            <sz val="12"/>
            <color indexed="81"/>
            <rFont val="Tahoma"/>
            <family val="2"/>
          </rPr>
          <t xml:space="preserve">samir:
محمد ابراهيم 
99030431
تحديث استمارة </t>
        </r>
      </text>
    </comment>
    <comment ref="L49" authorId="0" shapeId="0">
      <text>
        <r>
          <rPr>
            <b/>
            <sz val="12"/>
            <color indexed="81"/>
            <rFont val="Tahoma"/>
            <family val="2"/>
          </rPr>
          <t>samir:
عصام 66499999
تحديث الاستمارة</t>
        </r>
      </text>
    </comment>
    <comment ref="L55" authorId="0" shapeId="0">
      <text>
        <r>
          <rPr>
            <b/>
            <sz val="12"/>
            <color indexed="81"/>
            <rFont val="Tahoma"/>
            <family val="2"/>
          </rPr>
          <t>samir:
خليفة 99977300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" authorId="0" shapeId="0">
      <text>
        <r>
          <rPr>
            <b/>
            <sz val="12"/>
            <color indexed="81"/>
            <rFont val="Tahoma"/>
            <family val="2"/>
          </rPr>
          <t>samir:
ناصر 99008000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63" authorId="0" shapeId="0">
      <text>
        <r>
          <rPr>
            <b/>
            <sz val="12"/>
            <color indexed="81"/>
            <rFont val="Tahoma"/>
            <family val="2"/>
          </rPr>
          <t>samir:
عبد الرحمن ا97272121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68" authorId="0" shapeId="0">
      <text>
        <r>
          <rPr>
            <b/>
            <sz val="12"/>
            <color indexed="81"/>
            <rFont val="Tahoma"/>
            <family val="2"/>
          </rPr>
          <t>samir:
احمد 99622352
الدفتر والتأمين</t>
        </r>
      </text>
    </comment>
    <comment ref="M71" authorId="0" shapeId="0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AC71" authorId="0" shapeId="0">
      <text>
        <r>
          <rPr>
            <b/>
            <sz val="12"/>
            <color indexed="81"/>
            <rFont val="Tahoma"/>
            <family val="2"/>
          </rPr>
          <t>samir:
ايمن 66161104
صالح 66421868
تحديث الاستمارة</t>
        </r>
      </text>
    </comment>
    <comment ref="L74" authorId="0" shapeId="0">
      <text>
        <r>
          <rPr>
            <b/>
            <sz val="14"/>
            <color indexed="81"/>
            <rFont val="Tahoma"/>
            <family val="2"/>
          </rPr>
          <t>samir:
جمال 99566633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75" authorId="0" shapeId="0">
      <text>
        <r>
          <rPr>
            <b/>
            <sz val="12"/>
            <color indexed="81"/>
            <rFont val="Tahoma"/>
            <family val="2"/>
          </rPr>
          <t>samir:
طلال 99477722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1" authorId="0" shapeId="0">
      <text>
        <r>
          <rPr>
            <b/>
            <sz val="12"/>
            <color indexed="81"/>
            <rFont val="Tahoma"/>
            <family val="2"/>
          </rPr>
          <t>samir:
ابو عبد الله 99512315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84" authorId="0" shapeId="0">
      <text>
        <r>
          <rPr>
            <b/>
            <sz val="12"/>
            <color indexed="81"/>
            <rFont val="Tahoma"/>
            <family val="2"/>
          </rPr>
          <t>samir:
علي 99044525 
الدفتر والتامين</t>
        </r>
      </text>
    </comment>
    <comment ref="L92" authorId="0" shapeId="0">
      <text>
        <r>
          <rPr>
            <b/>
            <sz val="12"/>
            <color indexed="81"/>
            <rFont val="Tahoma"/>
            <family val="2"/>
          </rPr>
          <t>samir:
طارق 66662900
عبد العزيز 99999781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03" authorId="0" shapeId="0">
      <text>
        <r>
          <rPr>
            <b/>
            <sz val="12"/>
            <color indexed="81"/>
            <rFont val="Tahoma"/>
            <family val="2"/>
          </rPr>
          <t>samir:
محمود 97123280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1" authorId="0" shapeId="0">
      <text>
        <r>
          <rPr>
            <b/>
            <sz val="12"/>
            <color indexed="81"/>
            <rFont val="Tahoma"/>
            <family val="2"/>
          </rPr>
          <t>samir:
عمرو 24310664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14" authorId="0" shapeId="0">
      <text>
        <r>
          <rPr>
            <b/>
            <sz val="12"/>
            <color indexed="81"/>
            <rFont val="Tahoma"/>
            <family val="2"/>
          </rPr>
          <t>samir:
عاطف 66846169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سليمان 66266200</t>
        </r>
      </text>
    </comment>
    <comment ref="L115" authorId="0" shapeId="0">
      <text>
        <r>
          <rPr>
            <b/>
            <sz val="12"/>
            <color indexed="81"/>
            <rFont val="Tahoma"/>
            <family val="2"/>
          </rPr>
          <t>samir:
محمد 94007745
ماهر 99277755
تحديث استمارة</t>
        </r>
      </text>
    </comment>
    <comment ref="L125" authorId="0" shapeId="0">
      <text>
        <r>
          <rPr>
            <b/>
            <sz val="12"/>
            <color indexed="81"/>
            <rFont val="Tahoma"/>
            <family val="2"/>
          </rPr>
          <t>samir:
ادون 97221113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6" authorId="0" shapeId="0">
      <text>
        <r>
          <rPr>
            <b/>
            <sz val="12"/>
            <color indexed="81"/>
            <rFont val="Tahoma"/>
            <family val="2"/>
          </rPr>
          <t>samir:
وليد 99838446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28" authorId="0" shapeId="0">
      <text>
        <r>
          <rPr>
            <b/>
            <sz val="12"/>
            <color indexed="81"/>
            <rFont val="Tahoma"/>
            <family val="2"/>
          </rPr>
          <t xml:space="preserve">samir:
م. سيف 97796615
تحديث استمارة
</t>
        </r>
      </text>
    </comment>
    <comment ref="L129" authorId="0" shapeId="0">
      <text>
        <r>
          <rPr>
            <b/>
            <sz val="12"/>
            <color indexed="81"/>
            <rFont val="Tahoma"/>
            <family val="2"/>
          </rPr>
          <t xml:space="preserve">samir:
عدنان 99066139
ايوب 99327069
تحديث الاستمارة
</t>
        </r>
      </text>
    </comment>
    <comment ref="L134" authorId="0" shapeId="0">
      <text>
        <r>
          <rPr>
            <b/>
            <sz val="12"/>
            <color indexed="81"/>
            <rFont val="Tahoma"/>
            <family val="2"/>
          </rPr>
          <t>samir:
ابو محمد 96667793
تحديث الاستمارة</t>
        </r>
      </text>
    </comment>
    <comment ref="L136" authorId="0" shapeId="0">
      <text>
        <r>
          <rPr>
            <b/>
            <sz val="12"/>
            <color indexed="81"/>
            <rFont val="Tahoma"/>
            <family val="2"/>
          </rPr>
          <t xml:space="preserve">samir:
خالد 66144431
الدفتر والتامين 
تحديث استمارة 
فرق الرسوم 33.750 دينار </t>
        </r>
      </text>
    </comment>
    <comment ref="L137" authorId="0" shapeId="0">
      <text>
        <r>
          <rPr>
            <b/>
            <sz val="12"/>
            <color indexed="81"/>
            <rFont val="Tahoma"/>
            <family val="2"/>
          </rPr>
          <t>samir:
ابو يدر 97896383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38" authorId="0" shapeId="0">
      <text>
        <r>
          <rPr>
            <b/>
            <sz val="12"/>
            <color indexed="81"/>
            <rFont val="Tahoma"/>
            <family val="2"/>
          </rPr>
          <t>samir:
ناصر 99638355
تحديث الاستمارة</t>
        </r>
      </text>
    </comment>
    <comment ref="L141" authorId="0" shapeId="0">
      <text>
        <r>
          <rPr>
            <b/>
            <sz val="12"/>
            <color indexed="81"/>
            <rFont val="Tahoma"/>
            <family val="2"/>
          </rPr>
          <t>samir:
ام ابراهيم 22494608/9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5" authorId="0" shapeId="0">
      <text>
        <r>
          <rPr>
            <b/>
            <sz val="12"/>
            <color indexed="81"/>
            <rFont val="Tahoma"/>
            <family val="2"/>
          </rPr>
          <t>samir:
سليمان 97454445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47" authorId="0" shapeId="0">
      <text>
        <r>
          <rPr>
            <b/>
            <sz val="12"/>
            <color indexed="81"/>
            <rFont val="Tahoma"/>
            <family val="2"/>
          </rPr>
          <t>samir:
محمد التناك
99876225
الدفتر والتأمين</t>
        </r>
      </text>
    </comment>
    <comment ref="L153" authorId="0" shapeId="0">
      <text>
        <r>
          <rPr>
            <b/>
            <sz val="12"/>
            <color indexed="81"/>
            <rFont val="Tahoma"/>
            <family val="2"/>
          </rPr>
          <t>samir:
مكتب 22400360
الدفتر والتأمين</t>
        </r>
      </text>
    </comment>
    <comment ref="L157" authorId="0" shapeId="0">
      <text>
        <r>
          <rPr>
            <b/>
            <sz val="12"/>
            <color indexed="81"/>
            <rFont val="Tahoma"/>
            <family val="2"/>
          </rPr>
          <t>samir:
تحديث استمارة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61" authorId="0" shapeId="0">
      <text>
        <r>
          <rPr>
            <b/>
            <sz val="12"/>
            <color indexed="81"/>
            <rFont val="Tahoma"/>
            <family val="2"/>
          </rPr>
          <t>samir:
فهد 99655456
تحديث الاستماره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62" authorId="0" shapeId="0">
      <text>
        <r>
          <rPr>
            <b/>
            <sz val="12"/>
            <color indexed="81"/>
            <rFont val="Tahoma"/>
            <family val="2"/>
          </rPr>
          <t>samir:
ابو عبد الله 99512315
تحديث استمارة</t>
        </r>
      </text>
    </comment>
    <comment ref="L163" authorId="0" shapeId="0">
      <text>
        <r>
          <rPr>
            <b/>
            <sz val="12"/>
            <color indexed="81"/>
            <rFont val="Tahoma"/>
            <family val="2"/>
          </rPr>
          <t xml:space="preserve">samir:
سعد 22429815
وفاء 22401700
تحديث استماره
</t>
        </r>
      </text>
    </comment>
    <comment ref="L164" authorId="0" shapeId="0">
      <text>
        <r>
          <rPr>
            <b/>
            <sz val="12"/>
            <color indexed="81"/>
            <rFont val="Tahoma"/>
            <family val="2"/>
          </rPr>
          <t>samir:
ك/منصور 60941999
تحديث استمارة</t>
        </r>
      </text>
    </comment>
    <comment ref="L166" authorId="0" shapeId="0">
      <text>
        <r>
          <rPr>
            <b/>
            <sz val="11"/>
            <color indexed="81"/>
            <rFont val="Tahoma"/>
            <family val="2"/>
          </rPr>
          <t xml:space="preserve">samir:
عمل 22470191
تحديث الاستمارة </t>
        </r>
      </text>
    </comment>
    <comment ref="L171" authorId="0" shapeId="0">
      <text>
        <r>
          <rPr>
            <b/>
            <sz val="12"/>
            <color indexed="81"/>
            <rFont val="Tahoma"/>
            <family val="2"/>
          </rPr>
          <t>samir:
عصام 99151553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5" authorId="0" shapeId="0">
      <text>
        <r>
          <rPr>
            <b/>
            <sz val="12"/>
            <color indexed="81"/>
            <rFont val="Tahoma"/>
            <family val="2"/>
          </rPr>
          <t xml:space="preserve">samir:
ادون 97221114
الدفتر ووالتأمين 
تحديث استمارة
</t>
        </r>
      </text>
    </comment>
    <comment ref="L176" authorId="0" shapeId="0">
      <text>
        <r>
          <rPr>
            <b/>
            <sz val="12"/>
            <color indexed="81"/>
            <rFont val="Tahoma"/>
            <family val="2"/>
          </rPr>
          <t>samir:
تحديث الاستمارة 
طارق 99000909</t>
        </r>
      </text>
    </comment>
    <comment ref="L177" authorId="0" shapeId="0">
      <text>
        <r>
          <rPr>
            <b/>
            <sz val="12"/>
            <color indexed="81"/>
            <rFont val="Tahoma"/>
            <family val="2"/>
          </rPr>
          <t>samir:
نور 99797209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78" authorId="0" shapeId="0">
      <text>
        <r>
          <rPr>
            <b/>
            <sz val="12"/>
            <color indexed="81"/>
            <rFont val="Tahoma"/>
            <family val="2"/>
          </rPr>
          <t>samir:
الوطنية للتامين 
151351000408
وثيقة 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1" authorId="0" shapeId="0">
      <text>
        <r>
          <rPr>
            <b/>
            <sz val="12"/>
            <color indexed="81"/>
            <rFont val="Tahoma"/>
            <family val="2"/>
          </rPr>
          <t>samir:
سعود 99444582
الدفتر والتأمين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3" authorId="0" shapeId="0">
      <text>
        <r>
          <rPr>
            <b/>
            <sz val="12"/>
            <color indexed="81"/>
            <rFont val="Tahoma"/>
            <family val="2"/>
          </rPr>
          <t>samir:
عبد الله 99000966
الدفتر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4" authorId="0" shapeId="0">
      <text>
        <r>
          <rPr>
            <b/>
            <sz val="12"/>
            <color indexed="81"/>
            <rFont val="Tahoma"/>
            <family val="2"/>
          </rPr>
          <t>samir:
عبد العزيز 99339696
تحديث الاستمارة</t>
        </r>
      </text>
    </comment>
    <comment ref="L186" authorId="0" shapeId="0">
      <text>
        <r>
          <rPr>
            <b/>
            <sz val="12"/>
            <color indexed="81"/>
            <rFont val="Tahoma"/>
            <family val="2"/>
          </rPr>
          <t>samir:
محمود 99549836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87" authorId="0" shapeId="0">
      <text>
        <r>
          <rPr>
            <b/>
            <sz val="12"/>
            <color indexed="81"/>
            <rFont val="Tahoma"/>
            <family val="2"/>
          </rPr>
          <t xml:space="preserve">samir:
المندوب 55557859
تحديث الاستمارةsamir:
الدفتر 
</t>
        </r>
      </text>
    </comment>
    <comment ref="L189" authorId="0" shapeId="0">
      <text>
        <r>
          <rPr>
            <b/>
            <sz val="12"/>
            <color indexed="81"/>
            <rFont val="Tahoma"/>
            <family val="2"/>
          </rPr>
          <t>samir:
صالحه 99651101
الدفتر والتأمين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1" authorId="0" shapeId="0">
      <text>
        <r>
          <rPr>
            <b/>
            <sz val="12"/>
            <color indexed="81"/>
            <rFont val="Tahoma"/>
            <family val="2"/>
          </rPr>
          <t>samir:
حسام 99711969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3" authorId="0" shapeId="0">
      <text>
        <r>
          <rPr>
            <b/>
            <sz val="12"/>
            <color indexed="81"/>
            <rFont val="Tahoma"/>
            <family val="2"/>
          </rPr>
          <t>samir:
احمد 69010666
ابو يوسف 99986990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196" authorId="0" shapeId="0">
      <text>
        <r>
          <rPr>
            <b/>
            <sz val="12"/>
            <color indexed="81"/>
            <rFont val="Tahoma"/>
            <family val="2"/>
          </rPr>
          <t>samir:
ابو عبد الله  الحبيل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8" authorId="0" shapeId="0">
      <text>
        <r>
          <rPr>
            <b/>
            <sz val="12"/>
            <color indexed="81"/>
            <rFont val="Tahoma"/>
            <family val="2"/>
          </rPr>
          <t>samir:
جاسم  66671252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199" authorId="0" shapeId="0">
      <text>
        <r>
          <rPr>
            <b/>
            <sz val="12"/>
            <color indexed="81"/>
            <rFont val="Tahoma"/>
            <family val="2"/>
          </rPr>
          <t>samir:
ويليام97760640
خالد 99388777
الدفتر والتأميت 
تحديث استمارة</t>
        </r>
      </text>
    </comment>
    <comment ref="L211" authorId="0" shapeId="0">
      <text>
        <r>
          <rPr>
            <b/>
            <sz val="12"/>
            <color indexed="81"/>
            <rFont val="Tahoma"/>
            <family val="2"/>
          </rPr>
          <t>samir:
تغيير القارب 
الدفتر والتامين 
ضحي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217" authorId="0" shapeId="0">
      <text>
        <r>
          <rPr>
            <b/>
            <sz val="12"/>
            <color indexed="81"/>
            <rFont val="Tahoma"/>
            <family val="2"/>
          </rPr>
          <t>samir:
ابو عبد الله 
55484999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21" authorId="0" shapeId="0">
      <text>
        <r>
          <rPr>
            <b/>
            <sz val="12"/>
            <color indexed="81"/>
            <rFont val="Tahoma"/>
            <family val="2"/>
          </rPr>
          <t xml:space="preserve">samir:
ابو عبد الله 
99664900
تحديث الاستمارة 
فرق الرسوم 16 دينار </t>
        </r>
      </text>
    </comment>
    <comment ref="L239" authorId="0" shapeId="0">
      <text>
        <r>
          <rPr>
            <b/>
            <sz val="12"/>
            <color indexed="81"/>
            <rFont val="Tahoma"/>
            <family val="2"/>
          </rPr>
          <t>samir:
هاشم 66168881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0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مكتب 22431122
الدفتر والتأمين 
والمبلع المشترك</t>
        </r>
      </text>
    </comment>
    <comment ref="L242" authorId="0" shapeId="0">
      <text>
        <r>
          <rPr>
            <b/>
            <sz val="12"/>
            <color indexed="81"/>
            <rFont val="Tahoma"/>
            <family val="2"/>
          </rPr>
          <t xml:space="preserve">samir:
صالح 99499954
فوزي 99037831
الدفتر والتامين
تحديث الاستمارة 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5" authorId="0" shapeId="0">
      <text>
        <r>
          <rPr>
            <b/>
            <sz val="12"/>
            <color indexed="81"/>
            <rFont val="Tahoma"/>
            <family val="2"/>
          </rPr>
          <t>samir:
سامي99477778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46" authorId="0" shapeId="0">
      <text>
        <r>
          <rPr>
            <b/>
            <sz val="12"/>
            <color indexed="81"/>
            <rFont val="Tahoma"/>
            <family val="2"/>
          </rPr>
          <t>samir:
ابو عبد الله  97807088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1" authorId="0" shapeId="0">
      <text>
        <r>
          <rPr>
            <b/>
            <sz val="12"/>
            <color indexed="81"/>
            <rFont val="Tahoma"/>
            <family val="2"/>
          </rPr>
          <t>samir:
سيد متولي 97940804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4" authorId="0" shapeId="0">
      <text>
        <r>
          <rPr>
            <b/>
            <sz val="12"/>
            <color indexed="81"/>
            <rFont val="Tahoma"/>
            <family val="2"/>
          </rPr>
          <t>samir:
احمد 24830474
تحديث 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رسوم 2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7" authorId="0" shapeId="0">
      <text>
        <r>
          <rPr>
            <b/>
            <sz val="12"/>
            <color indexed="81"/>
            <rFont val="Tahoma"/>
            <family val="2"/>
          </rPr>
          <t>samir:
جهاد 99764004
الدفتر والتامين الجديد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58" authorId="0" shapeId="0">
      <text>
        <r>
          <rPr>
            <b/>
            <sz val="12"/>
            <color indexed="81"/>
            <rFont val="Tahoma"/>
            <family val="2"/>
          </rPr>
          <t>samir:
غالب 66699168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2" authorId="0" shapeId="0">
      <text>
        <r>
          <rPr>
            <b/>
            <sz val="12"/>
            <color indexed="81"/>
            <rFont val="Tahoma"/>
            <family val="2"/>
          </rPr>
          <t>samir:
محمد ابو فهد 
99055209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6" authorId="0" shapeId="0">
      <text>
        <r>
          <rPr>
            <b/>
            <sz val="12"/>
            <color indexed="81"/>
            <rFont val="Tahoma"/>
            <family val="2"/>
          </rPr>
          <t>samir:
عبد النبي  99744822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67" authorId="0" shapeId="0">
      <text>
        <r>
          <rPr>
            <b/>
            <sz val="12"/>
            <color indexed="81"/>
            <rFont val="Tahoma"/>
            <family val="2"/>
          </rPr>
          <t>samir:
علي 99696985
ايمان 24834226/7
تحديث استماره</t>
        </r>
      </text>
    </comment>
    <comment ref="L276" authorId="0" shapeId="0">
      <text>
        <r>
          <rPr>
            <b/>
            <sz val="12"/>
            <color indexed="81"/>
            <rFont val="Tahoma"/>
            <family val="2"/>
          </rPr>
          <t>samir:
محمد  99222225
تحديث الاستمارة</t>
        </r>
      </text>
    </comment>
    <comment ref="L280" authorId="0" shapeId="0">
      <text>
        <r>
          <rPr>
            <b/>
            <sz val="12"/>
            <color indexed="81"/>
            <rFont val="Tahoma"/>
            <family val="2"/>
          </rPr>
          <t>samir:
رأفت 99592857
نجيب 99563735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87" authorId="0" shapeId="0">
      <text>
        <r>
          <rPr>
            <b/>
            <sz val="12"/>
            <color indexed="81"/>
            <rFont val="Tahoma"/>
            <family val="2"/>
          </rPr>
          <t>samir:
مني 22960109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4" authorId="0" shapeId="0">
      <text>
        <r>
          <rPr>
            <b/>
            <sz val="12"/>
            <color indexed="81"/>
            <rFont val="Tahoma"/>
            <family val="2"/>
          </rPr>
          <t>samir:
سهام 24834201
 د 108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295" authorId="0" shapeId="0">
      <text>
        <r>
          <rPr>
            <b/>
            <sz val="12"/>
            <color indexed="81"/>
            <rFont val="Tahoma"/>
            <family val="2"/>
          </rPr>
          <t>samir:
جوهر 97594444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0" authorId="0" shapeId="0">
      <text>
        <r>
          <rPr>
            <b/>
            <sz val="12"/>
            <color indexed="81"/>
            <rFont val="Tahoma"/>
            <family val="2"/>
          </rPr>
          <t>samir:
ابو فهد عبد الرحمن الحوال 
99789268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01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تحديث الاستمارة 
خالد 99665490</t>
        </r>
      </text>
    </comment>
    <comment ref="L312" authorId="0" shapeId="0">
      <text>
        <r>
          <rPr>
            <b/>
            <sz val="12"/>
            <color indexed="81"/>
            <rFont val="Tahoma"/>
            <family val="2"/>
          </rPr>
          <t>samir:
ابراهيم 22443712
99065677
تحديث الاستمارات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26" authorId="0" shapeId="0">
      <text>
        <r>
          <rPr>
            <b/>
            <sz val="12"/>
            <color indexed="81"/>
            <rFont val="Tahoma"/>
            <family val="2"/>
          </rPr>
          <t>samir:
عادل 97774797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2" authorId="0" shapeId="0">
      <text>
        <r>
          <rPr>
            <b/>
            <sz val="12"/>
            <color indexed="81"/>
            <rFont val="Tahoma"/>
            <family val="2"/>
          </rPr>
          <t>samir:
ازور 99504417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33" authorId="0" shapeId="0">
      <text>
        <r>
          <rPr>
            <b/>
            <sz val="12"/>
            <color indexed="81"/>
            <rFont val="Tahoma"/>
            <family val="2"/>
          </rPr>
          <t>samir:
خلف 99222308
احمد 99997990</t>
        </r>
      </text>
    </comment>
    <comment ref="L339" authorId="0" shapeId="0">
      <text>
        <r>
          <rPr>
            <b/>
            <sz val="12"/>
            <color indexed="81"/>
            <rFont val="Tahoma"/>
            <family val="2"/>
          </rPr>
          <t>samir:
فهد 99662909
الدفتر 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40" authorId="0" shapeId="0">
      <text>
        <r>
          <rPr>
            <b/>
            <sz val="12"/>
            <color indexed="81"/>
            <rFont val="Tahoma"/>
            <family val="2"/>
          </rPr>
          <t>samir:
محمود 99368374
الدفتر والتأمين 
تحديث استمارة</t>
        </r>
      </text>
    </comment>
    <comment ref="L341" authorId="0" shapeId="0">
      <text>
        <r>
          <rPr>
            <b/>
            <sz val="12"/>
            <color indexed="81"/>
            <rFont val="Tahoma"/>
            <family val="2"/>
          </rPr>
          <t xml:space="preserve">samir:
تحديث الاستماره 
ابو احمد 25328301
99454607
</t>
        </r>
      </text>
    </comment>
    <comment ref="L344" authorId="0" shapeId="0">
      <text>
        <r>
          <rPr>
            <b/>
            <sz val="12"/>
            <color indexed="81"/>
            <rFont val="Tahoma"/>
            <family val="2"/>
          </rPr>
          <t>samir:
عبد العزيز 99707054
زيد 99722242
تحديث الاستمارة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346" authorId="0" shapeId="0">
      <text>
        <r>
          <rPr>
            <b/>
            <sz val="12"/>
            <color indexed="81"/>
            <rFont val="Tahoma"/>
            <family val="2"/>
          </rPr>
          <t>samir:
نادر 99614888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54" authorId="0" shapeId="0">
      <text>
        <r>
          <rPr>
            <b/>
            <sz val="12"/>
            <color indexed="81"/>
            <rFont val="Tahoma"/>
            <family val="2"/>
          </rPr>
          <t xml:space="preserve">samir:
الشيخ  99756660
</t>
        </r>
      </text>
    </comment>
    <comment ref="L357" authorId="0" shapeId="0">
      <text>
        <r>
          <rPr>
            <b/>
            <sz val="12"/>
            <color indexed="81"/>
            <rFont val="Tahoma"/>
            <family val="2"/>
          </rPr>
          <t>samir:
سامي 99477778
الفتر والتأمين للقارب الجديد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61" authorId="0" shapeId="0">
      <text>
        <r>
          <rPr>
            <b/>
            <sz val="12"/>
            <color indexed="81"/>
            <rFont val="Tahoma"/>
            <family val="2"/>
          </rPr>
          <t>samir:
عبد اللطيف 99036670
الدفتر والتأمين</t>
        </r>
      </text>
    </comment>
    <comment ref="L366" authorId="0" shapeId="0">
      <text>
        <r>
          <rPr>
            <b/>
            <sz val="12"/>
            <color indexed="81"/>
            <rFont val="Tahoma"/>
            <family val="2"/>
          </rPr>
          <t>samir:
طارق  66621669
99025373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70" authorId="0" shapeId="0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373" authorId="0" shapeId="0">
      <text>
        <r>
          <rPr>
            <b/>
            <sz val="12"/>
            <color indexed="81"/>
            <rFont val="Tahoma"/>
            <family val="2"/>
          </rPr>
          <t>samir:
محمود 97123280
تحديث استمارة</t>
        </r>
      </text>
    </comment>
    <comment ref="L378" authorId="0" shapeId="0">
      <text>
        <r>
          <rPr>
            <b/>
            <sz val="12"/>
            <color indexed="81"/>
            <rFont val="Tahoma"/>
            <family val="2"/>
          </rPr>
          <t>samir:
الشيخ فهد 99661651
تحديث الاستمارة 
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2" authorId="0" shapeId="0">
      <text>
        <r>
          <rPr>
            <b/>
            <sz val="12"/>
            <color indexed="81"/>
            <rFont val="Tahoma"/>
            <family val="2"/>
          </rPr>
          <t>samir:
عبد الله بو عيسى 
66050073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388" authorId="0" shapeId="0">
      <text>
        <r>
          <rPr>
            <b/>
            <sz val="12"/>
            <color indexed="81"/>
            <rFont val="Tahoma"/>
            <family val="2"/>
          </rPr>
          <t>samir:
وضحه 24801260
سليم 99656324
تحديث استمارة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90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ابو علي 99554922
تحديث الاستمارة</t>
        </r>
      </text>
    </comment>
    <comment ref="L398" authorId="0" shapeId="0">
      <text>
        <r>
          <rPr>
            <b/>
            <sz val="12"/>
            <color indexed="81"/>
            <rFont val="Tahoma"/>
            <family val="2"/>
          </rPr>
          <t>samir:
فهد  99005557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16" authorId="0" shapeId="0">
      <text>
        <r>
          <rPr>
            <b/>
            <sz val="12"/>
            <color indexed="81"/>
            <rFont val="Tahoma"/>
            <family val="2"/>
          </rPr>
          <t>samir:
عبد العزيز 97870302
الدفتر 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18" authorId="0" shapeId="0">
      <text>
        <r>
          <rPr>
            <b/>
            <sz val="12"/>
            <color indexed="81"/>
            <rFont val="Tahoma"/>
            <family val="2"/>
          </rPr>
          <t>samir:
ناصر 99333320
تلدفتر والتامين وتحديث الاستمارة وكتاب العضوية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1" authorId="0" shapeId="0">
      <text>
        <r>
          <rPr>
            <b/>
            <sz val="12"/>
            <color indexed="81"/>
            <rFont val="Tahoma"/>
            <family val="2"/>
          </rPr>
          <t>samir:
مجدي 55506679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2" authorId="0" shapeId="0">
      <text>
        <r>
          <rPr>
            <b/>
            <sz val="12"/>
            <color indexed="81"/>
            <rFont val="Tahoma"/>
            <family val="2"/>
          </rPr>
          <t>samir:
فيصل 99022081
الدفتر والتامين 
تحديث 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26" authorId="0" shapeId="0">
      <text>
        <r>
          <rPr>
            <b/>
            <sz val="12"/>
            <color indexed="81"/>
            <rFont val="Tahoma"/>
            <family val="2"/>
          </rPr>
          <t>samir:
عزت 99624777
عبد الله 99669777
تحديث 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7" authorId="0" shapeId="0">
      <text>
        <r>
          <rPr>
            <b/>
            <sz val="12"/>
            <color indexed="81"/>
            <rFont val="Tahoma"/>
            <family val="2"/>
          </rPr>
          <t>samir:
سعيد 66900560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8" authorId="0" shapeId="0">
      <text>
        <r>
          <rPr>
            <b/>
            <sz val="12"/>
            <color indexed="81"/>
            <rFont val="Tahoma"/>
            <family val="2"/>
          </rPr>
          <t>samir:
ابو عبد الله 99664900
الدفتر والتامين 
وتحديث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29" authorId="0" shapeId="0">
      <text>
        <r>
          <rPr>
            <b/>
            <sz val="12"/>
            <color indexed="81"/>
            <rFont val="Tahoma"/>
            <family val="2"/>
          </rPr>
          <t>samir:
راشد 99445553
الدفتر والتأميت للقارب الجديد</t>
        </r>
      </text>
    </comment>
    <comment ref="L430" authorId="0" shapeId="0">
      <text>
        <r>
          <rPr>
            <b/>
            <sz val="12"/>
            <color indexed="81"/>
            <rFont val="Tahoma"/>
            <family val="2"/>
          </rPr>
          <t>samir:
وليد 97982000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1" authorId="0" shapeId="0">
      <text>
        <r>
          <rPr>
            <b/>
            <sz val="12"/>
            <color indexed="81"/>
            <rFont val="Tahoma"/>
            <family val="2"/>
          </rPr>
          <t>samir:
اسف 90004617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2" authorId="0" shapeId="0">
      <text>
        <r>
          <rPr>
            <b/>
            <sz val="12"/>
            <color indexed="81"/>
            <rFont val="Tahoma"/>
            <family val="2"/>
          </rPr>
          <t>samir:
خالد 99689757
الدفتر والتامين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434" authorId="0" shapeId="0">
      <text>
        <r>
          <rPr>
            <b/>
            <sz val="12"/>
            <color indexed="81"/>
            <rFont val="Tahoma"/>
            <family val="2"/>
          </rPr>
          <t>samir:
وليد  66642345
تحديث الاستمارة وتوقيع العضوين عليها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5" authorId="0" shapeId="0">
      <text>
        <r>
          <rPr>
            <b/>
            <sz val="12"/>
            <color indexed="81"/>
            <rFont val="Tahoma"/>
            <family val="2"/>
          </rPr>
          <t>samir:
منصور 60941999
تحديث الاستمارة</t>
        </r>
        <r>
          <rPr>
            <b/>
            <sz val="9"/>
            <color indexed="81"/>
            <rFont val="Tahoma"/>
            <family val="2"/>
          </rPr>
          <t xml:space="preserve"> 
</t>
        </r>
      </text>
    </comment>
    <comment ref="L436" authorId="0" shapeId="0">
      <text>
        <r>
          <rPr>
            <b/>
            <sz val="12"/>
            <color indexed="81"/>
            <rFont val="Tahoma"/>
            <family val="2"/>
          </rPr>
          <t>samir:
حمد 99020625</t>
        </r>
      </text>
    </comment>
    <comment ref="L437" authorId="0" shapeId="0">
      <text>
        <r>
          <rPr>
            <b/>
            <sz val="12"/>
            <color indexed="81"/>
            <rFont val="Tahoma"/>
            <family val="2"/>
          </rPr>
          <t>samir:
احمد 66164180
مصطفي 66448558 
الدفتر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38" authorId="0" shapeId="0">
      <text>
        <r>
          <rPr>
            <b/>
            <sz val="12"/>
            <color indexed="81"/>
            <rFont val="Tahoma"/>
            <family val="2"/>
          </rPr>
          <t xml:space="preserve">samir:
وليد 97982000
تحديث استمارة
</t>
        </r>
      </text>
    </comment>
    <comment ref="L440" authorId="0" shapeId="0">
      <text>
        <r>
          <rPr>
            <b/>
            <sz val="12"/>
            <color indexed="81"/>
            <rFont val="Tahoma"/>
            <family val="2"/>
          </rPr>
          <t>samir:
عبد الله 99748681
الدفتر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41" authorId="0" shapeId="0">
      <text>
        <r>
          <rPr>
            <b/>
            <sz val="12"/>
            <color indexed="81"/>
            <rFont val="Tahoma"/>
            <family val="2"/>
          </rPr>
          <t xml:space="preserve">samir:
انور 99035695
تحديث الاستمارة </t>
        </r>
      </text>
    </comment>
    <comment ref="L442" authorId="0" shapeId="0">
      <text>
        <r>
          <rPr>
            <b/>
            <sz val="12"/>
            <color indexed="81"/>
            <rFont val="Tahoma"/>
            <family val="2"/>
          </rPr>
          <t>samir:
محمد 99830361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58" authorId="0" shapeId="0">
      <text>
        <r>
          <rPr>
            <b/>
            <sz val="12"/>
            <color indexed="81"/>
            <rFont val="Tahoma"/>
            <family val="2"/>
          </rPr>
          <t>samir:
خالد 99800666
 الشيخ 99769999
الدفتر والتامين 
تحديث الاستمارة</t>
        </r>
      </text>
    </comment>
    <comment ref="L469" authorId="0" shapeId="0">
      <text>
        <r>
          <rPr>
            <b/>
            <sz val="12"/>
            <color indexed="81"/>
            <rFont val="Tahoma"/>
            <family val="2"/>
          </rPr>
          <t>samir:
محمد 99078847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1" authorId="0" shapeId="0">
      <text>
        <r>
          <rPr>
            <b/>
            <sz val="12"/>
            <color indexed="81"/>
            <rFont val="Tahoma"/>
            <family val="2"/>
          </rPr>
          <t>samir:
عبد الهادي 99477306
طارق 99727654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76" authorId="0" shapeId="0">
      <text>
        <r>
          <rPr>
            <b/>
            <sz val="12"/>
            <color indexed="81"/>
            <rFont val="Tahoma"/>
            <family val="2"/>
          </rPr>
          <t>samir:
اعجاز 97152047 
الدفتر 
 تحديث استمارة</t>
        </r>
        <r>
          <rPr>
            <sz val="9"/>
            <color indexed="81"/>
            <rFont val="Tahoma"/>
            <family val="2"/>
          </rPr>
          <t xml:space="preserve">  
</t>
        </r>
      </text>
    </comment>
    <comment ref="L482" authorId="0" shapeId="0">
      <text>
        <r>
          <rPr>
            <b/>
            <sz val="12"/>
            <color indexed="81"/>
            <rFont val="Tahoma"/>
            <family val="2"/>
          </rPr>
          <t>samir:
ابو عبده 99157578
الدفتر والتامين</t>
        </r>
      </text>
    </comment>
    <comment ref="L487" authorId="0" shapeId="0">
      <text>
        <r>
          <rPr>
            <b/>
            <sz val="12"/>
            <color indexed="81"/>
            <rFont val="Tahoma"/>
            <family val="2"/>
          </rPr>
          <t>samir:
خالد  99717779
عوض 99122426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3" authorId="0" shapeId="0">
      <text>
        <r>
          <rPr>
            <b/>
            <sz val="12"/>
            <color indexed="81"/>
            <rFont val="Tahoma"/>
            <family val="2"/>
          </rPr>
          <t>samir:
د/ علي 99000845 
55554243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5" authorId="0" shapeId="0">
      <text>
        <r>
          <rPr>
            <b/>
            <sz val="12"/>
            <color indexed="81"/>
            <rFont val="Tahoma"/>
            <family val="2"/>
          </rPr>
          <t>samir:
عماد 66265588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6" authorId="0" shapeId="0">
      <text>
        <r>
          <rPr>
            <b/>
            <sz val="12"/>
            <color indexed="81"/>
            <rFont val="Tahoma"/>
            <family val="2"/>
          </rPr>
          <t>samir:
مساعد 97305321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499" authorId="0" shapeId="0">
      <text>
        <r>
          <rPr>
            <b/>
            <sz val="12"/>
            <color indexed="81"/>
            <rFont val="Tahoma"/>
            <family val="2"/>
          </rPr>
          <t>samir:
يوسف 99819883
احديث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3" authorId="0" shapeId="0">
      <text>
        <r>
          <rPr>
            <b/>
            <sz val="12"/>
            <color indexed="81"/>
            <rFont val="Tahoma"/>
            <family val="2"/>
          </rPr>
          <t>samir:
عامر 94453333
الدفتر والتامين 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5" authorId="0" shapeId="0">
      <text>
        <r>
          <rPr>
            <b/>
            <sz val="12"/>
            <color indexed="81"/>
            <rFont val="Tahoma"/>
            <family val="2"/>
          </rPr>
          <t>samir:
عامر 97902464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8" authorId="0" shapeId="0">
      <text>
        <r>
          <rPr>
            <b/>
            <sz val="12"/>
            <color indexed="81"/>
            <rFont val="Tahoma"/>
            <family val="2"/>
          </rPr>
          <t>samir:
صالح 99070889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09" authorId="0" shapeId="0">
      <text>
        <r>
          <rPr>
            <b/>
            <sz val="12"/>
            <color indexed="81"/>
            <rFont val="Tahoma"/>
            <family val="2"/>
          </rPr>
          <t>samir:
طارق 99722144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3" authorId="0" shapeId="0">
      <text>
        <r>
          <rPr>
            <b/>
            <sz val="12"/>
            <color indexed="81"/>
            <rFont val="Tahoma"/>
            <family val="2"/>
          </rPr>
          <t xml:space="preserve">samir:
طاهر 22435074
الدفتر والتامين 
تحديث الاستمارة
</t>
        </r>
      </text>
    </comment>
    <comment ref="L517" authorId="0" shapeId="0">
      <text>
        <r>
          <rPr>
            <b/>
            <sz val="12"/>
            <color indexed="81"/>
            <rFont val="Tahoma"/>
            <family val="2"/>
          </rPr>
          <t>samir:
عثمان 99999780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19" authorId="0" shapeId="0">
      <text>
        <r>
          <rPr>
            <b/>
            <sz val="12"/>
            <color indexed="81"/>
            <rFont val="Tahoma"/>
            <family val="2"/>
          </rPr>
          <t>samir:
جوهر 22246105
خالد 99777399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20" authorId="0" shapeId="0">
      <text>
        <r>
          <rPr>
            <b/>
            <sz val="12"/>
            <color indexed="81"/>
            <rFont val="Tahoma"/>
            <family val="2"/>
          </rPr>
          <t>samir:
طارق 66377773
تحديث استمارة 
احضار الدفتر والتامين للقارب الجديد</t>
        </r>
      </text>
    </comment>
    <comment ref="L521" authorId="0" shapeId="0">
      <text>
        <r>
          <rPr>
            <b/>
            <sz val="12"/>
            <color indexed="81"/>
            <rFont val="Tahoma"/>
            <family val="2"/>
          </rPr>
          <t>samir:
حسن 66228743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37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بشار 97191444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40" authorId="0" shapeId="0">
      <text>
        <r>
          <rPr>
            <b/>
            <sz val="12"/>
            <color indexed="81"/>
            <rFont val="Tahoma"/>
            <family val="2"/>
          </rPr>
          <t xml:space="preserve">samir:
عبد الرحمن 99823470
الدفتر والتأمين </t>
        </r>
      </text>
    </comment>
    <comment ref="L543" authorId="0" shapeId="0">
      <text>
        <r>
          <rPr>
            <b/>
            <sz val="12"/>
            <color indexed="81"/>
            <rFont val="Tahoma"/>
            <family val="2"/>
          </rPr>
          <t>samir:
فيصل  99716633
تحديث الاستمارة</t>
        </r>
        <r>
          <rPr>
            <sz val="9"/>
            <color indexed="81"/>
            <rFont val="Tahoma"/>
            <family val="2"/>
          </rPr>
          <t xml:space="preserve"> 
</t>
        </r>
      </text>
    </comment>
    <comment ref="L547" authorId="0" shapeId="0">
      <text>
        <r>
          <rPr>
            <b/>
            <sz val="12"/>
            <color indexed="81"/>
            <rFont val="Tahoma"/>
            <family val="2"/>
          </rPr>
          <t>samir:
احمد  66066665
الدفتر والتامين
توقيع الاستمارة</t>
        </r>
      </text>
    </comment>
    <comment ref="L553" authorId="0" shapeId="0">
      <text>
        <r>
          <rPr>
            <b/>
            <sz val="12"/>
            <color indexed="81"/>
            <rFont val="Tahoma"/>
            <family val="2"/>
          </rPr>
          <t>samir:
ثابت 99702300
الدفتر والتامين</t>
        </r>
      </text>
    </comment>
    <comment ref="L557" authorId="0" shapeId="0">
      <text>
        <r>
          <rPr>
            <b/>
            <sz val="12"/>
            <color indexed="81"/>
            <rFont val="Tahoma"/>
            <family val="2"/>
          </rPr>
          <t>samir:
عمر 99909870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58" authorId="0" shapeId="0">
      <text>
        <r>
          <rPr>
            <b/>
            <sz val="12"/>
            <color indexed="81"/>
            <rFont val="Tahoma"/>
            <family val="2"/>
          </rPr>
          <t>samir:
حمود 99463550
الدفتر والتمين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8" authorId="0" shapeId="0">
      <text>
        <r>
          <rPr>
            <b/>
            <sz val="12"/>
            <color indexed="81"/>
            <rFont val="Tahoma"/>
            <family val="2"/>
          </rPr>
          <t>samir:
عدنان 66900888
الدفتر والتامين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69" authorId="0" shapeId="0">
      <text>
        <r>
          <rPr>
            <b/>
            <sz val="12"/>
            <color indexed="81"/>
            <rFont val="Tahoma"/>
            <family val="2"/>
          </rPr>
          <t>samir:
بدر 65090011 
الدفتر والتأمين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572" authorId="0" shapeId="0">
      <text>
        <r>
          <rPr>
            <b/>
            <sz val="12"/>
            <color indexed="81"/>
            <rFont val="Tahoma"/>
            <family val="2"/>
          </rPr>
          <t>samir:
سعد 99006762
الاستمارة</t>
        </r>
      </text>
    </comment>
    <comment ref="L576" authorId="0" shapeId="0">
      <text>
        <r>
          <rPr>
            <b/>
            <sz val="12"/>
            <color indexed="81"/>
            <rFont val="Tahoma"/>
            <family val="2"/>
          </rPr>
          <t>samir:
انور 99793131
الدفتر</t>
        </r>
      </text>
    </comment>
    <comment ref="L578" authorId="0" shapeId="0">
      <text>
        <r>
          <rPr>
            <b/>
            <sz val="12"/>
            <color indexed="81"/>
            <rFont val="Tahoma"/>
            <family val="2"/>
          </rPr>
          <t>samir:
عبد السلام  66606000
غالب 50661633</t>
        </r>
      </text>
    </comment>
    <comment ref="L587" authorId="0" shapeId="0">
      <text>
        <r>
          <rPr>
            <b/>
            <sz val="12"/>
            <color indexed="81"/>
            <rFont val="Tahoma"/>
            <family val="2"/>
          </rPr>
          <t>samir:
حامد 66692693
لبدفتر  والتامين</t>
        </r>
      </text>
    </comment>
    <comment ref="L608" authorId="0" shapeId="0">
      <text>
        <r>
          <rPr>
            <b/>
            <sz val="12"/>
            <color indexed="81"/>
            <rFont val="Tahoma"/>
            <family val="2"/>
          </rPr>
          <t xml:space="preserve">samir:
عبد الرحمن 66688332
تحديث الاستمارة 
تعديل التامين خمسون الف 
</t>
        </r>
      </text>
    </comment>
    <comment ref="L610" authorId="0" shapeId="0">
      <text>
        <r>
          <rPr>
            <b/>
            <sz val="12"/>
            <color indexed="81"/>
            <rFont val="Tahoma"/>
            <family val="2"/>
          </rPr>
          <t>samir:
فوزان  99800033
الدفتر والتامين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L621" authorId="0" shapeId="0">
      <text>
        <r>
          <rPr>
            <b/>
            <sz val="12"/>
            <color indexed="81"/>
            <rFont val="Tahoma"/>
            <family val="2"/>
          </rPr>
          <t>samir:
احمد 24830474
تحديث الاستماره</t>
        </r>
      </text>
    </comment>
    <comment ref="L626" authorId="0" shapeId="0">
      <text>
        <r>
          <rPr>
            <b/>
            <sz val="12"/>
            <color indexed="81"/>
            <rFont val="Tahoma"/>
            <family val="2"/>
          </rPr>
          <t>samir:
محمد 66745379
تحديث 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3" authorId="0" shapeId="0">
      <text>
        <r>
          <rPr>
            <b/>
            <sz val="12"/>
            <color indexed="81"/>
            <rFont val="Tahoma"/>
            <family val="2"/>
          </rPr>
          <t>samir: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>عبد الوهاب 99640040
حمد 99871059
تحديث الاستمارة</t>
        </r>
        <r>
          <rPr>
            <sz val="9"/>
            <color indexed="81"/>
            <rFont val="Tahoma"/>
            <family val="2"/>
          </rPr>
          <t xml:space="preserve"> 
</t>
        </r>
        <r>
          <rPr>
            <b/>
            <sz val="12"/>
            <color indexed="81"/>
            <rFont val="Tahoma"/>
            <family val="2"/>
          </rPr>
          <t>فرق الرسوم 2.5 دينار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L634" authorId="0" shapeId="0">
      <text>
        <r>
          <rPr>
            <b/>
            <sz val="12"/>
            <color indexed="81"/>
            <rFont val="Tahoma"/>
            <family val="2"/>
          </rPr>
          <t>samir:
مشاري 99615994
تحديث الاستمارة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<sst xmlns="http://schemas.openxmlformats.org/spreadsheetml/2006/main" count="2609" uniqueCount="1947">
  <si>
    <t>م</t>
  </si>
  <si>
    <t>المرسى</t>
  </si>
  <si>
    <t>الأســــــــــــــــــم</t>
  </si>
  <si>
    <t>العضوية</t>
  </si>
  <si>
    <t>اسم القارب</t>
  </si>
  <si>
    <t>رقم القارب</t>
  </si>
  <si>
    <t>الوزن</t>
  </si>
  <si>
    <t>الطول</t>
  </si>
  <si>
    <t>الحد
الادنى</t>
  </si>
  <si>
    <t>سعر
القدم</t>
  </si>
  <si>
    <t>انتهاء التامين</t>
  </si>
  <si>
    <t>انتهاء العضوية</t>
  </si>
  <si>
    <t>K-A01</t>
  </si>
  <si>
    <t xml:space="preserve"> </t>
  </si>
  <si>
    <t>K-A001</t>
  </si>
  <si>
    <t>K-A002</t>
  </si>
  <si>
    <t>K-A02</t>
  </si>
  <si>
    <t>K-A03</t>
  </si>
  <si>
    <t>K-A04</t>
  </si>
  <si>
    <t>K-A05</t>
  </si>
  <si>
    <t>-</t>
  </si>
  <si>
    <t>K-A06</t>
  </si>
  <si>
    <t>K-A07</t>
  </si>
  <si>
    <t>K-A08</t>
  </si>
  <si>
    <t>K-A09</t>
  </si>
  <si>
    <t>K-A10</t>
  </si>
  <si>
    <t>K-A11</t>
  </si>
  <si>
    <t>K-A12</t>
  </si>
  <si>
    <t>K-A13</t>
  </si>
  <si>
    <t>K-A14</t>
  </si>
  <si>
    <t>K-A15</t>
  </si>
  <si>
    <t>K-A16</t>
  </si>
  <si>
    <t>K-A17</t>
  </si>
  <si>
    <t>K-A18</t>
  </si>
  <si>
    <t>K-A19</t>
  </si>
  <si>
    <t>K-A20</t>
  </si>
  <si>
    <t>K-A21</t>
  </si>
  <si>
    <t>K-A22</t>
  </si>
  <si>
    <t>K-A23</t>
  </si>
  <si>
    <t>K-A24</t>
  </si>
  <si>
    <t>K-A25</t>
  </si>
  <si>
    <t>K-A26</t>
  </si>
  <si>
    <t>K-A27</t>
  </si>
  <si>
    <t>K-A28</t>
  </si>
  <si>
    <t>K-A29</t>
  </si>
  <si>
    <t>K-A30</t>
  </si>
  <si>
    <t>K-A31</t>
  </si>
  <si>
    <t>K-A32</t>
  </si>
  <si>
    <t>K-A33</t>
  </si>
  <si>
    <t>K-A34</t>
  </si>
  <si>
    <t>K-A35</t>
  </si>
  <si>
    <t>K-A36</t>
  </si>
  <si>
    <t>K-A37</t>
  </si>
  <si>
    <t>21/06/20210</t>
  </si>
  <si>
    <t>K-A38</t>
  </si>
  <si>
    <t>K-AT1</t>
  </si>
  <si>
    <t>K-AT2</t>
  </si>
  <si>
    <t>K-B01</t>
  </si>
  <si>
    <t>K-B02</t>
  </si>
  <si>
    <t>K-B03</t>
  </si>
  <si>
    <t>K-B04</t>
  </si>
  <si>
    <t>K-B05</t>
  </si>
  <si>
    <t>K-B06</t>
  </si>
  <si>
    <t>K-B07</t>
  </si>
  <si>
    <t>K-B08</t>
  </si>
  <si>
    <t>K-B09</t>
  </si>
  <si>
    <t>K-B10</t>
  </si>
  <si>
    <t>K-B11</t>
  </si>
  <si>
    <t>K-B12</t>
  </si>
  <si>
    <t>K-B13</t>
  </si>
  <si>
    <t>K-B14</t>
  </si>
  <si>
    <t>K-B15</t>
  </si>
  <si>
    <t>K-B16</t>
  </si>
  <si>
    <t>K-B17</t>
  </si>
  <si>
    <t>K-B18</t>
  </si>
  <si>
    <t>K-B19</t>
  </si>
  <si>
    <t>K-B20</t>
  </si>
  <si>
    <t>K-B21</t>
  </si>
  <si>
    <t>K-B22</t>
  </si>
  <si>
    <t>K-B23</t>
  </si>
  <si>
    <t>K-B24</t>
  </si>
  <si>
    <t>K-B25</t>
  </si>
  <si>
    <t>K-B26</t>
  </si>
  <si>
    <t>K-B27</t>
  </si>
  <si>
    <t>K-B28</t>
  </si>
  <si>
    <t>K-B29</t>
  </si>
  <si>
    <t>K-B30</t>
  </si>
  <si>
    <t>K-B31</t>
  </si>
  <si>
    <t>K-B32</t>
  </si>
  <si>
    <t>K-B33</t>
  </si>
  <si>
    <t>K-B34</t>
  </si>
  <si>
    <t>K-B35</t>
  </si>
  <si>
    <t>K-B36</t>
  </si>
  <si>
    <t>K-B37</t>
  </si>
  <si>
    <t>K-B38</t>
  </si>
  <si>
    <t>K-B39</t>
  </si>
  <si>
    <t>K-B40</t>
  </si>
  <si>
    <t>K-B41</t>
  </si>
  <si>
    <t>K-B42</t>
  </si>
  <si>
    <t>K-B43</t>
  </si>
  <si>
    <t>K-B44</t>
  </si>
  <si>
    <t>K-B45</t>
  </si>
  <si>
    <t>K-B46</t>
  </si>
  <si>
    <t>K-B47</t>
  </si>
  <si>
    <t>K-B48</t>
  </si>
  <si>
    <t>K-B49</t>
  </si>
  <si>
    <t>03/6//2021</t>
  </si>
  <si>
    <t>K-B50</t>
  </si>
  <si>
    <t>K-C 29</t>
  </si>
  <si>
    <t>K-C01</t>
  </si>
  <si>
    <t>K-C02</t>
  </si>
  <si>
    <t>K-C03</t>
  </si>
  <si>
    <t>K-C04</t>
  </si>
  <si>
    <t>K-C05</t>
  </si>
  <si>
    <t>K-C06</t>
  </si>
  <si>
    <t>K-C07</t>
  </si>
  <si>
    <t>K-C08</t>
  </si>
  <si>
    <t>K-C09</t>
  </si>
  <si>
    <t>K-C10</t>
  </si>
  <si>
    <t>K-C11</t>
  </si>
  <si>
    <t>K-C12</t>
  </si>
  <si>
    <t>K-C13</t>
  </si>
  <si>
    <t>0/10/2021</t>
  </si>
  <si>
    <t>K-C14</t>
  </si>
  <si>
    <t>K-C15</t>
  </si>
  <si>
    <t>K-C16</t>
  </si>
  <si>
    <t>K-C17</t>
  </si>
  <si>
    <t>K-C18</t>
  </si>
  <si>
    <t>K-C19</t>
  </si>
  <si>
    <t>K-C20</t>
  </si>
  <si>
    <t>K-C21</t>
  </si>
  <si>
    <t>K-C22</t>
  </si>
  <si>
    <t>K-C23</t>
  </si>
  <si>
    <t>K-C24</t>
  </si>
  <si>
    <t>K-C25</t>
  </si>
  <si>
    <t>K-C26</t>
  </si>
  <si>
    <t>K-C27</t>
  </si>
  <si>
    <t>K-C28</t>
  </si>
  <si>
    <t>K-C30</t>
  </si>
  <si>
    <t>K-C31</t>
  </si>
  <si>
    <t>K-C32</t>
  </si>
  <si>
    <t>K-C33</t>
  </si>
  <si>
    <t>K-C34</t>
  </si>
  <si>
    <t>K-C35</t>
  </si>
  <si>
    <t>K-C36</t>
  </si>
  <si>
    <t>K-C37</t>
  </si>
  <si>
    <t>K-C38</t>
  </si>
  <si>
    <t>K-C39</t>
  </si>
  <si>
    <t>K-C40</t>
  </si>
  <si>
    <t>K-C41</t>
  </si>
  <si>
    <t>K-C42</t>
  </si>
  <si>
    <t>K-C43</t>
  </si>
  <si>
    <t>K-C44</t>
  </si>
  <si>
    <t>K-C45</t>
  </si>
  <si>
    <t>K-C46</t>
  </si>
  <si>
    <t>K-C47</t>
  </si>
  <si>
    <t>K-C48</t>
  </si>
  <si>
    <t>K-C49</t>
  </si>
  <si>
    <t>K-C50</t>
  </si>
  <si>
    <t>K-C51</t>
  </si>
  <si>
    <t>K-C52</t>
  </si>
  <si>
    <t>K-C53</t>
  </si>
  <si>
    <t>K-C54</t>
  </si>
  <si>
    <t>K-C55</t>
  </si>
  <si>
    <t>K-C56</t>
  </si>
  <si>
    <t>K-C57</t>
  </si>
  <si>
    <t>K-C58</t>
  </si>
  <si>
    <t>K-CT1</t>
  </si>
  <si>
    <t>K-CT2</t>
  </si>
  <si>
    <t>K-D01</t>
  </si>
  <si>
    <t>K-D02</t>
  </si>
  <si>
    <t>K-D03</t>
  </si>
  <si>
    <t>K-D04</t>
  </si>
  <si>
    <t>K-D05</t>
  </si>
  <si>
    <t>K-D06</t>
  </si>
  <si>
    <t>K-D07</t>
  </si>
  <si>
    <t>K-D08</t>
  </si>
  <si>
    <t>K-D09</t>
  </si>
  <si>
    <t>K-D10</t>
  </si>
  <si>
    <t>K-D11</t>
  </si>
  <si>
    <t>K-D12</t>
  </si>
  <si>
    <t>K-D13</t>
  </si>
  <si>
    <t>K-D14</t>
  </si>
  <si>
    <t>K-D15</t>
  </si>
  <si>
    <t>K-D16</t>
  </si>
  <si>
    <t>K-D17</t>
  </si>
  <si>
    <t>K-D18</t>
  </si>
  <si>
    <t>K-D19</t>
  </si>
  <si>
    <t>K-D20</t>
  </si>
  <si>
    <t>K-D21</t>
  </si>
  <si>
    <t>K-D22</t>
  </si>
  <si>
    <t>K-D23</t>
  </si>
  <si>
    <t>K-D24</t>
  </si>
  <si>
    <t>K-D25</t>
  </si>
  <si>
    <t>K-D26</t>
  </si>
  <si>
    <t>K-D27</t>
  </si>
  <si>
    <t>K-D28</t>
  </si>
  <si>
    <t>K-D29</t>
  </si>
  <si>
    <t>K-D30</t>
  </si>
  <si>
    <t>K-D31</t>
  </si>
  <si>
    <t>K-D32</t>
  </si>
  <si>
    <t>K-D33</t>
  </si>
  <si>
    <t>K-D34</t>
  </si>
  <si>
    <t>K-D35</t>
  </si>
  <si>
    <t>K-D36</t>
  </si>
  <si>
    <t>K-D37</t>
  </si>
  <si>
    <t>K-D38</t>
  </si>
  <si>
    <t>K-D39</t>
  </si>
  <si>
    <t>K-D40</t>
  </si>
  <si>
    <t>K-D41</t>
  </si>
  <si>
    <t>K-D42</t>
  </si>
  <si>
    <t>K-D43</t>
  </si>
  <si>
    <t>K-D44</t>
  </si>
  <si>
    <t>K-D45</t>
  </si>
  <si>
    <t>K-D46</t>
  </si>
  <si>
    <t>K-D47</t>
  </si>
  <si>
    <t>K-D48</t>
  </si>
  <si>
    <t>K-D49</t>
  </si>
  <si>
    <t>K-D50</t>
  </si>
  <si>
    <t>K-D51</t>
  </si>
  <si>
    <t>K-D52</t>
  </si>
  <si>
    <t>K-D53</t>
  </si>
  <si>
    <t>K-D54</t>
  </si>
  <si>
    <t>K-D55</t>
  </si>
  <si>
    <t>K-D56</t>
  </si>
  <si>
    <t>K-D57</t>
  </si>
  <si>
    <t>K-D58</t>
  </si>
  <si>
    <t>K-D59</t>
  </si>
  <si>
    <t>K-D60</t>
  </si>
  <si>
    <t>K-D61</t>
  </si>
  <si>
    <t>K-D62</t>
  </si>
  <si>
    <t>K-D63</t>
  </si>
  <si>
    <t>K-D64</t>
  </si>
  <si>
    <t>K-D66</t>
  </si>
  <si>
    <t>K-DT01</t>
  </si>
  <si>
    <t>K-DT02</t>
  </si>
  <si>
    <t>K-E0</t>
  </si>
  <si>
    <t>K-E01</t>
  </si>
  <si>
    <t>K-E02</t>
  </si>
  <si>
    <t>K-E03</t>
  </si>
  <si>
    <t>K-E04</t>
  </si>
  <si>
    <t>K-E05</t>
  </si>
  <si>
    <t>K-E06</t>
  </si>
  <si>
    <t>K-E07</t>
  </si>
  <si>
    <t>K-E08</t>
  </si>
  <si>
    <t>K-E09</t>
  </si>
  <si>
    <t>K-E10</t>
  </si>
  <si>
    <t>309/2021</t>
  </si>
  <si>
    <t>K-E11</t>
  </si>
  <si>
    <t>K-E12</t>
  </si>
  <si>
    <t>K-E13</t>
  </si>
  <si>
    <t>K-E14</t>
  </si>
  <si>
    <t>K-E15</t>
  </si>
  <si>
    <t>K-E16</t>
  </si>
  <si>
    <t>K-E17</t>
  </si>
  <si>
    <t>K-E18</t>
  </si>
  <si>
    <t>K-E19</t>
  </si>
  <si>
    <t>K-E20</t>
  </si>
  <si>
    <t>K-E21</t>
  </si>
  <si>
    <t>K-E22</t>
  </si>
  <si>
    <t>K-E23</t>
  </si>
  <si>
    <t>K-E24</t>
  </si>
  <si>
    <t>K-E25</t>
  </si>
  <si>
    <t>K-E26</t>
  </si>
  <si>
    <t>K-E27</t>
  </si>
  <si>
    <t>K-E28</t>
  </si>
  <si>
    <t>K-E29</t>
  </si>
  <si>
    <t>K-E30</t>
  </si>
  <si>
    <t>K-E31</t>
  </si>
  <si>
    <t>K-E32</t>
  </si>
  <si>
    <t>K-E33</t>
  </si>
  <si>
    <t>K-E34</t>
  </si>
  <si>
    <t>K-E35</t>
  </si>
  <si>
    <t>K-E36</t>
  </si>
  <si>
    <t>K-E37</t>
  </si>
  <si>
    <t>K-G01</t>
  </si>
  <si>
    <t>K-G02</t>
  </si>
  <si>
    <t>K-G03</t>
  </si>
  <si>
    <t>K-G04</t>
  </si>
  <si>
    <t>K-G05</t>
  </si>
  <si>
    <t>K-G06</t>
  </si>
  <si>
    <t>K-G07</t>
  </si>
  <si>
    <t>K-G08</t>
  </si>
  <si>
    <t>K-G09</t>
  </si>
  <si>
    <t>K-G10</t>
  </si>
  <si>
    <t>K-G11</t>
  </si>
  <si>
    <t>K-G12</t>
  </si>
  <si>
    <t>K-G13</t>
  </si>
  <si>
    <t>K-G14</t>
  </si>
  <si>
    <t>K-G15</t>
  </si>
  <si>
    <t>K-G16</t>
  </si>
  <si>
    <t>K-G17</t>
  </si>
  <si>
    <t>K-G18</t>
  </si>
  <si>
    <t>K-G19</t>
  </si>
  <si>
    <t>K-G20</t>
  </si>
  <si>
    <t>K-G21</t>
  </si>
  <si>
    <t>K-G22</t>
  </si>
  <si>
    <t>K-G23</t>
  </si>
  <si>
    <t>K-G24</t>
  </si>
  <si>
    <t>K-G26</t>
  </si>
  <si>
    <t>K-H01</t>
  </si>
  <si>
    <t>K-H02</t>
  </si>
  <si>
    <t>K-H03</t>
  </si>
  <si>
    <t>K-H04</t>
  </si>
  <si>
    <t>K-H05</t>
  </si>
  <si>
    <t>K-H06</t>
  </si>
  <si>
    <t>K-H07</t>
  </si>
  <si>
    <t>K-H08</t>
  </si>
  <si>
    <t>K-H09</t>
  </si>
  <si>
    <t>K-H10</t>
  </si>
  <si>
    <t>K-H11</t>
  </si>
  <si>
    <t>K-H12</t>
  </si>
  <si>
    <t>K-H13</t>
  </si>
  <si>
    <t>K-H14</t>
  </si>
  <si>
    <t>K-H15</t>
  </si>
  <si>
    <t>K-H16</t>
  </si>
  <si>
    <t>K-I01</t>
  </si>
  <si>
    <t>K-I02</t>
  </si>
  <si>
    <t>K-I03</t>
  </si>
  <si>
    <t>K-I04</t>
  </si>
  <si>
    <t>K-I05</t>
  </si>
  <si>
    <t>K-I06</t>
  </si>
  <si>
    <t>K-I08</t>
  </si>
  <si>
    <t>K-I09</t>
  </si>
  <si>
    <t>K-I10</t>
  </si>
  <si>
    <t>K-I11</t>
  </si>
  <si>
    <t>K-I12</t>
  </si>
  <si>
    <t>K-I13</t>
  </si>
  <si>
    <t>K-I14</t>
  </si>
  <si>
    <t>K-I15</t>
  </si>
  <si>
    <t>K-I16</t>
  </si>
  <si>
    <t>K-J01</t>
  </si>
  <si>
    <t>K-J02</t>
  </si>
  <si>
    <t>K-J03</t>
  </si>
  <si>
    <t>K-J04</t>
  </si>
  <si>
    <t>K-J05</t>
  </si>
  <si>
    <t>K-J06</t>
  </si>
  <si>
    <t>K-J07</t>
  </si>
  <si>
    <t>K-J08</t>
  </si>
  <si>
    <t>K-J09</t>
  </si>
  <si>
    <t>K-L001</t>
  </si>
  <si>
    <t>K-L002</t>
  </si>
  <si>
    <t>K-L003</t>
  </si>
  <si>
    <t>K-L004</t>
  </si>
  <si>
    <t>K-L005</t>
  </si>
  <si>
    <t>K-L006</t>
  </si>
  <si>
    <t>K-L007</t>
  </si>
  <si>
    <t>K-L008</t>
  </si>
  <si>
    <t>K-L009</t>
  </si>
  <si>
    <t>K-L010</t>
  </si>
  <si>
    <t>K-L011</t>
  </si>
  <si>
    <t>K-L012</t>
  </si>
  <si>
    <t>K-L013</t>
  </si>
  <si>
    <t>K-L014</t>
  </si>
  <si>
    <t>K-L015</t>
  </si>
  <si>
    <t>K-L016</t>
  </si>
  <si>
    <t>K-L017</t>
  </si>
  <si>
    <t>K-L018</t>
  </si>
  <si>
    <t>K-L019</t>
  </si>
  <si>
    <t>K-L020</t>
  </si>
  <si>
    <t>K-L021</t>
  </si>
  <si>
    <t>K-L022</t>
  </si>
  <si>
    <t>K-L023</t>
  </si>
  <si>
    <t>K-L024</t>
  </si>
  <si>
    <t>K-L025</t>
  </si>
  <si>
    <t>K-L026</t>
  </si>
  <si>
    <t>K-L027</t>
  </si>
  <si>
    <t>K-L028</t>
  </si>
  <si>
    <t>K-L029</t>
  </si>
  <si>
    <t>K-L030</t>
  </si>
  <si>
    <t>K-L031</t>
  </si>
  <si>
    <t>K-L032</t>
  </si>
  <si>
    <t>K-L033</t>
  </si>
  <si>
    <t>K-L034</t>
  </si>
  <si>
    <t>K-L035</t>
  </si>
  <si>
    <t>K-L036</t>
  </si>
  <si>
    <t>K-L037</t>
  </si>
  <si>
    <t>K-L038</t>
  </si>
  <si>
    <t>K-L039</t>
  </si>
  <si>
    <t>K-L040</t>
  </si>
  <si>
    <t>K-L041</t>
  </si>
  <si>
    <t>K-L042</t>
  </si>
  <si>
    <t>K-L043</t>
  </si>
  <si>
    <t>K-L044</t>
  </si>
  <si>
    <t>K-L045</t>
  </si>
  <si>
    <t>K-L046</t>
  </si>
  <si>
    <t>K-L047</t>
  </si>
  <si>
    <t>K-L048</t>
  </si>
  <si>
    <t>K-L049</t>
  </si>
  <si>
    <t>K-L050</t>
  </si>
  <si>
    <t>K-L051</t>
  </si>
  <si>
    <t>K-L052</t>
  </si>
  <si>
    <t>K-L053</t>
  </si>
  <si>
    <t>K-L054</t>
  </si>
  <si>
    <t>K-L055</t>
  </si>
  <si>
    <t>K-L056</t>
  </si>
  <si>
    <t>K-L057</t>
  </si>
  <si>
    <t>K-L058</t>
  </si>
  <si>
    <t>K-L059</t>
  </si>
  <si>
    <t>K-L060</t>
  </si>
  <si>
    <t>K-L061</t>
  </si>
  <si>
    <t>K-L062</t>
  </si>
  <si>
    <t>K-L063</t>
  </si>
  <si>
    <t>K-L064</t>
  </si>
  <si>
    <t>K-L065</t>
  </si>
  <si>
    <t>K-L066</t>
  </si>
  <si>
    <t>K-L067</t>
  </si>
  <si>
    <t>K-L068</t>
  </si>
  <si>
    <t>K-L069</t>
  </si>
  <si>
    <t>K-L070</t>
  </si>
  <si>
    <t>K-L071</t>
  </si>
  <si>
    <t>K-L072</t>
  </si>
  <si>
    <t>K-L073</t>
  </si>
  <si>
    <t>K-L074</t>
  </si>
  <si>
    <t>K-L075</t>
  </si>
  <si>
    <t>K-L076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</si>
  <si>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</si>
  <si>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K-L077</t>
  </si>
  <si>
    <t>K-L078</t>
  </si>
  <si>
    <t>K-L079</t>
  </si>
  <si>
    <t>K-L080</t>
  </si>
  <si>
    <t>K-L081</t>
  </si>
  <si>
    <t>K-L082</t>
  </si>
  <si>
    <t>K-L083</t>
  </si>
  <si>
    <t>K-L084</t>
  </si>
  <si>
    <t>K-L085</t>
  </si>
  <si>
    <t>K-L086</t>
  </si>
  <si>
    <t>K-L087</t>
  </si>
  <si>
    <t>K-L088</t>
  </si>
  <si>
    <t>K-L089</t>
  </si>
  <si>
    <t>K-L090</t>
  </si>
  <si>
    <t>K-L091</t>
  </si>
  <si>
    <t>K-L092</t>
  </si>
  <si>
    <t>K-L093</t>
  </si>
  <si>
    <t>K-L094</t>
  </si>
  <si>
    <t>K-L095</t>
  </si>
  <si>
    <t>K-L096</t>
  </si>
  <si>
    <t>K-L097</t>
  </si>
  <si>
    <t>K-L098</t>
  </si>
  <si>
    <t>K-L099</t>
  </si>
  <si>
    <t>K-L100</t>
  </si>
  <si>
    <t>K-L101</t>
  </si>
  <si>
    <t>K-L102</t>
  </si>
  <si>
    <t>K-L103</t>
  </si>
  <si>
    <t>K-L104</t>
  </si>
  <si>
    <t>K-L105</t>
  </si>
  <si>
    <t>K-L106</t>
  </si>
  <si>
    <t>K-L107</t>
  </si>
  <si>
    <t>K-L108</t>
  </si>
  <si>
    <t>K-L109</t>
  </si>
  <si>
    <t>K-L110</t>
  </si>
  <si>
    <t>K-L111</t>
  </si>
  <si>
    <t>K-L112</t>
  </si>
  <si>
    <t>K-L113</t>
  </si>
  <si>
    <t>K-L114</t>
  </si>
  <si>
    <t>K-L115</t>
  </si>
  <si>
    <t>K-L116</t>
  </si>
  <si>
    <t>1307/2020</t>
  </si>
  <si>
    <t>K-L117</t>
  </si>
  <si>
    <t>K-L118</t>
  </si>
  <si>
    <t>K-L119</t>
  </si>
  <si>
    <t>K-L120</t>
  </si>
  <si>
    <t>K-L121</t>
  </si>
  <si>
    <t>K-L122</t>
  </si>
  <si>
    <t>K-L123</t>
  </si>
  <si>
    <t>K-L124</t>
  </si>
  <si>
    <t>K-L125</t>
  </si>
  <si>
    <t>K-L126</t>
  </si>
  <si>
    <t>K-L127</t>
  </si>
  <si>
    <t>K-L128</t>
  </si>
  <si>
    <t>K-L129</t>
  </si>
  <si>
    <t>K-L130</t>
  </si>
  <si>
    <t>K-L131</t>
  </si>
  <si>
    <t>K-L132</t>
  </si>
  <si>
    <t>K-L133</t>
  </si>
  <si>
    <t>K-L134</t>
  </si>
  <si>
    <t>K-L135</t>
  </si>
  <si>
    <t>K-L136</t>
  </si>
  <si>
    <t>K-L137</t>
  </si>
  <si>
    <t>K-L138</t>
  </si>
  <si>
    <t>K-L139</t>
  </si>
  <si>
    <t>K-L140</t>
  </si>
  <si>
    <t>K-L141</t>
  </si>
  <si>
    <t>K-L142</t>
  </si>
  <si>
    <t>K-L143</t>
  </si>
  <si>
    <t>K-L144</t>
  </si>
  <si>
    <t>K-L145</t>
  </si>
  <si>
    <t>K-L146</t>
  </si>
  <si>
    <t>K-L147</t>
  </si>
  <si>
    <t>K-L148</t>
  </si>
  <si>
    <t>K-L149</t>
  </si>
  <si>
    <t>K-L150</t>
  </si>
  <si>
    <t>K-L151</t>
  </si>
  <si>
    <t>K-L152</t>
  </si>
  <si>
    <t>K-L153</t>
  </si>
  <si>
    <t>K-L154</t>
  </si>
  <si>
    <t>K-L155</t>
  </si>
  <si>
    <t>K-L156</t>
  </si>
  <si>
    <t>K-L157</t>
  </si>
  <si>
    <t>K-L158</t>
  </si>
  <si>
    <t>K-L159</t>
  </si>
  <si>
    <t>K-L160</t>
  </si>
  <si>
    <t>K-L161</t>
  </si>
  <si>
    <t>K-L162</t>
  </si>
  <si>
    <t>K-L163</t>
  </si>
  <si>
    <t>K-L164</t>
  </si>
  <si>
    <t>K-L165</t>
  </si>
  <si>
    <t>K-L166</t>
  </si>
  <si>
    <t>K-L167</t>
  </si>
  <si>
    <t>K-L168</t>
  </si>
  <si>
    <t>K-L169</t>
  </si>
  <si>
    <t>K-L170</t>
  </si>
  <si>
    <t>K-L171</t>
  </si>
  <si>
    <t>K-L172</t>
  </si>
  <si>
    <t>K-L173</t>
  </si>
  <si>
    <t>K-L174</t>
  </si>
  <si>
    <t>K-L175</t>
  </si>
  <si>
    <t>K-L176</t>
  </si>
  <si>
    <t>K-L177</t>
  </si>
  <si>
    <t>K-L178</t>
  </si>
  <si>
    <t>K-L179</t>
  </si>
  <si>
    <t>K-L180</t>
  </si>
  <si>
    <t>K-L181</t>
  </si>
  <si>
    <t>K-L182</t>
  </si>
  <si>
    <t>K-L183</t>
  </si>
  <si>
    <t>K-L184</t>
  </si>
  <si>
    <t>K-L185</t>
  </si>
  <si>
    <t>K-L186</t>
  </si>
  <si>
    <t>K-L187</t>
  </si>
  <si>
    <t>K-L188</t>
  </si>
  <si>
    <t>K-L189</t>
  </si>
  <si>
    <t>K-L190</t>
  </si>
  <si>
    <t>K-L191</t>
  </si>
  <si>
    <t>K-L192</t>
  </si>
  <si>
    <t>K-L193</t>
  </si>
  <si>
    <t>K-L194</t>
  </si>
  <si>
    <t>K-L195</t>
  </si>
  <si>
    <t>K-L196</t>
  </si>
  <si>
    <t>K-L197</t>
  </si>
  <si>
    <t>K-L198</t>
  </si>
  <si>
    <t>K-L199</t>
  </si>
  <si>
    <t>K-L200</t>
  </si>
  <si>
    <t>K-L201</t>
  </si>
  <si>
    <t>K-L202</t>
  </si>
  <si>
    <t>K-L203</t>
  </si>
  <si>
    <t>K-L204</t>
  </si>
  <si>
    <t>K-L205</t>
  </si>
  <si>
    <t>K-L206</t>
  </si>
  <si>
    <t>K-L207</t>
  </si>
  <si>
    <t>K-L208</t>
  </si>
  <si>
    <t>K-L209</t>
  </si>
  <si>
    <t>K-L210</t>
  </si>
  <si>
    <t>K-L211</t>
  </si>
  <si>
    <t>K-L212</t>
  </si>
  <si>
    <t>K-L213</t>
  </si>
  <si>
    <t>K-L214</t>
  </si>
  <si>
    <t>K-L215</t>
  </si>
  <si>
    <t>K-L216</t>
  </si>
  <si>
    <t>K-L217</t>
  </si>
  <si>
    <t>K-L218</t>
  </si>
  <si>
    <t>K-L219</t>
  </si>
  <si>
    <t>K-L220</t>
  </si>
  <si>
    <t>K-L221</t>
  </si>
  <si>
    <t>K-L222</t>
  </si>
  <si>
    <t>K-L223</t>
  </si>
  <si>
    <t>K-L224</t>
  </si>
  <si>
    <t>K-L225</t>
  </si>
  <si>
    <t>K-L226</t>
  </si>
  <si>
    <t>K-L227</t>
  </si>
  <si>
    <t>K-L228</t>
  </si>
  <si>
    <t>K-L229</t>
  </si>
  <si>
    <t>K-L230</t>
  </si>
  <si>
    <t>K-L231</t>
  </si>
  <si>
    <t>K-L232</t>
  </si>
  <si>
    <t>K-L233</t>
  </si>
  <si>
    <t>K-L234</t>
  </si>
  <si>
    <t>K-L235</t>
  </si>
  <si>
    <t>K-L236</t>
  </si>
  <si>
    <t>K-L237</t>
  </si>
  <si>
    <t>K-L238</t>
  </si>
  <si>
    <t>K-L239</t>
  </si>
  <si>
    <t>K-L240</t>
  </si>
  <si>
    <t>K-L241</t>
  </si>
  <si>
    <t>K-L242</t>
  </si>
  <si>
    <t>K-L243</t>
  </si>
  <si>
    <t>K-L244</t>
  </si>
  <si>
    <t>K-L245</t>
  </si>
  <si>
    <t>K-L246</t>
  </si>
  <si>
    <t>K-L247</t>
  </si>
  <si>
    <t>K-L248</t>
  </si>
  <si>
    <t>K-L249</t>
  </si>
  <si>
    <t>K-L250</t>
  </si>
  <si>
    <t>K-L251</t>
  </si>
  <si>
    <t>K-L252</t>
  </si>
  <si>
    <t>K-L253</t>
  </si>
  <si>
    <t>K-L254</t>
  </si>
  <si>
    <t>K-L255</t>
  </si>
  <si>
    <t>K-L256</t>
  </si>
  <si>
    <t>K-L257</t>
  </si>
  <si>
    <t>K-L258</t>
  </si>
  <si>
    <t>K-L259</t>
  </si>
  <si>
    <t>K-L260</t>
  </si>
  <si>
    <t>K-L261</t>
  </si>
  <si>
    <t>K-L262</t>
  </si>
  <si>
    <t>K-L263</t>
  </si>
  <si>
    <t>K-L264</t>
  </si>
  <si>
    <t>K-L265</t>
  </si>
  <si>
    <t>K-L266</t>
  </si>
  <si>
    <t>K-L267</t>
  </si>
  <si>
    <t>K-L268</t>
  </si>
  <si>
    <t>K-L269</t>
  </si>
  <si>
    <t>K-L270</t>
  </si>
  <si>
    <t>K-L271</t>
  </si>
  <si>
    <t>K-L272</t>
  </si>
  <si>
    <t>K-L273</t>
  </si>
  <si>
    <t>K-L274</t>
  </si>
  <si>
    <t>K-L275</t>
  </si>
  <si>
    <t>K-L276</t>
  </si>
  <si>
    <t>K-L277</t>
  </si>
  <si>
    <t>k-L278</t>
  </si>
  <si>
    <t>K-L279</t>
  </si>
  <si>
    <t>28/102021</t>
  </si>
  <si>
    <t>K-L280</t>
  </si>
  <si>
    <t>K-L281</t>
  </si>
  <si>
    <t>K-L282</t>
  </si>
  <si>
    <t>K-L283</t>
  </si>
  <si>
    <t>K-L284</t>
  </si>
  <si>
    <t>K-L285</t>
  </si>
  <si>
    <t>K-L286</t>
  </si>
  <si>
    <t>K-L287</t>
  </si>
  <si>
    <t>K-L288</t>
  </si>
  <si>
    <t>K-L289</t>
  </si>
  <si>
    <t>K-L290</t>
  </si>
  <si>
    <t>K-L291</t>
  </si>
  <si>
    <t>K-L292</t>
  </si>
  <si>
    <t>K-L293</t>
  </si>
  <si>
    <t>K-L294</t>
  </si>
  <si>
    <t>K-L295</t>
  </si>
  <si>
    <t>K-L296</t>
  </si>
  <si>
    <t>K-L297</t>
  </si>
  <si>
    <t>K-L298</t>
  </si>
  <si>
    <t>K-L299</t>
  </si>
  <si>
    <t>K-L300</t>
  </si>
  <si>
    <t>K-L301</t>
  </si>
  <si>
    <t>K-L302</t>
  </si>
  <si>
    <t>K-L303</t>
  </si>
  <si>
    <t>K-L304</t>
  </si>
  <si>
    <t>K-L305</t>
  </si>
  <si>
    <t>K-L306</t>
  </si>
  <si>
    <t>K-L307</t>
  </si>
  <si>
    <t>K-L308</t>
  </si>
  <si>
    <t>K-L309</t>
  </si>
  <si>
    <t>K-L310</t>
  </si>
  <si>
    <t>K-L311</t>
  </si>
  <si>
    <t>8/82021</t>
  </si>
  <si>
    <t>K-L312</t>
  </si>
  <si>
    <t>K-H17</t>
  </si>
  <si>
    <t>K-H18</t>
  </si>
  <si>
    <t>K-I18</t>
  </si>
  <si>
    <t>k-D65</t>
  </si>
  <si>
    <t>K-BT1</t>
  </si>
  <si>
    <t>K-BT2</t>
  </si>
  <si>
    <t>K-I17</t>
  </si>
  <si>
    <t>أحمد 1</t>
  </si>
  <si>
    <t>أحمد 2</t>
  </si>
  <si>
    <t>أحمد 3</t>
  </si>
  <si>
    <t>أحمد 4</t>
  </si>
  <si>
    <t>أحمد 5</t>
  </si>
  <si>
    <t>أحمد 6</t>
  </si>
  <si>
    <t>أحمد 7</t>
  </si>
  <si>
    <t>أحمد 8</t>
  </si>
  <si>
    <t>أحمد 9</t>
  </si>
  <si>
    <t>أحمد 10</t>
  </si>
  <si>
    <t>أحمد 11</t>
  </si>
  <si>
    <t>أحمد 12</t>
  </si>
  <si>
    <t>أحمد 13</t>
  </si>
  <si>
    <t>أحمد 14</t>
  </si>
  <si>
    <t>أحمد 15</t>
  </si>
  <si>
    <t>أحمد 16</t>
  </si>
  <si>
    <t>أحمد 17</t>
  </si>
  <si>
    <t>أحمد 18</t>
  </si>
  <si>
    <t>أحمد 19</t>
  </si>
  <si>
    <t>أحمد 20</t>
  </si>
  <si>
    <t>أحمد 21</t>
  </si>
  <si>
    <t>أحمد 22</t>
  </si>
  <si>
    <t>أحمد 23</t>
  </si>
  <si>
    <t>أحمد 24</t>
  </si>
  <si>
    <t>أحمد 25</t>
  </si>
  <si>
    <t>أحمد 26</t>
  </si>
  <si>
    <t>أحمد 27</t>
  </si>
  <si>
    <t>أحمد 28</t>
  </si>
  <si>
    <t>أحمد 29</t>
  </si>
  <si>
    <t>أحمد 30</t>
  </si>
  <si>
    <t>أحمد 31</t>
  </si>
  <si>
    <t>أحمد 32</t>
  </si>
  <si>
    <t>أحمد 33</t>
  </si>
  <si>
    <t>أحمد 34</t>
  </si>
  <si>
    <t>أحمد 35</t>
  </si>
  <si>
    <t>أحمد 36</t>
  </si>
  <si>
    <t>أحمد 37</t>
  </si>
  <si>
    <t>أحمد 38</t>
  </si>
  <si>
    <t>أحمد 39</t>
  </si>
  <si>
    <t>أحمد 40</t>
  </si>
  <si>
    <t>أحمد 41</t>
  </si>
  <si>
    <t>أحمد 42</t>
  </si>
  <si>
    <t>أحمد 43</t>
  </si>
  <si>
    <t>أحمد 44</t>
  </si>
  <si>
    <t>أحمد 45</t>
  </si>
  <si>
    <t>أحمد 46</t>
  </si>
  <si>
    <t>أحمد 47</t>
  </si>
  <si>
    <t>أحمد 48</t>
  </si>
  <si>
    <t>أحمد 49</t>
  </si>
  <si>
    <t>أحمد 50</t>
  </si>
  <si>
    <t>أحمد 51</t>
  </si>
  <si>
    <t>أحمد 52</t>
  </si>
  <si>
    <t>أحمد 53</t>
  </si>
  <si>
    <t>أحمد 54</t>
  </si>
  <si>
    <t>أحمد 55</t>
  </si>
  <si>
    <t>أحمد 56</t>
  </si>
  <si>
    <t>أحمد 57</t>
  </si>
  <si>
    <t>أحمد 58</t>
  </si>
  <si>
    <t>أحمد 59</t>
  </si>
  <si>
    <t>أحمد 60</t>
  </si>
  <si>
    <t>أحمد 61</t>
  </si>
  <si>
    <t>أحمد 62</t>
  </si>
  <si>
    <t>أحمد 63</t>
  </si>
  <si>
    <t>أحمد 64</t>
  </si>
  <si>
    <t>أحمد 65</t>
  </si>
  <si>
    <t>أحمد 66</t>
  </si>
  <si>
    <t>أحمد 67</t>
  </si>
  <si>
    <t>أحمد 68</t>
  </si>
  <si>
    <t>أحمد 69</t>
  </si>
  <si>
    <t>أحمد 70</t>
  </si>
  <si>
    <t>أحمد 71</t>
  </si>
  <si>
    <t>أحمد 72</t>
  </si>
  <si>
    <t>أحمد 73</t>
  </si>
  <si>
    <t>أحمد 74</t>
  </si>
  <si>
    <t>أحمد 75</t>
  </si>
  <si>
    <t>أحمد 76</t>
  </si>
  <si>
    <t>أحمد 77</t>
  </si>
  <si>
    <t>أحمد 78</t>
  </si>
  <si>
    <t>أحمد 79</t>
  </si>
  <si>
    <t>أحمد 80</t>
  </si>
  <si>
    <t>أحمد 81</t>
  </si>
  <si>
    <t>أحمد 82</t>
  </si>
  <si>
    <t>أحمد 83</t>
  </si>
  <si>
    <t>أحمد 84</t>
  </si>
  <si>
    <t>أحمد 85</t>
  </si>
  <si>
    <t>أحمد 86</t>
  </si>
  <si>
    <t>أحمد 87</t>
  </si>
  <si>
    <t>أحمد 88</t>
  </si>
  <si>
    <t>أحمد 89</t>
  </si>
  <si>
    <t>أحمد 90</t>
  </si>
  <si>
    <t>أحمد 91</t>
  </si>
  <si>
    <t>أحمد 92</t>
  </si>
  <si>
    <t>أحمد 93</t>
  </si>
  <si>
    <t>أحمد 94</t>
  </si>
  <si>
    <t>أحمد 95</t>
  </si>
  <si>
    <t>أحمد 96</t>
  </si>
  <si>
    <t>أحمد 97</t>
  </si>
  <si>
    <t>أحمد 98</t>
  </si>
  <si>
    <t>أحمد 99</t>
  </si>
  <si>
    <t>أحمد 100</t>
  </si>
  <si>
    <t>أحمد 101</t>
  </si>
  <si>
    <t>أحمد 102</t>
  </si>
  <si>
    <t>أحمد 103</t>
  </si>
  <si>
    <t>أحمد 104</t>
  </si>
  <si>
    <t>أحمد 105</t>
  </si>
  <si>
    <t>أحمد 106</t>
  </si>
  <si>
    <t>أحمد 107</t>
  </si>
  <si>
    <t>أحمد 108</t>
  </si>
  <si>
    <t>أحمد 109</t>
  </si>
  <si>
    <t>أحمد 110</t>
  </si>
  <si>
    <t>أحمد 111</t>
  </si>
  <si>
    <t>أحمد 112</t>
  </si>
  <si>
    <t>أحمد 113</t>
  </si>
  <si>
    <t>أحمد 114</t>
  </si>
  <si>
    <t>أحمد 115</t>
  </si>
  <si>
    <t>أحمد 116</t>
  </si>
  <si>
    <t>أحمد 117</t>
  </si>
  <si>
    <t>أحمد 118</t>
  </si>
  <si>
    <t>أحمد 119</t>
  </si>
  <si>
    <t>أحمد 120</t>
  </si>
  <si>
    <t>أحمد 121</t>
  </si>
  <si>
    <t>أحمد 122</t>
  </si>
  <si>
    <t>أحمد 123</t>
  </si>
  <si>
    <t>أحمد 124</t>
  </si>
  <si>
    <t>أحمد 125</t>
  </si>
  <si>
    <t>أحمد 126</t>
  </si>
  <si>
    <t>أحمد 127</t>
  </si>
  <si>
    <t>أحمد 128</t>
  </si>
  <si>
    <t>أحمد 129</t>
  </si>
  <si>
    <t>أحمد 130</t>
  </si>
  <si>
    <t>أحمد 131</t>
  </si>
  <si>
    <t>أحمد 132</t>
  </si>
  <si>
    <t>أحمد 133</t>
  </si>
  <si>
    <t>أحمد 134</t>
  </si>
  <si>
    <t>أحمد 135</t>
  </si>
  <si>
    <t>أحمد 136</t>
  </si>
  <si>
    <t>أحمد 137</t>
  </si>
  <si>
    <t>أحمد 138</t>
  </si>
  <si>
    <t>أحمد 139</t>
  </si>
  <si>
    <t>أحمد 140</t>
  </si>
  <si>
    <t>أحمد 141</t>
  </si>
  <si>
    <t>أحمد 142</t>
  </si>
  <si>
    <t>أحمد 143</t>
  </si>
  <si>
    <t>أحمد 144</t>
  </si>
  <si>
    <t>أحمد 145</t>
  </si>
  <si>
    <t>أحمد 146</t>
  </si>
  <si>
    <t>أحمد 147</t>
  </si>
  <si>
    <t>أحمد 148</t>
  </si>
  <si>
    <t>أحمد 149</t>
  </si>
  <si>
    <t>أحمد 150</t>
  </si>
  <si>
    <t>أحمد 151</t>
  </si>
  <si>
    <t>أحمد 152</t>
  </si>
  <si>
    <t>أحمد 153</t>
  </si>
  <si>
    <t>أحمد 154</t>
  </si>
  <si>
    <t>أحمد 155</t>
  </si>
  <si>
    <t>أحمد 156</t>
  </si>
  <si>
    <t>أحمد 157</t>
  </si>
  <si>
    <t>أحمد 158</t>
  </si>
  <si>
    <t>أحمد 159</t>
  </si>
  <si>
    <t>أحمد 160</t>
  </si>
  <si>
    <t>أحمد 161</t>
  </si>
  <si>
    <t>أحمد 162</t>
  </si>
  <si>
    <t>أحمد 163</t>
  </si>
  <si>
    <t>أحمد 164</t>
  </si>
  <si>
    <t>أحمد 165</t>
  </si>
  <si>
    <t>أحمد 166</t>
  </si>
  <si>
    <t>أحمد 167</t>
  </si>
  <si>
    <t>أحمد 168</t>
  </si>
  <si>
    <t>أحمد 169</t>
  </si>
  <si>
    <t>أحمد 170</t>
  </si>
  <si>
    <t>أحمد 171</t>
  </si>
  <si>
    <t>أحمد 172</t>
  </si>
  <si>
    <t>أحمد 173</t>
  </si>
  <si>
    <t>أحمد 174</t>
  </si>
  <si>
    <t>أحمد 175</t>
  </si>
  <si>
    <t>أحمد 176</t>
  </si>
  <si>
    <t>أحمد 177</t>
  </si>
  <si>
    <t>أحمد 178</t>
  </si>
  <si>
    <t>أحمد 179</t>
  </si>
  <si>
    <t>أحمد 180</t>
  </si>
  <si>
    <t>أحمد 181</t>
  </si>
  <si>
    <t>أحمد 182</t>
  </si>
  <si>
    <t>أحمد 183</t>
  </si>
  <si>
    <t>أحمد 184</t>
  </si>
  <si>
    <t>أحمد 185</t>
  </si>
  <si>
    <t>أحمد 186</t>
  </si>
  <si>
    <t>أحمد 187</t>
  </si>
  <si>
    <t>أحمد 188</t>
  </si>
  <si>
    <t>أحمد 189</t>
  </si>
  <si>
    <t>أحمد 190</t>
  </si>
  <si>
    <t>أحمد 191</t>
  </si>
  <si>
    <t>أحمد 192</t>
  </si>
  <si>
    <t>أحمد 193</t>
  </si>
  <si>
    <t>أحمد 194</t>
  </si>
  <si>
    <t>أحمد 195</t>
  </si>
  <si>
    <t>أحمد 196</t>
  </si>
  <si>
    <t>أحمد 197</t>
  </si>
  <si>
    <t>أحمد 198</t>
  </si>
  <si>
    <t>أحمد 199</t>
  </si>
  <si>
    <t>أحمد 200</t>
  </si>
  <si>
    <t>أحمد 201</t>
  </si>
  <si>
    <t>أحمد 202</t>
  </si>
  <si>
    <t>أحمد 203</t>
  </si>
  <si>
    <t>أحمد 204</t>
  </si>
  <si>
    <t>أحمد 205</t>
  </si>
  <si>
    <t>أحمد 206</t>
  </si>
  <si>
    <t>أحمد 207</t>
  </si>
  <si>
    <t>أحمد 208</t>
  </si>
  <si>
    <t>أحمد 209</t>
  </si>
  <si>
    <t>أحمد 210</t>
  </si>
  <si>
    <t>أحمد 211</t>
  </si>
  <si>
    <t>أحمد 212</t>
  </si>
  <si>
    <t>أحمد 213</t>
  </si>
  <si>
    <t>أحمد 214</t>
  </si>
  <si>
    <t>أحمد 215</t>
  </si>
  <si>
    <t>أحمد 216</t>
  </si>
  <si>
    <t>أحمد 217</t>
  </si>
  <si>
    <t>أحمد 218</t>
  </si>
  <si>
    <t>أحمد 219</t>
  </si>
  <si>
    <t>أحمد 220</t>
  </si>
  <si>
    <t>أحمد 221</t>
  </si>
  <si>
    <t>أحمد 222</t>
  </si>
  <si>
    <t>أحمد 223</t>
  </si>
  <si>
    <t>أحمد 224</t>
  </si>
  <si>
    <t>أحمد 225</t>
  </si>
  <si>
    <t>أحمد 226</t>
  </si>
  <si>
    <t>أحمد 227</t>
  </si>
  <si>
    <t>أحمد 228</t>
  </si>
  <si>
    <t>أحمد 229</t>
  </si>
  <si>
    <t>أحمد 230</t>
  </si>
  <si>
    <t>أحمد 231</t>
  </si>
  <si>
    <t>أحمد 232</t>
  </si>
  <si>
    <t>أحمد 233</t>
  </si>
  <si>
    <t>أحمد 234</t>
  </si>
  <si>
    <t>أحمد 235</t>
  </si>
  <si>
    <t>أحمد 236</t>
  </si>
  <si>
    <t>أحمد 237</t>
  </si>
  <si>
    <t>أحمد 238</t>
  </si>
  <si>
    <t>أحمد 239</t>
  </si>
  <si>
    <t>أحمد 240</t>
  </si>
  <si>
    <t>أحمد 241</t>
  </si>
  <si>
    <t>أحمد 242</t>
  </si>
  <si>
    <t>أحمد 243</t>
  </si>
  <si>
    <t>أحمد 244</t>
  </si>
  <si>
    <t>أحمد 245</t>
  </si>
  <si>
    <t>أحمد 246</t>
  </si>
  <si>
    <t>أحمد 247</t>
  </si>
  <si>
    <t>أحمد 248</t>
  </si>
  <si>
    <t>أحمد 249</t>
  </si>
  <si>
    <t>أحمد 250</t>
  </si>
  <si>
    <t>أحمد 251</t>
  </si>
  <si>
    <t>أحمد 252</t>
  </si>
  <si>
    <t>أحمد 253</t>
  </si>
  <si>
    <t>أحمد 254</t>
  </si>
  <si>
    <t>أحمد 255</t>
  </si>
  <si>
    <t>أحمد 256</t>
  </si>
  <si>
    <t>أحمد 257</t>
  </si>
  <si>
    <t>أحمد 258</t>
  </si>
  <si>
    <t>أحمد 259</t>
  </si>
  <si>
    <t>أحمد 260</t>
  </si>
  <si>
    <t>أحمد 261</t>
  </si>
  <si>
    <t>أحمد 262</t>
  </si>
  <si>
    <t>أحمد 263</t>
  </si>
  <si>
    <t>أحمد 264</t>
  </si>
  <si>
    <t>أحمد 265</t>
  </si>
  <si>
    <t>أحمد 266</t>
  </si>
  <si>
    <t>أحمد 267</t>
  </si>
  <si>
    <t>أحمد 268</t>
  </si>
  <si>
    <t>أحمد 269</t>
  </si>
  <si>
    <t>أحمد 270</t>
  </si>
  <si>
    <t>أحمد 271</t>
  </si>
  <si>
    <t>أحمد 272</t>
  </si>
  <si>
    <t>أحمد 273</t>
  </si>
  <si>
    <t>أحمد 274</t>
  </si>
  <si>
    <t>أحمد 275</t>
  </si>
  <si>
    <t>أحمد 276</t>
  </si>
  <si>
    <t>أحمد 277</t>
  </si>
  <si>
    <t>أحمد 278</t>
  </si>
  <si>
    <t>أحمد 279</t>
  </si>
  <si>
    <t>أحمد 280</t>
  </si>
  <si>
    <t>أحمد 281</t>
  </si>
  <si>
    <t>أحمد 282</t>
  </si>
  <si>
    <t>أحمد 283</t>
  </si>
  <si>
    <t>أحمد 284</t>
  </si>
  <si>
    <t>أحمد 285</t>
  </si>
  <si>
    <t>أحمد 286</t>
  </si>
  <si>
    <t>أحمد 287</t>
  </si>
  <si>
    <t>أحمد 288</t>
  </si>
  <si>
    <t>أحمد 289</t>
  </si>
  <si>
    <t>أحمد 290</t>
  </si>
  <si>
    <t>أحمد 291</t>
  </si>
  <si>
    <t>أحمد 292</t>
  </si>
  <si>
    <t>أحمد 293</t>
  </si>
  <si>
    <t>أحمد 294</t>
  </si>
  <si>
    <t>أحمد 295</t>
  </si>
  <si>
    <t>أحمد 296</t>
  </si>
  <si>
    <t>أحمد 297</t>
  </si>
  <si>
    <t>أحمد 298</t>
  </si>
  <si>
    <t>أحمد 299</t>
  </si>
  <si>
    <t>أحمد 300</t>
  </si>
  <si>
    <t>أحمد 301</t>
  </si>
  <si>
    <t>أحمد 302</t>
  </si>
  <si>
    <t>أحمد 303</t>
  </si>
  <si>
    <t>أحمد 304</t>
  </si>
  <si>
    <t>أحمد 305</t>
  </si>
  <si>
    <t>أحمد 306</t>
  </si>
  <si>
    <t>أحمد 307</t>
  </si>
  <si>
    <t>أحمد 308</t>
  </si>
  <si>
    <t>أحمد 309</t>
  </si>
  <si>
    <t>أحمد 310</t>
  </si>
  <si>
    <t>أحمد 311</t>
  </si>
  <si>
    <t>أحمد 312</t>
  </si>
  <si>
    <t>أحمد 313</t>
  </si>
  <si>
    <t>أحمد 314</t>
  </si>
  <si>
    <t>أحمد 315</t>
  </si>
  <si>
    <t>أحمد 316</t>
  </si>
  <si>
    <t>أحمد 317</t>
  </si>
  <si>
    <t>أحمد 318</t>
  </si>
  <si>
    <t>أحمد 319</t>
  </si>
  <si>
    <t>أحمد 320</t>
  </si>
  <si>
    <t>أحمد 321</t>
  </si>
  <si>
    <t>أحمد 322</t>
  </si>
  <si>
    <t>أحمد 323</t>
  </si>
  <si>
    <t>أحمد 324</t>
  </si>
  <si>
    <t>أحمد 325</t>
  </si>
  <si>
    <t>أحمد 326</t>
  </si>
  <si>
    <t>أحمد 327</t>
  </si>
  <si>
    <t>أحمد 328</t>
  </si>
  <si>
    <t>أحمد 329</t>
  </si>
  <si>
    <t>أحمد 330</t>
  </si>
  <si>
    <t>أحمد 331</t>
  </si>
  <si>
    <t>أحمد 332</t>
  </si>
  <si>
    <t>أحمد 333</t>
  </si>
  <si>
    <t>أحمد 334</t>
  </si>
  <si>
    <t>أحمد 335</t>
  </si>
  <si>
    <t>أحمد 336</t>
  </si>
  <si>
    <t>أحمد 337</t>
  </si>
  <si>
    <t>أحمد 338</t>
  </si>
  <si>
    <t>أحمد 339</t>
  </si>
  <si>
    <t>أحمد 340</t>
  </si>
  <si>
    <t>أحمد 341</t>
  </si>
  <si>
    <t>أحمد 342</t>
  </si>
  <si>
    <t>أحمد 343</t>
  </si>
  <si>
    <t>أحمد 344</t>
  </si>
  <si>
    <t>أحمد 345</t>
  </si>
  <si>
    <t>أحمد 346</t>
  </si>
  <si>
    <t>أحمد 347</t>
  </si>
  <si>
    <t>أحمد 348</t>
  </si>
  <si>
    <t>أحمد 349</t>
  </si>
  <si>
    <t>أحمد 350</t>
  </si>
  <si>
    <t>أحمد 351</t>
  </si>
  <si>
    <t>أحمد 352</t>
  </si>
  <si>
    <t>أحمد 353</t>
  </si>
  <si>
    <t>أحمد 354</t>
  </si>
  <si>
    <t>أحمد 355</t>
  </si>
  <si>
    <t>أحمد 356</t>
  </si>
  <si>
    <t>أحمد 357</t>
  </si>
  <si>
    <t>أحمد 358</t>
  </si>
  <si>
    <t>أحمد 359</t>
  </si>
  <si>
    <t>أحمد 360</t>
  </si>
  <si>
    <t>أحمد 361</t>
  </si>
  <si>
    <t>أحمد 362</t>
  </si>
  <si>
    <t>أحمد 363</t>
  </si>
  <si>
    <t>أحمد 364</t>
  </si>
  <si>
    <t>أحمد 365</t>
  </si>
  <si>
    <t>أحمد 366</t>
  </si>
  <si>
    <t>أحمد 367</t>
  </si>
  <si>
    <t>أحمد 368</t>
  </si>
  <si>
    <t>أحمد 369</t>
  </si>
  <si>
    <t>أحمد 370</t>
  </si>
  <si>
    <t>أحمد 371</t>
  </si>
  <si>
    <t>أحمد 372</t>
  </si>
  <si>
    <t>أحمد 373</t>
  </si>
  <si>
    <t>أحمد 374</t>
  </si>
  <si>
    <t>أحمد 375</t>
  </si>
  <si>
    <t>أحمد 376</t>
  </si>
  <si>
    <t>أحمد 377</t>
  </si>
  <si>
    <t>أحمد 378</t>
  </si>
  <si>
    <t>أحمد 379</t>
  </si>
  <si>
    <t>أحمد 380</t>
  </si>
  <si>
    <t>أحمد 381</t>
  </si>
  <si>
    <t>أحمد 382</t>
  </si>
  <si>
    <t>أحمد 383</t>
  </si>
  <si>
    <t>أحمد 384</t>
  </si>
  <si>
    <t>أحمد 385</t>
  </si>
  <si>
    <t>أحمد 386</t>
  </si>
  <si>
    <t>أحمد 387</t>
  </si>
  <si>
    <t>أحمد 388</t>
  </si>
  <si>
    <t>أحمد 389</t>
  </si>
  <si>
    <t>أحمد 390</t>
  </si>
  <si>
    <t>أحمد 391</t>
  </si>
  <si>
    <t>أحمد 392</t>
  </si>
  <si>
    <t>أحمد 393</t>
  </si>
  <si>
    <t>أحمد 394</t>
  </si>
  <si>
    <t>أحمد 395</t>
  </si>
  <si>
    <t>أحمد 396</t>
  </si>
  <si>
    <t>أحمد 397</t>
  </si>
  <si>
    <t>أحمد 398</t>
  </si>
  <si>
    <t>أحمد 399</t>
  </si>
  <si>
    <t>أحمد 400</t>
  </si>
  <si>
    <t>أحمد 401</t>
  </si>
  <si>
    <t>أحمد 402</t>
  </si>
  <si>
    <t>أحمد 403</t>
  </si>
  <si>
    <t>أحمد 404</t>
  </si>
  <si>
    <t>أحمد 405</t>
  </si>
  <si>
    <t>أحمد 406</t>
  </si>
  <si>
    <t>أحمد 407</t>
  </si>
  <si>
    <t>أحمد 408</t>
  </si>
  <si>
    <t>أحمد 409</t>
  </si>
  <si>
    <t>أحمد 410</t>
  </si>
  <si>
    <t>أحمد 411</t>
  </si>
  <si>
    <t>أحمد 412</t>
  </si>
  <si>
    <t>أحمد 413</t>
  </si>
  <si>
    <t>أحمد 414</t>
  </si>
  <si>
    <t>أحمد 415</t>
  </si>
  <si>
    <t>أحمد 416</t>
  </si>
  <si>
    <t>أحمد 417</t>
  </si>
  <si>
    <t>أحمد 418</t>
  </si>
  <si>
    <t>أحمد 419</t>
  </si>
  <si>
    <t>أحمد 420</t>
  </si>
  <si>
    <t>أحمد 421</t>
  </si>
  <si>
    <t>أحمد 422</t>
  </si>
  <si>
    <t>أحمد 423</t>
  </si>
  <si>
    <t>أحمد 424</t>
  </si>
  <si>
    <t>أحمد 425</t>
  </si>
  <si>
    <t>أحمد 426</t>
  </si>
  <si>
    <t>أحمد 427</t>
  </si>
  <si>
    <t>أحمد 428</t>
  </si>
  <si>
    <t>أحمد 429</t>
  </si>
  <si>
    <t>أحمد 430</t>
  </si>
  <si>
    <t>أحمد 431</t>
  </si>
  <si>
    <t>أحمد 432</t>
  </si>
  <si>
    <t>أحمد 433</t>
  </si>
  <si>
    <t>أحمد 434</t>
  </si>
  <si>
    <t>أحمد 435</t>
  </si>
  <si>
    <t>أحمد 436</t>
  </si>
  <si>
    <t>أحمد 437</t>
  </si>
  <si>
    <t>أحمد 438</t>
  </si>
  <si>
    <t>أحمد 439</t>
  </si>
  <si>
    <t>أحمد 440</t>
  </si>
  <si>
    <t>أحمد 441</t>
  </si>
  <si>
    <t>أحمد 442</t>
  </si>
  <si>
    <t>أحمد 443</t>
  </si>
  <si>
    <t>أحمد 444</t>
  </si>
  <si>
    <t>أحمد 445</t>
  </si>
  <si>
    <t>أحمد 446</t>
  </si>
  <si>
    <t>أحمد 447</t>
  </si>
  <si>
    <t>أحمد 448</t>
  </si>
  <si>
    <t>أحمد 449</t>
  </si>
  <si>
    <t>أحمد 450</t>
  </si>
  <si>
    <t>أحمد 451</t>
  </si>
  <si>
    <t>أحمد 452</t>
  </si>
  <si>
    <t>أحمد 453</t>
  </si>
  <si>
    <t>أحمد 454</t>
  </si>
  <si>
    <t>أحمد 455</t>
  </si>
  <si>
    <t>أحمد 456</t>
  </si>
  <si>
    <t>أحمد 457</t>
  </si>
  <si>
    <t>أحمد 458</t>
  </si>
  <si>
    <t>أحمد 459</t>
  </si>
  <si>
    <t>أحمد 460</t>
  </si>
  <si>
    <t>أحمد 461</t>
  </si>
  <si>
    <t>أحمد 462</t>
  </si>
  <si>
    <t>أحمد 463</t>
  </si>
  <si>
    <t>أحمد 464</t>
  </si>
  <si>
    <t>أحمد 465</t>
  </si>
  <si>
    <t>أحمد 466</t>
  </si>
  <si>
    <t>أحمد 467</t>
  </si>
  <si>
    <t>أحمد 468</t>
  </si>
  <si>
    <t>أحمد 469</t>
  </si>
  <si>
    <t>أحمد 470</t>
  </si>
  <si>
    <t>أحمد 471</t>
  </si>
  <si>
    <t>أحمد 472</t>
  </si>
  <si>
    <t>أحمد 473</t>
  </si>
  <si>
    <t>أحمد 474</t>
  </si>
  <si>
    <t>أحمد 475</t>
  </si>
  <si>
    <t>أحمد 476</t>
  </si>
  <si>
    <t>أحمد 477</t>
  </si>
  <si>
    <t>أحمد 478</t>
  </si>
  <si>
    <t>أحمد 479</t>
  </si>
  <si>
    <t>أحمد 480</t>
  </si>
  <si>
    <t>أحمد 481</t>
  </si>
  <si>
    <t>أحمد 482</t>
  </si>
  <si>
    <t>أحمد 483</t>
  </si>
  <si>
    <t>أحمد 484</t>
  </si>
  <si>
    <t>أحمد 485</t>
  </si>
  <si>
    <t>أحمد 486</t>
  </si>
  <si>
    <t>أحمد 487</t>
  </si>
  <si>
    <t>أحمد 488</t>
  </si>
  <si>
    <t>أحمد 489</t>
  </si>
  <si>
    <t>أحمد 490</t>
  </si>
  <si>
    <t>أحمد 491</t>
  </si>
  <si>
    <t>أحمد 492</t>
  </si>
  <si>
    <t>أحمد 493</t>
  </si>
  <si>
    <t>أحمد 494</t>
  </si>
  <si>
    <t>أحمد 495</t>
  </si>
  <si>
    <t>أحمد 496</t>
  </si>
  <si>
    <t>أحمد 497</t>
  </si>
  <si>
    <t>أحمد 498</t>
  </si>
  <si>
    <t>أحمد 499</t>
  </si>
  <si>
    <t>أحمد 500</t>
  </si>
  <si>
    <t>أحمد 501</t>
  </si>
  <si>
    <t>أحمد 502</t>
  </si>
  <si>
    <t>أحمد 503</t>
  </si>
  <si>
    <t>أحمد 504</t>
  </si>
  <si>
    <t>أحمد 505</t>
  </si>
  <si>
    <t>أحمد 506</t>
  </si>
  <si>
    <t>أحمد 507</t>
  </si>
  <si>
    <t>أحمد 508</t>
  </si>
  <si>
    <t>أحمد 509</t>
  </si>
  <si>
    <t>أحمد 510</t>
  </si>
  <si>
    <t>أحمد 511</t>
  </si>
  <si>
    <t>أحمد 512</t>
  </si>
  <si>
    <t>أحمد 513</t>
  </si>
  <si>
    <t>أحمد 514</t>
  </si>
  <si>
    <t>أحمد 515</t>
  </si>
  <si>
    <t>أحمد 516</t>
  </si>
  <si>
    <t>أحمد 517</t>
  </si>
  <si>
    <t>أحمد 518</t>
  </si>
  <si>
    <t>أحمد 519</t>
  </si>
  <si>
    <t>أحمد 520</t>
  </si>
  <si>
    <t>أحمد 521</t>
  </si>
  <si>
    <t>أحمد 522</t>
  </si>
  <si>
    <t>أحمد 523</t>
  </si>
  <si>
    <t>أحمد 524</t>
  </si>
  <si>
    <t>أحمد 525</t>
  </si>
  <si>
    <t>أحمد 526</t>
  </si>
  <si>
    <t>أحمد 527</t>
  </si>
  <si>
    <t>أحمد 528</t>
  </si>
  <si>
    <t>أحمد 529</t>
  </si>
  <si>
    <t>أحمد 530</t>
  </si>
  <si>
    <t>أحمد 531</t>
  </si>
  <si>
    <t>أحمد 532</t>
  </si>
  <si>
    <t>أحمد 533</t>
  </si>
  <si>
    <t>أحمد 534</t>
  </si>
  <si>
    <t>أحمد 535</t>
  </si>
  <si>
    <t>أحمد 536</t>
  </si>
  <si>
    <t>أحمد 537</t>
  </si>
  <si>
    <t>أحمد 538</t>
  </si>
  <si>
    <t>أحمد 539</t>
  </si>
  <si>
    <t>أحمد 540</t>
  </si>
  <si>
    <t>أحمد 541</t>
  </si>
  <si>
    <t>أحمد 542</t>
  </si>
  <si>
    <t>أحمد 543</t>
  </si>
  <si>
    <t>أحمد 544</t>
  </si>
  <si>
    <t>أحمد 545</t>
  </si>
  <si>
    <t>أحمد 546</t>
  </si>
  <si>
    <t>أحمد 547</t>
  </si>
  <si>
    <t>أحمد 548</t>
  </si>
  <si>
    <t>أحمد 549</t>
  </si>
  <si>
    <t>أحمد 550</t>
  </si>
  <si>
    <t>أحمد 551</t>
  </si>
  <si>
    <t>أحمد 552</t>
  </si>
  <si>
    <t>أحمد 553</t>
  </si>
  <si>
    <t>أحمد 554</t>
  </si>
  <si>
    <t>أحمد 555</t>
  </si>
  <si>
    <t>أحمد 556</t>
  </si>
  <si>
    <t>أحمد 557</t>
  </si>
  <si>
    <t>أحمد 558</t>
  </si>
  <si>
    <t>أحمد 559</t>
  </si>
  <si>
    <t>أحمد 560</t>
  </si>
  <si>
    <t>أحمد 561</t>
  </si>
  <si>
    <t>أحمد 562</t>
  </si>
  <si>
    <t>أحمد 563</t>
  </si>
  <si>
    <t>أحمد 564</t>
  </si>
  <si>
    <t>أحمد 565</t>
  </si>
  <si>
    <t>أحمد 566</t>
  </si>
  <si>
    <t>أحمد 567</t>
  </si>
  <si>
    <t>أحمد 568</t>
  </si>
  <si>
    <t>أحمد 569</t>
  </si>
  <si>
    <t>أحمد 570</t>
  </si>
  <si>
    <t>أحمد 571</t>
  </si>
  <si>
    <t>أحمد 572</t>
  </si>
  <si>
    <t>أحمد 573</t>
  </si>
  <si>
    <t>أحمد 574</t>
  </si>
  <si>
    <t>أحمد 575</t>
  </si>
  <si>
    <t>أحمد 576</t>
  </si>
  <si>
    <t>أحمد 577</t>
  </si>
  <si>
    <t>أحمد 578</t>
  </si>
  <si>
    <t>أحمد 579</t>
  </si>
  <si>
    <t>أحمد 580</t>
  </si>
  <si>
    <t>أحمد 581</t>
  </si>
  <si>
    <t>أحمد 582</t>
  </si>
  <si>
    <t>أحمد 583</t>
  </si>
  <si>
    <t>أحمد 584</t>
  </si>
  <si>
    <t>أحمد 585</t>
  </si>
  <si>
    <t>أحمد 586</t>
  </si>
  <si>
    <t>أحمد 587</t>
  </si>
  <si>
    <t>أحمد 588</t>
  </si>
  <si>
    <t>أحمد 589</t>
  </si>
  <si>
    <t>أحمد 590</t>
  </si>
  <si>
    <t>أحمد 591</t>
  </si>
  <si>
    <t>أحمد 592</t>
  </si>
  <si>
    <t>أحمد 593</t>
  </si>
  <si>
    <t>أحمد 594</t>
  </si>
  <si>
    <t>أحمد 595</t>
  </si>
  <si>
    <t>أحمد 596</t>
  </si>
  <si>
    <t>أحمد 597</t>
  </si>
  <si>
    <t>أحمد 598</t>
  </si>
  <si>
    <t>أحمد 599</t>
  </si>
  <si>
    <t>أحمد 600</t>
  </si>
  <si>
    <t>أحمد 601</t>
  </si>
  <si>
    <t>أحمد 602</t>
  </si>
  <si>
    <t>أحمد 603</t>
  </si>
  <si>
    <t>أحمد 604</t>
  </si>
  <si>
    <t>أحمد 605</t>
  </si>
  <si>
    <t>أحمد 606</t>
  </si>
  <si>
    <t>أحمد 607</t>
  </si>
  <si>
    <t>أحمد 608</t>
  </si>
  <si>
    <t>أحمد 609</t>
  </si>
  <si>
    <t>أحمد 610</t>
  </si>
  <si>
    <t>أحمد 611</t>
  </si>
  <si>
    <t>أحمد 612</t>
  </si>
  <si>
    <t>أحمد 613</t>
  </si>
  <si>
    <t>أحمد 614</t>
  </si>
  <si>
    <t>أحمد 615</t>
  </si>
  <si>
    <t>أحمد 616</t>
  </si>
  <si>
    <t>أحمد 617</t>
  </si>
  <si>
    <t>أحمد 618</t>
  </si>
  <si>
    <t>أحمد 619</t>
  </si>
  <si>
    <t>أحمد 620</t>
  </si>
  <si>
    <t>أحمد 621</t>
  </si>
  <si>
    <t>أحمد 622</t>
  </si>
  <si>
    <t>أحمد 623</t>
  </si>
  <si>
    <t>أحمد 624</t>
  </si>
  <si>
    <t>أحمد 625</t>
  </si>
  <si>
    <t>أحمد 626</t>
  </si>
  <si>
    <t>أحمد 627</t>
  </si>
  <si>
    <t>أحمد 628</t>
  </si>
  <si>
    <t>أحمد 629</t>
  </si>
  <si>
    <t>أحمد 630</t>
  </si>
  <si>
    <t>أحمد 631</t>
  </si>
  <si>
    <t>أحمد 632</t>
  </si>
  <si>
    <t>أحمد 633</t>
  </si>
  <si>
    <t>أحمد 634</t>
  </si>
  <si>
    <t>أحمد 635</t>
  </si>
  <si>
    <t>أحمد 636</t>
  </si>
  <si>
    <t>أحمد 637</t>
  </si>
  <si>
    <t>أحمد 638</t>
  </si>
  <si>
    <t>أحمد 639</t>
  </si>
  <si>
    <t>أحمد 640</t>
  </si>
  <si>
    <t>أحمد 641</t>
  </si>
  <si>
    <t>مارينا 1</t>
  </si>
  <si>
    <t>مارينا 2</t>
  </si>
  <si>
    <t>مارينا 3</t>
  </si>
  <si>
    <t>مارينا 4</t>
  </si>
  <si>
    <t>مارينا 5</t>
  </si>
  <si>
    <t>مارينا 6</t>
  </si>
  <si>
    <t>مارينا 7</t>
  </si>
  <si>
    <t>مارينا 8</t>
  </si>
  <si>
    <t>مارينا 9</t>
  </si>
  <si>
    <t>مارينا 10</t>
  </si>
  <si>
    <t>مارينا 11</t>
  </si>
  <si>
    <t>مارينا 12</t>
  </si>
  <si>
    <t>مارينا 13</t>
  </si>
  <si>
    <t>مارينا 14</t>
  </si>
  <si>
    <t>مارينا 15</t>
  </si>
  <si>
    <t>مارينا 16</t>
  </si>
  <si>
    <t>مارينا 17</t>
  </si>
  <si>
    <t>مارينا 18</t>
  </si>
  <si>
    <t>مارينا 19</t>
  </si>
  <si>
    <t>مارينا 20</t>
  </si>
  <si>
    <t>مارينا 21</t>
  </si>
  <si>
    <t>مارينا 22</t>
  </si>
  <si>
    <t>مارينا 23</t>
  </si>
  <si>
    <t>مارينا 24</t>
  </si>
  <si>
    <t>مارينا 25</t>
  </si>
  <si>
    <t>مارينا 26</t>
  </si>
  <si>
    <t>مارينا 27</t>
  </si>
  <si>
    <t>مارينا 28</t>
  </si>
  <si>
    <t>مارينا 29</t>
  </si>
  <si>
    <t>مارينا 30</t>
  </si>
  <si>
    <t>مارينا 31</t>
  </si>
  <si>
    <t>مارينا 32</t>
  </si>
  <si>
    <t>مارينا 33</t>
  </si>
  <si>
    <t>مارينا 34</t>
  </si>
  <si>
    <t>مارينا 35</t>
  </si>
  <si>
    <t>مارينا 36</t>
  </si>
  <si>
    <t>مارينا 37</t>
  </si>
  <si>
    <t>مارينا 38</t>
  </si>
  <si>
    <t>مارينا 39</t>
  </si>
  <si>
    <t>مارينا 40</t>
  </si>
  <si>
    <t>مارينا 41</t>
  </si>
  <si>
    <t>مارينا 42</t>
  </si>
  <si>
    <t>مارينا 43</t>
  </si>
  <si>
    <t>مارينا 44</t>
  </si>
  <si>
    <t>مارينا 45</t>
  </si>
  <si>
    <t>مارينا 46</t>
  </si>
  <si>
    <t>مارينا 47</t>
  </si>
  <si>
    <t>مارينا 48</t>
  </si>
  <si>
    <t>مارينا 49</t>
  </si>
  <si>
    <t>مارينا 50</t>
  </si>
  <si>
    <t>مارينا 51</t>
  </si>
  <si>
    <t>مارينا 52</t>
  </si>
  <si>
    <t>مارينا 53</t>
  </si>
  <si>
    <t>مارينا 54</t>
  </si>
  <si>
    <t>مارينا 55</t>
  </si>
  <si>
    <t>مارينا 56</t>
  </si>
  <si>
    <t>مارينا 57</t>
  </si>
  <si>
    <t>مارينا 58</t>
  </si>
  <si>
    <t>مارينا 59</t>
  </si>
  <si>
    <t>مارينا 60</t>
  </si>
  <si>
    <t>مارينا 61</t>
  </si>
  <si>
    <t>مارينا 62</t>
  </si>
  <si>
    <t>مارينا 63</t>
  </si>
  <si>
    <t>مارينا 64</t>
  </si>
  <si>
    <t>مارينا 65</t>
  </si>
  <si>
    <t>مارينا 66</t>
  </si>
  <si>
    <t>مارينا 67</t>
  </si>
  <si>
    <t>مارينا 68</t>
  </si>
  <si>
    <t>مارينا 69</t>
  </si>
  <si>
    <t>مارينا 70</t>
  </si>
  <si>
    <t>مارينا 71</t>
  </si>
  <si>
    <t>مارينا 72</t>
  </si>
  <si>
    <t>مارينا 73</t>
  </si>
  <si>
    <t>مارينا 74</t>
  </si>
  <si>
    <t>مارينا 75</t>
  </si>
  <si>
    <t>مارينا 76</t>
  </si>
  <si>
    <t>مارينا 77</t>
  </si>
  <si>
    <t>مارينا 78</t>
  </si>
  <si>
    <t>مارينا 79</t>
  </si>
  <si>
    <t>مارينا 80</t>
  </si>
  <si>
    <t>مارينا 81</t>
  </si>
  <si>
    <t>مارينا 82</t>
  </si>
  <si>
    <t>مارينا 83</t>
  </si>
  <si>
    <t>مارينا 84</t>
  </si>
  <si>
    <t>مارينا 85</t>
  </si>
  <si>
    <t>مارينا 86</t>
  </si>
  <si>
    <t>مارينا 87</t>
  </si>
  <si>
    <t>مارينا 88</t>
  </si>
  <si>
    <t>مارينا 89</t>
  </si>
  <si>
    <t>مارينا 90</t>
  </si>
  <si>
    <t>مارينا 91</t>
  </si>
  <si>
    <t>مارينا 92</t>
  </si>
  <si>
    <t>مارينا 93</t>
  </si>
  <si>
    <t>مارينا 94</t>
  </si>
  <si>
    <t>مارينا 95</t>
  </si>
  <si>
    <t>مارينا 96</t>
  </si>
  <si>
    <t>مارينا 97</t>
  </si>
  <si>
    <t>مارينا 98</t>
  </si>
  <si>
    <t>مارينا 99</t>
  </si>
  <si>
    <t>مارينا 100</t>
  </si>
  <si>
    <t>مارينا 101</t>
  </si>
  <si>
    <t>مارينا 102</t>
  </si>
  <si>
    <t>مارينا 103</t>
  </si>
  <si>
    <t>مارينا 104</t>
  </si>
  <si>
    <t>مارينا 105</t>
  </si>
  <si>
    <t>مارينا 106</t>
  </si>
  <si>
    <t>مارينا 107</t>
  </si>
  <si>
    <t>مارينا 108</t>
  </si>
  <si>
    <t>مارينا 109</t>
  </si>
  <si>
    <t>مارينا 110</t>
  </si>
  <si>
    <t>مارينا 111</t>
  </si>
  <si>
    <t>مارينا 112</t>
  </si>
  <si>
    <t>مارينا 113</t>
  </si>
  <si>
    <t>مارينا 114</t>
  </si>
  <si>
    <t>مارينا 115</t>
  </si>
  <si>
    <t>مارينا 116</t>
  </si>
  <si>
    <t>مارينا 117</t>
  </si>
  <si>
    <t>مارينا 118</t>
  </si>
  <si>
    <t>مارينا 119</t>
  </si>
  <si>
    <t>مارينا 120</t>
  </si>
  <si>
    <t>مارينا 121</t>
  </si>
  <si>
    <t>مارينا 122</t>
  </si>
  <si>
    <t>مارينا 123</t>
  </si>
  <si>
    <t>مارينا 124</t>
  </si>
  <si>
    <t>مارينا 125</t>
  </si>
  <si>
    <t>مارينا 126</t>
  </si>
  <si>
    <t>مارينا 127</t>
  </si>
  <si>
    <t>مارينا 128</t>
  </si>
  <si>
    <t>مارينا 129</t>
  </si>
  <si>
    <t>مارينا 130</t>
  </si>
  <si>
    <t>مارينا 131</t>
  </si>
  <si>
    <t>مارينا 132</t>
  </si>
  <si>
    <t>مارينا 133</t>
  </si>
  <si>
    <t>مارينا 134</t>
  </si>
  <si>
    <t>مارينا 135</t>
  </si>
  <si>
    <t>مارينا 136</t>
  </si>
  <si>
    <t>مارينا 137</t>
  </si>
  <si>
    <t>مارينا 138</t>
  </si>
  <si>
    <t>مارينا 139</t>
  </si>
  <si>
    <t>مارينا 140</t>
  </si>
  <si>
    <t>مارينا 141</t>
  </si>
  <si>
    <t>مارينا 142</t>
  </si>
  <si>
    <t>مارينا 143</t>
  </si>
  <si>
    <t>مارينا 144</t>
  </si>
  <si>
    <t>مارينا 145</t>
  </si>
  <si>
    <t>مارينا 146</t>
  </si>
  <si>
    <t>مارينا 147</t>
  </si>
  <si>
    <t>مارينا 148</t>
  </si>
  <si>
    <t>مارينا 149</t>
  </si>
  <si>
    <t>مارينا 150</t>
  </si>
  <si>
    <t>مارينا 151</t>
  </si>
  <si>
    <t>مارينا 152</t>
  </si>
  <si>
    <t>مارينا 153</t>
  </si>
  <si>
    <t>مارينا 154</t>
  </si>
  <si>
    <t>مارينا 155</t>
  </si>
  <si>
    <t>مارينا 156</t>
  </si>
  <si>
    <t>مارينا 157</t>
  </si>
  <si>
    <t>مارينا 158</t>
  </si>
  <si>
    <t>مارينا 159</t>
  </si>
  <si>
    <t>مارينا 160</t>
  </si>
  <si>
    <t>مارينا 161</t>
  </si>
  <si>
    <t>مارينا 162</t>
  </si>
  <si>
    <t>مارينا 163</t>
  </si>
  <si>
    <t>مارينا 164</t>
  </si>
  <si>
    <t>مارينا 165</t>
  </si>
  <si>
    <t>مارينا 166</t>
  </si>
  <si>
    <t>مارينا 167</t>
  </si>
  <si>
    <t>مارينا 168</t>
  </si>
  <si>
    <t>مارينا 169</t>
  </si>
  <si>
    <t>مارينا 170</t>
  </si>
  <si>
    <t>مارينا 171</t>
  </si>
  <si>
    <t>مارينا 172</t>
  </si>
  <si>
    <t>مارينا 173</t>
  </si>
  <si>
    <t>مارينا 174</t>
  </si>
  <si>
    <t>مارينا 175</t>
  </si>
  <si>
    <t>مارينا 176</t>
  </si>
  <si>
    <t>مارينا 177</t>
  </si>
  <si>
    <t>مارينا 178</t>
  </si>
  <si>
    <t>مارينا 179</t>
  </si>
  <si>
    <t>مارينا 180</t>
  </si>
  <si>
    <t>مارينا 181</t>
  </si>
  <si>
    <t>مارينا 182</t>
  </si>
  <si>
    <t>مارينا 183</t>
  </si>
  <si>
    <t>مارينا 184</t>
  </si>
  <si>
    <t>مارينا 185</t>
  </si>
  <si>
    <t>مارينا 186</t>
  </si>
  <si>
    <t>مارينا 187</t>
  </si>
  <si>
    <t>مارينا 188</t>
  </si>
  <si>
    <t>مارينا 189</t>
  </si>
  <si>
    <t>مارينا 190</t>
  </si>
  <si>
    <t>مارينا 191</t>
  </si>
  <si>
    <t>مارينا 192</t>
  </si>
  <si>
    <t>مارينا 193</t>
  </si>
  <si>
    <t>مارينا 194</t>
  </si>
  <si>
    <t>مارينا 195</t>
  </si>
  <si>
    <t>مارينا 196</t>
  </si>
  <si>
    <t>مارينا 197</t>
  </si>
  <si>
    <t>مارينا 198</t>
  </si>
  <si>
    <t>مارينا 199</t>
  </si>
  <si>
    <t>مارينا 200</t>
  </si>
  <si>
    <t>مارينا 201</t>
  </si>
  <si>
    <t>مارينا 202</t>
  </si>
  <si>
    <t>مارينا 203</t>
  </si>
  <si>
    <t>مارينا 204</t>
  </si>
  <si>
    <t>مارينا 205</t>
  </si>
  <si>
    <t>مارينا 206</t>
  </si>
  <si>
    <t>مارينا 207</t>
  </si>
  <si>
    <t>مارينا 208</t>
  </si>
  <si>
    <t>مارينا 209</t>
  </si>
  <si>
    <t>مارينا 210</t>
  </si>
  <si>
    <t>مارينا 211</t>
  </si>
  <si>
    <t>مارينا 212</t>
  </si>
  <si>
    <t>مارينا 213</t>
  </si>
  <si>
    <t>مارينا 214</t>
  </si>
  <si>
    <t>مارينا 215</t>
  </si>
  <si>
    <t>مارينا 216</t>
  </si>
  <si>
    <t>مارينا 217</t>
  </si>
  <si>
    <t>مارينا 218</t>
  </si>
  <si>
    <t>مارينا 219</t>
  </si>
  <si>
    <t>مارينا 220</t>
  </si>
  <si>
    <t>مارينا 221</t>
  </si>
  <si>
    <t>مارينا 222</t>
  </si>
  <si>
    <t>مارينا 223</t>
  </si>
  <si>
    <t>مارينا 224</t>
  </si>
  <si>
    <t>مارينا 225</t>
  </si>
  <si>
    <t>مارينا 226</t>
  </si>
  <si>
    <t>مارينا 227</t>
  </si>
  <si>
    <t>مارينا 228</t>
  </si>
  <si>
    <t>مارينا 229</t>
  </si>
  <si>
    <t>مارينا 230</t>
  </si>
  <si>
    <t>مارينا 231</t>
  </si>
  <si>
    <t>مارينا 232</t>
  </si>
  <si>
    <t>مارينا 233</t>
  </si>
  <si>
    <t>مارينا 234</t>
  </si>
  <si>
    <t>مارينا 235</t>
  </si>
  <si>
    <t>مارينا 236</t>
  </si>
  <si>
    <t>مارينا 237</t>
  </si>
  <si>
    <t>مارينا 238</t>
  </si>
  <si>
    <t>مارينا 239</t>
  </si>
  <si>
    <t>مارينا 240</t>
  </si>
  <si>
    <t>مارينا 241</t>
  </si>
  <si>
    <t>مارينا 242</t>
  </si>
  <si>
    <t>مارينا 243</t>
  </si>
  <si>
    <t>مارينا 244</t>
  </si>
  <si>
    <t>مارينا 245</t>
  </si>
  <si>
    <t>مارينا 246</t>
  </si>
  <si>
    <t>مارينا 247</t>
  </si>
  <si>
    <t>مارينا 248</t>
  </si>
  <si>
    <t>مارينا 249</t>
  </si>
  <si>
    <t>مارينا 250</t>
  </si>
  <si>
    <t>مارينا 251</t>
  </si>
  <si>
    <t>مارينا 252</t>
  </si>
  <si>
    <t>مارينا 253</t>
  </si>
  <si>
    <t>مارينا 254</t>
  </si>
  <si>
    <t>مارينا 255</t>
  </si>
  <si>
    <t>مارينا 256</t>
  </si>
  <si>
    <t>مارينا 257</t>
  </si>
  <si>
    <t>مارينا 258</t>
  </si>
  <si>
    <t>مارينا 259</t>
  </si>
  <si>
    <t>مارينا 260</t>
  </si>
  <si>
    <t>مارينا 261</t>
  </si>
  <si>
    <t>مارينا 262</t>
  </si>
  <si>
    <t>مارينا 263</t>
  </si>
  <si>
    <t>مارينا 264</t>
  </si>
  <si>
    <t>مارينا 265</t>
  </si>
  <si>
    <t>مارينا 266</t>
  </si>
  <si>
    <t>مارينا 267</t>
  </si>
  <si>
    <t>مارينا 268</t>
  </si>
  <si>
    <t>مارينا 269</t>
  </si>
  <si>
    <t>مارينا 270</t>
  </si>
  <si>
    <t>مارينا 271</t>
  </si>
  <si>
    <t>مارينا 272</t>
  </si>
  <si>
    <t>مارينا 273</t>
  </si>
  <si>
    <t>مارينا 274</t>
  </si>
  <si>
    <t>مارينا 275</t>
  </si>
  <si>
    <t>مارينا 276</t>
  </si>
  <si>
    <t>مارينا 277</t>
  </si>
  <si>
    <t>مارينا 278</t>
  </si>
  <si>
    <t>مارينا 279</t>
  </si>
  <si>
    <t>مارينا 280</t>
  </si>
  <si>
    <t>مارينا 281</t>
  </si>
  <si>
    <t>مارينا 282</t>
  </si>
  <si>
    <t>مارينا 283</t>
  </si>
  <si>
    <t>مارينا 284</t>
  </si>
  <si>
    <t>مارينا 285</t>
  </si>
  <si>
    <t>مارينا 286</t>
  </si>
  <si>
    <t>مارينا 287</t>
  </si>
  <si>
    <t>مارينا 288</t>
  </si>
  <si>
    <t>مارينا 289</t>
  </si>
  <si>
    <t>مارينا 290</t>
  </si>
  <si>
    <t>مارينا 291</t>
  </si>
  <si>
    <t>مارينا 292</t>
  </si>
  <si>
    <t>مارينا 293</t>
  </si>
  <si>
    <t>مارينا 294</t>
  </si>
  <si>
    <t>مارينا 295</t>
  </si>
  <si>
    <t>مارينا 296</t>
  </si>
  <si>
    <t>مارينا 297</t>
  </si>
  <si>
    <t>مارينا 298</t>
  </si>
  <si>
    <t>مارينا 299</t>
  </si>
  <si>
    <t>مارينا 300</t>
  </si>
  <si>
    <t>مارينا 301</t>
  </si>
  <si>
    <t>مارينا 302</t>
  </si>
  <si>
    <t>مارينا 303</t>
  </si>
  <si>
    <t>مارينا 304</t>
  </si>
  <si>
    <t>مارينا 305</t>
  </si>
  <si>
    <t>مارينا 306</t>
  </si>
  <si>
    <t>مارينا 307</t>
  </si>
  <si>
    <t>مارينا 308</t>
  </si>
  <si>
    <t>مارينا 309</t>
  </si>
  <si>
    <t>مارينا 310</t>
  </si>
  <si>
    <t>مارينا 311</t>
  </si>
  <si>
    <t>مارينا 312</t>
  </si>
  <si>
    <t>مارينا 313</t>
  </si>
  <si>
    <t>مارينا 314</t>
  </si>
  <si>
    <t>مارينا 315</t>
  </si>
  <si>
    <t>مارينا 316</t>
  </si>
  <si>
    <t>مارينا 317</t>
  </si>
  <si>
    <t>مارينا 318</t>
  </si>
  <si>
    <t>مارينا 319</t>
  </si>
  <si>
    <t>مارينا 320</t>
  </si>
  <si>
    <t>مارينا 321</t>
  </si>
  <si>
    <t>مارينا 322</t>
  </si>
  <si>
    <t>مارينا 323</t>
  </si>
  <si>
    <t>مارينا 324</t>
  </si>
  <si>
    <t>مارينا 325</t>
  </si>
  <si>
    <t>مارينا 326</t>
  </si>
  <si>
    <t>مارينا 327</t>
  </si>
  <si>
    <t>مارينا 328</t>
  </si>
  <si>
    <t>مارينا 329</t>
  </si>
  <si>
    <t>مارينا 330</t>
  </si>
  <si>
    <t>مارينا 331</t>
  </si>
  <si>
    <t>مارينا 332</t>
  </si>
  <si>
    <t>مارينا 333</t>
  </si>
  <si>
    <t>مارينا 334</t>
  </si>
  <si>
    <t>مارينا 335</t>
  </si>
  <si>
    <t>مارينا 336</t>
  </si>
  <si>
    <t>مارينا 337</t>
  </si>
  <si>
    <t>مارينا 338</t>
  </si>
  <si>
    <t>مارينا 339</t>
  </si>
  <si>
    <t>مارينا 340</t>
  </si>
  <si>
    <t>مارينا 341</t>
  </si>
  <si>
    <t>مارينا 342</t>
  </si>
  <si>
    <t>مارينا 343</t>
  </si>
  <si>
    <t>مارينا 344</t>
  </si>
  <si>
    <t>مارينا 345</t>
  </si>
  <si>
    <t>مارينا 346</t>
  </si>
  <si>
    <t>مارينا 347</t>
  </si>
  <si>
    <t>مارينا 348</t>
  </si>
  <si>
    <t>مارينا 349</t>
  </si>
  <si>
    <t>مارينا 350</t>
  </si>
  <si>
    <t>مارينا 351</t>
  </si>
  <si>
    <t>مارينا 352</t>
  </si>
  <si>
    <t>مارينا 353</t>
  </si>
  <si>
    <t>مارينا 354</t>
  </si>
  <si>
    <t>مارينا 355</t>
  </si>
  <si>
    <t>مارينا 356</t>
  </si>
  <si>
    <t>مارينا 357</t>
  </si>
  <si>
    <t>مارينا 358</t>
  </si>
  <si>
    <t>مارينا 359</t>
  </si>
  <si>
    <t>مارينا 360</t>
  </si>
  <si>
    <t>مارينا 361</t>
  </si>
  <si>
    <t>مارينا 362</t>
  </si>
  <si>
    <t>مارينا 363</t>
  </si>
  <si>
    <t>مارينا 364</t>
  </si>
  <si>
    <t>مارينا 365</t>
  </si>
  <si>
    <t>مارينا 366</t>
  </si>
  <si>
    <t>مارينا 367</t>
  </si>
  <si>
    <t>مارينا 368</t>
  </si>
  <si>
    <t>مارينا 369</t>
  </si>
  <si>
    <t>مارينا 370</t>
  </si>
  <si>
    <t>مارينا 371</t>
  </si>
  <si>
    <t>مارينا 372</t>
  </si>
  <si>
    <t>مارينا 373</t>
  </si>
  <si>
    <t>مارينا 374</t>
  </si>
  <si>
    <t>مارينا 375</t>
  </si>
  <si>
    <t>مارينا 376</t>
  </si>
  <si>
    <t>مارينا 377</t>
  </si>
  <si>
    <t>مارينا 378</t>
  </si>
  <si>
    <t>مارينا 379</t>
  </si>
  <si>
    <t>مارينا 380</t>
  </si>
  <si>
    <t>مارينا 381</t>
  </si>
  <si>
    <t>مارينا 382</t>
  </si>
  <si>
    <t>مارينا 383</t>
  </si>
  <si>
    <t>مارينا 384</t>
  </si>
  <si>
    <t>مارينا 385</t>
  </si>
  <si>
    <t>مارينا 386</t>
  </si>
  <si>
    <t>مارينا 387</t>
  </si>
  <si>
    <t>مارينا 388</t>
  </si>
  <si>
    <t>مارينا 389</t>
  </si>
  <si>
    <t>مارينا 390</t>
  </si>
  <si>
    <t>مارينا 391</t>
  </si>
  <si>
    <t>مارينا 392</t>
  </si>
  <si>
    <t>مارينا 393</t>
  </si>
  <si>
    <t>مارينا 394</t>
  </si>
  <si>
    <t>مارينا 395</t>
  </si>
  <si>
    <t>مارينا 396</t>
  </si>
  <si>
    <t>مارينا 397</t>
  </si>
  <si>
    <t>مارينا 398</t>
  </si>
  <si>
    <t>مارينا 399</t>
  </si>
  <si>
    <t>مارينا 400</t>
  </si>
  <si>
    <t>مارينا 401</t>
  </si>
  <si>
    <t>مارينا 402</t>
  </si>
  <si>
    <t>مارينا 403</t>
  </si>
  <si>
    <t>مارينا 404</t>
  </si>
  <si>
    <t>مارينا 405</t>
  </si>
  <si>
    <t>مارينا 406</t>
  </si>
  <si>
    <t>مارينا 407</t>
  </si>
  <si>
    <t>مارينا 408</t>
  </si>
  <si>
    <t>مارينا 409</t>
  </si>
  <si>
    <t>مارينا 410</t>
  </si>
  <si>
    <t>مارينا 411</t>
  </si>
  <si>
    <t>مارينا 412</t>
  </si>
  <si>
    <t>مارينا 413</t>
  </si>
  <si>
    <t>مارينا 414</t>
  </si>
  <si>
    <t>مارينا 415</t>
  </si>
  <si>
    <t>مارينا 416</t>
  </si>
  <si>
    <t>مارينا 417</t>
  </si>
  <si>
    <t>مارينا 418</t>
  </si>
  <si>
    <t>مارينا 419</t>
  </si>
  <si>
    <t>مارينا 420</t>
  </si>
  <si>
    <t>مارينا 421</t>
  </si>
  <si>
    <t>مارينا 422</t>
  </si>
  <si>
    <t>مارينا 423</t>
  </si>
  <si>
    <t>مارينا 424</t>
  </si>
  <si>
    <t>مارينا 425</t>
  </si>
  <si>
    <t>مارينا 426</t>
  </si>
  <si>
    <t>مارينا 427</t>
  </si>
  <si>
    <t>مارينا 428</t>
  </si>
  <si>
    <t>مارينا 429</t>
  </si>
  <si>
    <t>مارينا 430</t>
  </si>
  <si>
    <t>مارينا 431</t>
  </si>
  <si>
    <t>مارينا 432</t>
  </si>
  <si>
    <t>مارينا 433</t>
  </si>
  <si>
    <t>مارينا 434</t>
  </si>
  <si>
    <t>مارينا 435</t>
  </si>
  <si>
    <t>مارينا 436</t>
  </si>
  <si>
    <t>مارينا 437</t>
  </si>
  <si>
    <t>مارينا 438</t>
  </si>
  <si>
    <t>مارينا 439</t>
  </si>
  <si>
    <t>مارينا 440</t>
  </si>
  <si>
    <t>مارينا 441</t>
  </si>
  <si>
    <t>مارينا 442</t>
  </si>
  <si>
    <t>مارينا 443</t>
  </si>
  <si>
    <t>مارينا 444</t>
  </si>
  <si>
    <t>مارينا 445</t>
  </si>
  <si>
    <t>مارينا 446</t>
  </si>
  <si>
    <t>مارينا 447</t>
  </si>
  <si>
    <t>مارينا 448</t>
  </si>
  <si>
    <t>مارينا 449</t>
  </si>
  <si>
    <t>مارينا 450</t>
  </si>
  <si>
    <t>مارينا 451</t>
  </si>
  <si>
    <t>مارينا 452</t>
  </si>
  <si>
    <t>مارينا 453</t>
  </si>
  <si>
    <t>مارينا 454</t>
  </si>
  <si>
    <t>مارينا 455</t>
  </si>
  <si>
    <t>مارينا 456</t>
  </si>
  <si>
    <t>مارينا 457</t>
  </si>
  <si>
    <t>مارينا 458</t>
  </si>
  <si>
    <t>مارينا 459</t>
  </si>
  <si>
    <t>مارينا 460</t>
  </si>
  <si>
    <t>مارينا 461</t>
  </si>
  <si>
    <t>مارينا 462</t>
  </si>
  <si>
    <t>مارينا 463</t>
  </si>
  <si>
    <t>مارينا 464</t>
  </si>
  <si>
    <t>مارينا 465</t>
  </si>
  <si>
    <t>مارينا 466</t>
  </si>
  <si>
    <t>مارينا 467</t>
  </si>
  <si>
    <t>مارينا 468</t>
  </si>
  <si>
    <t>مارينا 469</t>
  </si>
  <si>
    <t>مارينا 470</t>
  </si>
  <si>
    <t>مارينا 471</t>
  </si>
  <si>
    <t>مارينا 472</t>
  </si>
  <si>
    <t>مارينا 473</t>
  </si>
  <si>
    <t>مارينا 474</t>
  </si>
  <si>
    <t>مارينا 475</t>
  </si>
  <si>
    <t>مارينا 476</t>
  </si>
  <si>
    <t>مارينا 477</t>
  </si>
  <si>
    <t>مارينا 478</t>
  </si>
  <si>
    <t>مارينا 479</t>
  </si>
  <si>
    <t>مارينا 480</t>
  </si>
  <si>
    <t>مارينا 481</t>
  </si>
  <si>
    <t>مارينا 482</t>
  </si>
  <si>
    <t>مارينا 483</t>
  </si>
  <si>
    <t>مارينا 484</t>
  </si>
  <si>
    <t>مارينا 485</t>
  </si>
  <si>
    <t>مارينا 486</t>
  </si>
  <si>
    <t>مارينا 487</t>
  </si>
  <si>
    <t>مارينا 488</t>
  </si>
  <si>
    <t>مارينا 489</t>
  </si>
  <si>
    <t>مارينا 490</t>
  </si>
  <si>
    <t>مارينا 491</t>
  </si>
  <si>
    <t>مارينا 492</t>
  </si>
  <si>
    <t>مارينا 493</t>
  </si>
  <si>
    <t>مارينا 494</t>
  </si>
  <si>
    <t>مارينا 495</t>
  </si>
  <si>
    <t>مارينا 496</t>
  </si>
  <si>
    <t>مارينا 497</t>
  </si>
  <si>
    <t>مارينا 498</t>
  </si>
  <si>
    <t>مارينا 499</t>
  </si>
  <si>
    <t>مارينا 500</t>
  </si>
  <si>
    <t>مارينا 501</t>
  </si>
  <si>
    <t>مارينا 502</t>
  </si>
  <si>
    <t>مارينا 503</t>
  </si>
  <si>
    <t>مارينا 504</t>
  </si>
  <si>
    <t>مارينا 505</t>
  </si>
  <si>
    <t>مارينا 506</t>
  </si>
  <si>
    <t>مارينا 507</t>
  </si>
  <si>
    <t>مارينا 508</t>
  </si>
  <si>
    <t>مارينا 509</t>
  </si>
  <si>
    <t>مارينا 510</t>
  </si>
  <si>
    <t>مارينا 511</t>
  </si>
  <si>
    <t>مارينا 512</t>
  </si>
  <si>
    <t>مارينا 513</t>
  </si>
  <si>
    <t>مارينا 514</t>
  </si>
  <si>
    <t>مارينا 515</t>
  </si>
  <si>
    <t>مارينا 516</t>
  </si>
  <si>
    <t>مارينا 517</t>
  </si>
  <si>
    <t>مارينا 518</t>
  </si>
  <si>
    <t>مارينا 519</t>
  </si>
  <si>
    <t>مارينا 520</t>
  </si>
  <si>
    <t>مارينا 521</t>
  </si>
  <si>
    <t>مارينا 522</t>
  </si>
  <si>
    <t>مارينا 523</t>
  </si>
  <si>
    <t>مارينا 524</t>
  </si>
  <si>
    <t>مارينا 525</t>
  </si>
  <si>
    <t>مارينا 526</t>
  </si>
  <si>
    <t>مارينا 527</t>
  </si>
  <si>
    <t>مارينا 528</t>
  </si>
  <si>
    <t>مارينا 529</t>
  </si>
  <si>
    <t>مارينا 530</t>
  </si>
  <si>
    <t>مارينا 531</t>
  </si>
  <si>
    <t>مارينا 532</t>
  </si>
  <si>
    <t>مارينا 533</t>
  </si>
  <si>
    <t>مارينا 534</t>
  </si>
  <si>
    <t>مارينا 535</t>
  </si>
  <si>
    <t>مارينا 536</t>
  </si>
  <si>
    <t>مارينا 537</t>
  </si>
  <si>
    <t>مارينا 538</t>
  </si>
  <si>
    <t>مارينا 539</t>
  </si>
  <si>
    <t>مارينا 540</t>
  </si>
  <si>
    <t>مارينا 541</t>
  </si>
  <si>
    <t>مارينا 542</t>
  </si>
  <si>
    <t>مارينا 543</t>
  </si>
  <si>
    <t>مارينا 544</t>
  </si>
  <si>
    <t>مارينا 545</t>
  </si>
  <si>
    <t>مارينا 546</t>
  </si>
  <si>
    <t>مارينا 547</t>
  </si>
  <si>
    <t>مارينا 548</t>
  </si>
  <si>
    <t>مارينا 549</t>
  </si>
  <si>
    <t>مارينا 550</t>
  </si>
  <si>
    <t>مارينا 551</t>
  </si>
  <si>
    <t>مارينا 552</t>
  </si>
  <si>
    <t>مارينا 553</t>
  </si>
  <si>
    <t>مارينا 554</t>
  </si>
  <si>
    <t>مارينا 555</t>
  </si>
  <si>
    <t>مارينا 556</t>
  </si>
  <si>
    <t>مارينا 557</t>
  </si>
  <si>
    <t>مارينا 558</t>
  </si>
  <si>
    <t>مارينا 559</t>
  </si>
  <si>
    <t>مارينا 560</t>
  </si>
  <si>
    <t>مارينا 561</t>
  </si>
  <si>
    <t>مارينا 562</t>
  </si>
  <si>
    <t>مارينا 563</t>
  </si>
  <si>
    <t>مارينا 564</t>
  </si>
  <si>
    <t>مارينا 565</t>
  </si>
  <si>
    <t>مارينا 566</t>
  </si>
  <si>
    <t>مارينا 567</t>
  </si>
  <si>
    <t>مارينا 568</t>
  </si>
  <si>
    <t>مارينا 569</t>
  </si>
  <si>
    <t>مارينا 570</t>
  </si>
  <si>
    <t>مارينا 571</t>
  </si>
  <si>
    <t>مارينا 572</t>
  </si>
  <si>
    <t>مارينا 573</t>
  </si>
  <si>
    <t>مارينا 574</t>
  </si>
  <si>
    <t>مارينا 575</t>
  </si>
  <si>
    <t>مارينا 576</t>
  </si>
  <si>
    <t>مارينا 577</t>
  </si>
  <si>
    <t>مارينا 578</t>
  </si>
  <si>
    <t>مارينا 579</t>
  </si>
  <si>
    <t>مارينا 580</t>
  </si>
  <si>
    <t>مارينا 581</t>
  </si>
  <si>
    <t>مارينا 582</t>
  </si>
  <si>
    <t>مارينا 583</t>
  </si>
  <si>
    <t>مارينا 584</t>
  </si>
  <si>
    <t>مارينا 585</t>
  </si>
  <si>
    <t>مارينا 586</t>
  </si>
  <si>
    <t>مارينا 587</t>
  </si>
  <si>
    <t>مارينا 588</t>
  </si>
  <si>
    <t>مارينا 589</t>
  </si>
  <si>
    <t>مارينا 590</t>
  </si>
  <si>
    <t>مارينا 591</t>
  </si>
  <si>
    <t>مارينا 592</t>
  </si>
  <si>
    <t>مارينا 593</t>
  </si>
  <si>
    <t>مارينا 594</t>
  </si>
  <si>
    <t>مارينا 595</t>
  </si>
  <si>
    <t>مارينا 596</t>
  </si>
  <si>
    <t>مارينا 597</t>
  </si>
  <si>
    <t>مارينا 598</t>
  </si>
  <si>
    <t>مارينا 599</t>
  </si>
  <si>
    <t>مارينا 600</t>
  </si>
  <si>
    <t>مارينا 601</t>
  </si>
  <si>
    <t>مارينا 602</t>
  </si>
  <si>
    <t>مارينا 603</t>
  </si>
  <si>
    <t>مارينا 604</t>
  </si>
  <si>
    <t>مارينا 605</t>
  </si>
  <si>
    <t>مارينا 606</t>
  </si>
  <si>
    <t>مارينا 607</t>
  </si>
  <si>
    <t>مارينا 608</t>
  </si>
  <si>
    <t>مارينا 609</t>
  </si>
  <si>
    <t>مارينا 610</t>
  </si>
  <si>
    <t>مارينا 611</t>
  </si>
  <si>
    <t>مارينا 612</t>
  </si>
  <si>
    <t>مارينا 613</t>
  </si>
  <si>
    <t>مارينا 614</t>
  </si>
  <si>
    <t>مارينا 615</t>
  </si>
  <si>
    <t>مارينا 616</t>
  </si>
  <si>
    <t>مارينا 617</t>
  </si>
  <si>
    <t>مارينا 618</t>
  </si>
  <si>
    <t>مارينا 619</t>
  </si>
  <si>
    <t>مارينا 620</t>
  </si>
  <si>
    <t>مارينا 621</t>
  </si>
  <si>
    <t>مارينا 622</t>
  </si>
  <si>
    <t>مارينا 623</t>
  </si>
  <si>
    <t>مارينا 624</t>
  </si>
  <si>
    <t>مارينا 625</t>
  </si>
  <si>
    <t>مارينا 626</t>
  </si>
  <si>
    <t>مارينا 627</t>
  </si>
  <si>
    <t>مارينا 628</t>
  </si>
  <si>
    <t>مارينا 629</t>
  </si>
  <si>
    <t>مارينا 630</t>
  </si>
  <si>
    <t>مارينا 631</t>
  </si>
  <si>
    <t>مارينا 632</t>
  </si>
  <si>
    <t>مارينا 633</t>
  </si>
  <si>
    <t>مارينا 634</t>
  </si>
  <si>
    <t>مارينا 635</t>
  </si>
  <si>
    <t>مارينا 636</t>
  </si>
  <si>
    <t>مارينا 637</t>
  </si>
  <si>
    <t>مارينا 638</t>
  </si>
  <si>
    <t>مارينا 639</t>
  </si>
  <si>
    <t>مارينا 640</t>
  </si>
  <si>
    <t>مارينا 641</t>
  </si>
  <si>
    <t>لو سمحتو انا محتاج معادلة في حالة إني كتبت التاريخ في الخانة N1إلى O1 يجبلي من ورقة المارينا أرقام المراسي اللي هاتنتهي من خانة إنتهاء العضوية</t>
  </si>
  <si>
    <t>يعني مثلا لو أنا كتبت في الفترة من 01/06/2021 إلى الفترة 30/06/2021 يجبلي كل أرقام المراسي للعضويات اللي هاتنتهي من الورقة الأولي اللي هي المارينا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</si>
</sst>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/mm/dd"/>
    <numFmt numFmtId="165" formatCode="0.000"/>
    <numFmt numFmtId="166" formatCode="#,##0.000\ [$د.ك.‏-3401]"/>
  </numFmts>
  <fonts count="18" x14ac:knownFonts="1">
    <font>
      <sz val="11"/>
      <color theme="1"/>
      <name val="Calibri"/>
      <family val="2"/>
      <scheme val="minor"/>
    </font>
    <font>
      <sz val="14"/>
      <color theme="1"/>
      <name val="Arabic Transparent"/>
      <family val="2"/>
      <charset val="178"/>
    </font>
    <font>
      <u/>
      <sz val="14"/>
      <color theme="10"/>
      <name val="Arabic Transparent"/>
      <family val="2"/>
    </font>
    <font>
      <b/>
      <sz val="12"/>
      <color indexed="81"/>
      <name val="Tahoma"/>
      <family val="2"/>
    </font>
    <font>
      <sz val="9"/>
      <color indexed="81"/>
      <name val="Tahoma"/>
      <family val="2"/>
    </font>
    <font>
      <b/>
      <sz val="14"/>
      <color indexed="81"/>
      <name val="Tahoma"/>
      <family val="2"/>
    </font>
    <font>
      <b/>
      <sz val="11"/>
      <color indexed="81"/>
      <name val="Tahoma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b/>
      <sz val="22"/>
      <name val="Calibri Light"/>
      <family val="2"/>
      <scheme val="major"/>
    </font>
    <font>
      <b/>
      <sz val="22"/>
      <name val="Calibri Light"/>
      <family val="1"/>
      <scheme val="major"/>
    </font>
    <font>
      <sz val="22"/>
      <color theme="1"/>
      <name val="Calibri Light"/>
      <family val="2"/>
      <scheme val="major"/>
    </font>
    <font>
      <b/>
      <sz val="22"/>
      <color theme="1"/>
      <name val="Calibri Light"/>
      <family val="2"/>
      <scheme val="major"/>
    </font>
    <font>
      <b/>
      <sz val="22"/>
      <color theme="10"/>
      <name val="Calibri Light"/>
      <family val="2"/>
      <scheme val="major"/>
    </font>
    <font>
      <b/>
      <sz val="22"/>
      <name val="Times New Roman"/>
      <family val="1"/>
    </font>
    <font>
      <b/>
      <sz val="28"/>
      <name val="Calibri Light"/>
      <family val="2"/>
      <scheme val="maj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9" fillId="6" borderId="4" xfId="1" applyFont="1" applyFill="1" applyBorder="1" applyAlignment="1">
      <alignment horizontal="center" vertical="center" shrinkToFit="1" readingOrder="1"/>
    </xf>
    <xf numFmtId="0" fontId="9" fillId="6" borderId="4" xfId="1" applyFont="1" applyFill="1" applyBorder="1" applyAlignment="1">
      <alignment horizontal="center" vertical="center" shrinkToFit="1" readingOrder="2"/>
    </xf>
    <xf numFmtId="0" fontId="9" fillId="7" borderId="4" xfId="1" applyFont="1" applyFill="1" applyBorder="1" applyAlignment="1">
      <alignment horizontal="center" vertical="center" shrinkToFit="1" readingOrder="2"/>
    </xf>
    <xf numFmtId="164" fontId="10" fillId="0" borderId="0" xfId="2" applyNumberFormat="1" applyFont="1" applyBorder="1" applyAlignment="1" applyProtection="1">
      <alignment horizontal="center" vertical="center" readingOrder="2"/>
    </xf>
    <xf numFmtId="0" fontId="9" fillId="6" borderId="5" xfId="1" applyFont="1" applyFill="1" applyBorder="1" applyAlignment="1">
      <alignment horizontal="center" vertical="center" shrinkToFit="1" readingOrder="2"/>
    </xf>
    <xf numFmtId="0" fontId="12" fillId="0" borderId="2" xfId="0" applyFont="1" applyBorder="1" applyAlignment="1">
      <alignment horizontal="center" vertical="center" shrinkToFit="1"/>
    </xf>
    <xf numFmtId="0" fontId="9" fillId="0" borderId="6" xfId="1" applyFont="1" applyBorder="1" applyAlignment="1" applyProtection="1">
      <alignment horizontal="center" vertical="center" shrinkToFit="1" readingOrder="2"/>
      <protection hidden="1"/>
    </xf>
    <xf numFmtId="0" fontId="9" fillId="0" borderId="6" xfId="1" applyFont="1" applyBorder="1" applyAlignment="1">
      <alignment horizontal="center" vertical="center" shrinkToFit="1" readingOrder="2"/>
    </xf>
    <xf numFmtId="164" fontId="9" fillId="0" borderId="6" xfId="1" applyNumberFormat="1" applyFont="1" applyFill="1" applyBorder="1" applyAlignment="1" applyProtection="1">
      <alignment horizontal="center" vertical="center" shrinkToFit="1" readingOrder="2"/>
    </xf>
    <xf numFmtId="165" fontId="9" fillId="0" borderId="6" xfId="1" applyNumberFormat="1" applyFont="1" applyFill="1" applyBorder="1" applyAlignment="1">
      <alignment horizontal="center" vertical="center" shrinkToFit="1" readingOrder="2"/>
    </xf>
    <xf numFmtId="164" fontId="10" fillId="0" borderId="6" xfId="1" applyNumberFormat="1" applyFont="1" applyBorder="1" applyAlignment="1">
      <alignment horizontal="center" vertical="center" readingOrder="2"/>
    </xf>
    <xf numFmtId="0" fontId="9" fillId="0" borderId="6" xfId="1" applyFont="1" applyFill="1" applyBorder="1" applyAlignment="1">
      <alignment horizontal="center" vertical="center" shrinkToFit="1"/>
    </xf>
    <xf numFmtId="14" fontId="9" fillId="0" borderId="6" xfId="1" applyNumberFormat="1" applyFont="1" applyFill="1" applyBorder="1" applyAlignment="1" applyProtection="1">
      <alignment horizontal="center" vertical="center" shrinkToFit="1" readingOrder="2"/>
    </xf>
    <xf numFmtId="164" fontId="9" fillId="0" borderId="6" xfId="1" applyNumberFormat="1" applyFont="1" applyFill="1" applyBorder="1" applyAlignment="1" applyProtection="1">
      <alignment horizontal="center" vertical="center" shrinkToFit="1" readingOrder="2"/>
      <protection locked="0"/>
    </xf>
    <xf numFmtId="0" fontId="12" fillId="0" borderId="3" xfId="0" applyFont="1" applyBorder="1" applyAlignment="1">
      <alignment horizontal="center" vertical="center" shrinkToFit="1"/>
    </xf>
    <xf numFmtId="0" fontId="13" fillId="2" borderId="1" xfId="2" applyFont="1" applyFill="1" applyBorder="1" applyAlignment="1" applyProtection="1">
      <alignment horizontal="center" vertical="center" shrinkToFit="1" readingOrder="1"/>
      <protection hidden="1"/>
    </xf>
    <xf numFmtId="0" fontId="9" fillId="0" borderId="1" xfId="1" applyFont="1" applyBorder="1" applyAlignment="1" applyProtection="1">
      <alignment horizontal="center" vertical="center" shrinkToFit="1" readingOrder="2"/>
      <protection hidden="1"/>
    </xf>
    <xf numFmtId="0" fontId="9" fillId="0" borderId="1" xfId="1" applyFont="1" applyBorder="1" applyAlignment="1">
      <alignment horizontal="center" vertical="center" shrinkToFit="1" readingOrder="2"/>
    </xf>
    <xf numFmtId="164" fontId="9" fillId="0" borderId="1" xfId="1" applyNumberFormat="1" applyFont="1" applyFill="1" applyBorder="1" applyAlignment="1" applyProtection="1">
      <alignment horizontal="center" vertical="center" shrinkToFit="1" readingOrder="2"/>
    </xf>
    <xf numFmtId="165" fontId="9" fillId="0" borderId="1" xfId="1" applyNumberFormat="1" applyFont="1" applyFill="1" applyBorder="1" applyAlignment="1">
      <alignment horizontal="center" vertical="center" shrinkToFit="1" readingOrder="2"/>
    </xf>
    <xf numFmtId="164" fontId="10" fillId="0" borderId="1" xfId="1" applyNumberFormat="1" applyFont="1" applyBorder="1" applyAlignment="1">
      <alignment horizontal="center" vertical="center" readingOrder="2"/>
    </xf>
    <xf numFmtId="165" fontId="14" fillId="0" borderId="1" xfId="1" applyNumberFormat="1" applyFont="1" applyFill="1" applyBorder="1" applyAlignment="1">
      <alignment horizontal="center" vertical="center" readingOrder="2"/>
    </xf>
    <xf numFmtId="165" fontId="10" fillId="0" borderId="1" xfId="1" applyNumberFormat="1" applyFont="1" applyFill="1" applyBorder="1" applyAlignment="1">
      <alignment horizontal="center" vertical="center" readingOrder="2"/>
    </xf>
    <xf numFmtId="165" fontId="10" fillId="3" borderId="1" xfId="1" applyNumberFormat="1" applyFont="1" applyFill="1" applyBorder="1" applyAlignment="1">
      <alignment horizontal="center" vertical="center" readingOrder="2"/>
    </xf>
    <xf numFmtId="0" fontId="9" fillId="0" borderId="1" xfId="1" applyFont="1" applyFill="1" applyBorder="1" applyAlignment="1">
      <alignment horizontal="center" vertical="center" shrinkToFit="1"/>
    </xf>
    <xf numFmtId="14" fontId="9" fillId="0" borderId="1" xfId="1" applyNumberFormat="1" applyFont="1" applyFill="1" applyBorder="1" applyAlignment="1" applyProtection="1">
      <alignment horizontal="center" vertical="center" shrinkToFit="1" readingOrder="2"/>
    </xf>
    <xf numFmtId="164" fontId="9" fillId="0" borderId="1" xfId="1" applyNumberFormat="1" applyFont="1" applyFill="1" applyBorder="1" applyAlignment="1" applyProtection="1">
      <alignment horizontal="center" vertical="center" shrinkToFit="1" readingOrder="2"/>
      <protection locked="0"/>
    </xf>
    <xf numFmtId="0" fontId="9" fillId="0" borderId="1" xfId="1" applyFont="1" applyBorder="1" applyAlignment="1">
      <alignment horizontal="center" vertical="center" shrinkToFit="1"/>
    </xf>
    <xf numFmtId="0" fontId="12" fillId="0" borderId="1" xfId="1" applyFont="1" applyBorder="1" applyAlignment="1" applyProtection="1">
      <alignment horizontal="center" vertical="center" shrinkToFit="1" readingOrder="2"/>
      <protection hidden="1"/>
    </xf>
    <xf numFmtId="0" fontId="12" fillId="0" borderId="1" xfId="1" applyFont="1" applyBorder="1" applyAlignment="1">
      <alignment horizontal="center" vertical="center" shrinkToFit="1" readingOrder="2"/>
    </xf>
    <xf numFmtId="164" fontId="12" fillId="0" borderId="1" xfId="1" applyNumberFormat="1" applyFont="1" applyFill="1" applyBorder="1" applyAlignment="1" applyProtection="1">
      <alignment horizontal="center" vertical="center" shrinkToFit="1" readingOrder="2"/>
    </xf>
    <xf numFmtId="0" fontId="9" fillId="4" borderId="1" xfId="1" applyFont="1" applyFill="1" applyBorder="1" applyAlignment="1" applyProtection="1">
      <alignment horizontal="center" vertical="center" shrinkToFit="1" readingOrder="2"/>
      <protection hidden="1"/>
    </xf>
    <xf numFmtId="2" fontId="9" fillId="0" borderId="1" xfId="1" applyNumberFormat="1" applyFont="1" applyFill="1" applyBorder="1" applyAlignment="1">
      <alignment horizontal="center" vertical="center" shrinkToFit="1" readingOrder="2"/>
    </xf>
    <xf numFmtId="0" fontId="9" fillId="0" borderId="1" xfId="1" applyFont="1" applyBorder="1" applyAlignment="1" applyProtection="1">
      <alignment horizontal="center" vertical="center" shrinkToFit="1"/>
      <protection locked="0"/>
    </xf>
    <xf numFmtId="165" fontId="9" fillId="3" borderId="1" xfId="1" applyNumberFormat="1" applyFont="1" applyFill="1" applyBorder="1" applyAlignment="1">
      <alignment horizontal="center" vertical="center" shrinkToFit="1" readingOrder="2"/>
    </xf>
    <xf numFmtId="0" fontId="9" fillId="0" borderId="1" xfId="1" applyFont="1" applyFill="1" applyBorder="1" applyAlignment="1" applyProtection="1">
      <alignment horizontal="center" vertical="center" shrinkToFit="1"/>
      <protection locked="0"/>
    </xf>
    <xf numFmtId="0" fontId="9" fillId="5" borderId="1" xfId="1" applyFont="1" applyFill="1" applyBorder="1" applyAlignment="1" applyProtection="1">
      <alignment horizontal="center" vertical="center" shrinkToFit="1" readingOrder="2"/>
      <protection hidden="1"/>
    </xf>
    <xf numFmtId="0" fontId="11" fillId="0" borderId="0" xfId="0" applyFont="1" applyAlignment="1">
      <alignment horizontal="center" vertical="center" shrinkToFit="1"/>
    </xf>
    <xf numFmtId="0" fontId="11" fillId="6" borderId="0" xfId="0" applyFont="1" applyFill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9" fillId="6" borderId="0" xfId="1" applyFont="1" applyFill="1" applyBorder="1" applyAlignment="1">
      <alignment horizontal="center" vertical="center" shrinkToFit="1" readingOrder="2"/>
    </xf>
    <xf numFmtId="1" fontId="9" fillId="6" borderId="0" xfId="1" applyNumberFormat="1" applyFont="1" applyFill="1" applyBorder="1" applyAlignment="1">
      <alignment horizontal="center" vertical="center" shrinkToFit="1" readingOrder="2"/>
    </xf>
    <xf numFmtId="1" fontId="9" fillId="0" borderId="6" xfId="1" applyNumberFormat="1" applyFont="1" applyFill="1" applyBorder="1" applyAlignment="1">
      <alignment horizontal="center" vertical="center" shrinkToFit="1"/>
    </xf>
    <xf numFmtId="1" fontId="9" fillId="0" borderId="1" xfId="1" applyNumberFormat="1" applyFont="1" applyFill="1" applyBorder="1" applyAlignment="1">
      <alignment horizontal="center" vertical="center" shrinkToFit="1"/>
    </xf>
    <xf numFmtId="1" fontId="9" fillId="0" borderId="1" xfId="1" applyNumberFormat="1" applyFont="1" applyFill="1" applyBorder="1" applyAlignment="1" applyProtection="1">
      <alignment horizontal="center" vertical="center" shrinkToFit="1"/>
      <protection locked="0"/>
    </xf>
    <xf numFmtId="1" fontId="9" fillId="3" borderId="1" xfId="1" applyNumberFormat="1" applyFont="1" applyFill="1" applyBorder="1" applyAlignment="1">
      <alignment horizontal="center" vertical="center" shrinkToFit="1" readingOrder="2"/>
    </xf>
    <xf numFmtId="1" fontId="9" fillId="0" borderId="1" xfId="1" applyNumberFormat="1" applyFont="1" applyBorder="1" applyAlignment="1" applyProtection="1">
      <alignment horizontal="center" vertical="center" shrinkToFit="1"/>
      <protection locked="0"/>
    </xf>
    <xf numFmtId="1" fontId="9" fillId="0" borderId="1" xfId="1" applyNumberFormat="1" applyFont="1" applyBorder="1" applyAlignment="1" applyProtection="1">
      <alignment horizontal="center" vertical="center" shrinkToFit="1" readingOrder="2"/>
      <protection hidden="1"/>
    </xf>
    <xf numFmtId="1" fontId="9" fillId="0" borderId="1" xfId="1" applyNumberFormat="1" applyFont="1" applyBorder="1" applyAlignment="1">
      <alignment horizontal="center" vertical="center" shrinkToFit="1"/>
    </xf>
    <xf numFmtId="1" fontId="11" fillId="0" borderId="0" xfId="0" applyNumberFormat="1" applyFont="1" applyAlignment="1">
      <alignment horizontal="center" vertical="center" shrinkToFit="1"/>
    </xf>
    <xf numFmtId="0" fontId="9" fillId="5" borderId="6" xfId="1" applyFont="1" applyFill="1" applyBorder="1" applyAlignment="1" applyProtection="1">
      <alignment horizontal="center" vertical="center" shrinkToFit="1" readingOrder="2"/>
      <protection hidden="1"/>
    </xf>
    <xf numFmtId="0" fontId="11" fillId="5" borderId="0" xfId="0" applyFont="1" applyFill="1" applyAlignment="1">
      <alignment horizontal="center" vertical="center" shrinkToFit="1"/>
    </xf>
    <xf numFmtId="1" fontId="9" fillId="6" borderId="4" xfId="1" applyNumberFormat="1" applyFont="1" applyFill="1" applyBorder="1" applyAlignment="1">
      <alignment horizontal="center" vertical="center" shrinkToFit="1" readingOrder="2"/>
    </xf>
    <xf numFmtId="1" fontId="15" fillId="5" borderId="6" xfId="1" applyNumberFormat="1" applyFont="1" applyFill="1" applyBorder="1" applyAlignment="1" applyProtection="1">
      <alignment horizontal="center" vertical="center" shrinkToFit="1" readingOrder="2"/>
      <protection hidden="1"/>
    </xf>
    <xf numFmtId="1" fontId="15" fillId="5" borderId="1" xfId="1" applyNumberFormat="1" applyFont="1" applyFill="1" applyBorder="1" applyAlignment="1" applyProtection="1">
      <alignment horizontal="center" vertical="center" shrinkToFit="1" readingOrder="2"/>
      <protection hidden="1"/>
    </xf>
    <xf numFmtId="1" fontId="16" fillId="5" borderId="1" xfId="1" applyNumberFormat="1" applyFont="1" applyFill="1" applyBorder="1" applyAlignment="1" applyProtection="1">
      <alignment horizontal="center" vertical="center" shrinkToFit="1" readingOrder="2"/>
      <protection hidden="1"/>
    </xf>
    <xf numFmtId="1" fontId="17" fillId="5" borderId="1" xfId="1" applyNumberFormat="1" applyFont="1" applyFill="1" applyBorder="1" applyAlignment="1" applyProtection="1">
      <alignment horizontal="center" vertical="center" shrinkToFit="1" readingOrder="2"/>
      <protection hidden="1"/>
    </xf>
    <xf numFmtId="1" fontId="15" fillId="5" borderId="1" xfId="1" applyNumberFormat="1" applyFont="1" applyFill="1" applyBorder="1" applyAlignment="1">
      <alignment horizontal="center" vertical="center" shrinkToFit="1" readingOrder="2"/>
    </xf>
    <xf numFmtId="1" fontId="17" fillId="5" borderId="0" xfId="0" applyNumberFormat="1" applyFont="1" applyFill="1" applyAlignment="1">
      <alignment horizontal="center" vertical="center" shrinkToFit="1"/>
    </xf>
    <xf numFmtId="164" fontId="9" fillId="5" borderId="6" xfId="1" applyNumberFormat="1" applyFont="1" applyFill="1" applyBorder="1" applyAlignment="1" applyProtection="1">
      <alignment horizontal="center" vertical="center" shrinkToFit="1" readingOrder="2"/>
    </xf>
    <xf numFmtId="164" fontId="9" fillId="5" borderId="1" xfId="1" applyNumberFormat="1" applyFont="1" applyFill="1" applyBorder="1" applyAlignment="1" applyProtection="1">
      <alignment horizontal="center" vertical="center" shrinkToFit="1" readingOrder="2"/>
    </xf>
    <xf numFmtId="164" fontId="9" fillId="5" borderId="1" xfId="1" applyNumberFormat="1" applyFont="1" applyFill="1" applyBorder="1" applyAlignment="1" applyProtection="1">
      <alignment horizontal="center" vertical="center" shrinkToFit="1" readingOrder="2"/>
      <protection locked="0"/>
    </xf>
    <xf numFmtId="166" fontId="10" fillId="0" borderId="1" xfId="1" applyNumberFormat="1" applyFont="1" applyFill="1" applyBorder="1" applyAlignment="1">
      <alignment horizontal="center" vertical="center" readingOrder="2"/>
    </xf>
    <xf numFmtId="1" fontId="9" fillId="0" borderId="1" xfId="1" applyNumberFormat="1" applyFont="1" applyBorder="1" applyAlignment="1">
      <alignment horizontal="center" vertical="center" shrinkToFit="1" readingOrder="2"/>
    </xf>
    <xf numFmtId="1" fontId="9" fillId="0" borderId="6" xfId="1" applyNumberFormat="1" applyFont="1" applyBorder="1" applyAlignment="1">
      <alignment horizontal="center" vertical="center" shrinkToFit="1" readingOrder="2"/>
    </xf>
    <xf numFmtId="1" fontId="12" fillId="0" borderId="1" xfId="1" applyNumberFormat="1" applyFont="1" applyBorder="1" applyAlignment="1" applyProtection="1">
      <alignment horizontal="center" vertical="center" shrinkToFit="1" readingOrder="2"/>
      <protection hidden="1"/>
    </xf>
    <xf numFmtId="0" fontId="9" fillId="0" borderId="7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 shrinkToFit="1"/>
    </xf>
    <xf numFmtId="0" fontId="2" fillId="0" borderId="8" xfId="2" applyBorder="1" applyAlignment="1" applyProtection="1">
      <alignment horizontal="center" vertical="center" shrinkToFit="1"/>
    </xf>
    <xf numFmtId="0" fontId="9" fillId="8" borderId="4" xfId="1" applyFont="1" applyFill="1" applyBorder="1" applyAlignment="1">
      <alignment horizontal="center" vertical="center" shrinkToFit="1" readingOrder="2"/>
    </xf>
    <xf numFmtId="0" fontId="9" fillId="8" borderId="4" xfId="1" applyFont="1" applyFill="1" applyBorder="1" applyAlignment="1">
      <alignment horizontal="center" vertical="center" shrinkToFit="1" readingOrder="1"/>
    </xf>
    <xf numFmtId="0" fontId="13" fillId="8" borderId="1" xfId="2" applyFont="1" applyFill="1" applyBorder="1" applyAlignment="1" applyProtection="1">
      <alignment horizontal="center" vertical="center" shrinkToFit="1" readingOrder="1"/>
      <protection hidden="1"/>
    </xf>
    <xf numFmtId="0" fontId="11" fillId="8" borderId="0" xfId="0" applyFont="1" applyFill="1" applyAlignment="1">
      <alignment horizontal="center" vertical="center" shrinkToFit="1"/>
    </xf>
    <xf numFmtId="164" fontId="9" fillId="8" borderId="6" xfId="1" applyNumberFormat="1" applyFont="1" applyFill="1" applyBorder="1" applyAlignment="1" applyProtection="1">
      <alignment horizontal="center" vertical="center" shrinkToFit="1" readingOrder="2"/>
    </xf>
    <xf numFmtId="0" fontId="9" fillId="5" borderId="4" xfId="1" applyFont="1" applyFill="1" applyBorder="1" applyAlignment="1">
      <alignment horizontal="center" vertical="center" shrinkToFit="1" readingOrder="1"/>
    </xf>
    <xf numFmtId="0" fontId="9" fillId="5" borderId="4" xfId="1" applyFont="1" applyFill="1" applyBorder="1" applyAlignment="1">
      <alignment horizontal="center" vertical="center" shrinkToFit="1" readingOrder="2"/>
    </xf>
    <xf numFmtId="0" fontId="9" fillId="5" borderId="0" xfId="1" applyFont="1" applyFill="1" applyBorder="1" applyAlignment="1">
      <alignment horizontal="center" vertical="center" shrinkToFit="1" readingOrder="2"/>
    </xf>
    <xf numFmtId="1" fontId="9" fillId="5" borderId="0" xfId="1" applyNumberFormat="1" applyFont="1" applyFill="1" applyBorder="1" applyAlignment="1">
      <alignment horizontal="center" vertical="center" shrinkToFit="1" readingOrder="2"/>
    </xf>
    <xf numFmtId="164" fontId="10" fillId="5" borderId="0" xfId="2" applyNumberFormat="1" applyFont="1" applyFill="1" applyBorder="1" applyAlignment="1" applyProtection="1">
      <alignment horizontal="center" vertical="center" readingOrder="2"/>
    </xf>
    <xf numFmtId="0" fontId="9" fillId="5" borderId="5" xfId="1" applyFont="1" applyFill="1" applyBorder="1" applyAlignment="1">
      <alignment horizontal="center" vertical="center" shrinkToFit="1" readingOrder="2"/>
    </xf>
    <xf numFmtId="0" fontId="11" fillId="5" borderId="0" xfId="0" applyFont="1" applyFill="1" applyBorder="1" applyAlignment="1">
      <alignment horizontal="center" vertical="center" shrinkToFit="1"/>
    </xf>
    <xf numFmtId="14" fontId="9" fillId="9" borderId="4" xfId="1" applyNumberFormat="1" applyFont="1" applyFill="1" applyBorder="1" applyAlignment="1">
      <alignment horizontal="center" vertical="center" shrinkToFit="1" readingOrder="2"/>
    </xf>
    <xf numFmtId="0" fontId="9" fillId="0" borderId="1" xfId="1" applyFont="1" applyBorder="1" applyAlignment="1" applyProtection="1">
      <alignment horizontal="right" vertical="center" readingOrder="2"/>
      <protection hidden="1"/>
    </xf>
  </cellXfs>
  <cellStyles count="3">
    <cellStyle name="Hyperlink" xfId="2" builtinId="8"/>
    <cellStyle name="Normal" xfId="0" builtinId="0"/>
    <cellStyle name="Normal 2" xfId="1"/>
  </cellStyles>
  <dxfs count="295"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ont>
        <color theme="0"/>
      </font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rgb="FFC000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rgb="FFC00000"/>
        </patternFill>
      </fill>
    </dxf>
    <dxf>
      <font>
        <color rgb="FFFFFF00"/>
      </font>
      <fill>
        <patternFill patternType="lightVertical">
          <fgColor rgb="FFC00000"/>
          <bgColor theme="1"/>
        </patternFill>
      </fill>
    </dxf>
    <dxf>
      <font>
        <color rgb="FF0070C0"/>
      </font>
      <fill>
        <patternFill patternType="darkVertical">
          <fgColor rgb="FFC00000"/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6" tint="0.5999633777886288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C7CE"/>
        </patternFill>
      </fill>
    </dxf>
    <dxf>
      <fill>
        <patternFill>
          <bgColor rgb="FFEBE3E3"/>
        </patternFill>
      </fill>
    </dxf>
    <dxf>
      <font>
        <color auto="1"/>
      </font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D:\MARINA%20OFFICE%202015\samir\AppData\Local\Microsoft\Windows\Temporary%20Internet%20Files\Content.Outlook\C29VEGHX\&#1605;&#1585;&#1575;&#1587;&#1604;&#1575;&#1578;%20&#1575;&#1604;&#1605;&#1585;&#1575;&#1587;&#1609;%20&#1575;&#1604;&#1605;&#1575;&#1574;&#1610;&#1577;\Berth%20H\H%2003.docx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AL642"/>
  <sheetViews>
    <sheetView rightToLeft="1" view="pageBreakPreview" zoomScale="60" zoomScaleNormal="7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4" sqref="B4"/>
    </sheetView>
  </sheetViews>
  <sheetFormatPr defaultRowHeight="36" x14ac:dyDescent="0.25"/>
  <cols>
    <col min="1" max="1" width="8.7109375" style="38" customWidth="1"/>
    <col min="2" max="2" width="15.7109375" style="38" customWidth="1"/>
    <col min="3" max="3" width="50.7109375" style="38" customWidth="1"/>
    <col min="4" max="4" width="15.7109375" style="53" customWidth="1"/>
    <col min="5" max="6" width="25.7109375" style="53" customWidth="1"/>
    <col min="7" max="7" width="25.7109375" style="60" customWidth="1"/>
    <col min="8" max="9" width="15.7109375" style="60" customWidth="1"/>
    <col min="10" max="11" width="15.7109375" style="38" customWidth="1"/>
    <col min="12" max="12" width="25.7109375" style="38" customWidth="1"/>
    <col min="13" max="13" width="25.7109375" style="53" customWidth="1"/>
    <col min="14" max="14" width="15.7109375" style="38" customWidth="1"/>
    <col min="15" max="15" width="15.7109375" style="51" customWidth="1"/>
    <col min="16" max="16" width="20.7109375" style="38" customWidth="1"/>
    <col min="17" max="17" width="25.7109375" style="38" customWidth="1"/>
    <col min="18" max="18" width="20.7109375" style="38" customWidth="1"/>
    <col min="19" max="19" width="30.42578125" style="38" bestFit="1" customWidth="1"/>
    <col min="20" max="22" width="20.7109375" style="38" customWidth="1"/>
    <col min="23" max="26" width="20.7109375" style="51" customWidth="1"/>
    <col min="27" max="28" width="30.7109375" style="38" customWidth="1"/>
    <col min="29" max="29" width="166.5703125" style="38" customWidth="1"/>
    <col min="30" max="30" width="25.7109375" style="38" customWidth="1"/>
    <col min="31" max="31" width="145" style="38" bestFit="1" customWidth="1"/>
    <col min="32" max="36" width="20.7109375" style="38" customWidth="1"/>
    <col min="37" max="37" width="48.28515625" style="38" bestFit="1" customWidth="1"/>
    <col min="38" max="38" width="13" style="38" bestFit="1" customWidth="1"/>
    <col min="39" max="39" width="39.5703125" style="70" customWidth="1"/>
    <col min="40" max="40" width="44.85546875" style="70" customWidth="1"/>
    <col min="41" max="16384" width="9.140625" style="70"/>
  </cols>
  <sheetData>
    <row r="1" spans="1:38" ht="60" customHeight="1" thickTop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 t="s">
        <v>6</v>
      </c>
      <c r="I1" s="2" t="s">
        <v>7</v>
      </c>
      <c r="J1" s="3" t="s">
        <v>8</v>
      </c>
      <c r="K1" s="2" t="s">
        <v>9</v>
      </c>
      <c r="L1" s="2" t="s">
        <v>10</v>
      </c>
      <c r="M1" s="75" t="s">
        <v>11</v>
      </c>
      <c r="N1" s="2"/>
      <c r="O1" s="54"/>
      <c r="P1" s="2"/>
      <c r="Q1" s="3"/>
      <c r="R1" s="3"/>
      <c r="S1" s="3"/>
      <c r="T1" s="3"/>
      <c r="U1" s="2"/>
      <c r="V1" s="42"/>
      <c r="W1" s="43"/>
      <c r="X1" s="43"/>
      <c r="Y1" s="43"/>
      <c r="Z1" s="43"/>
      <c r="AA1" s="4"/>
      <c r="AB1" s="4"/>
      <c r="AC1" s="5"/>
      <c r="AD1" s="5"/>
      <c r="AE1" s="5"/>
      <c r="AF1" s="42"/>
      <c r="AG1" s="42"/>
      <c r="AH1" s="42"/>
      <c r="AI1" s="42"/>
      <c r="AJ1" s="42"/>
      <c r="AK1" s="42"/>
      <c r="AL1" s="39"/>
    </row>
    <row r="2" spans="1:38" s="71" customFormat="1" ht="60" customHeight="1" thickBot="1" x14ac:dyDescent="0.3">
      <c r="A2" s="6">
        <f>IF(C2="","",SUBTOTAL(3,$C$2:C2))</f>
        <v>1</v>
      </c>
      <c r="B2" s="16" t="s">
        <v>14</v>
      </c>
      <c r="C2" s="7" t="s">
        <v>663</v>
      </c>
      <c r="D2" s="52">
        <v>10</v>
      </c>
      <c r="E2" s="52" t="s">
        <v>1304</v>
      </c>
      <c r="F2" s="52">
        <v>1</v>
      </c>
      <c r="G2" s="55"/>
      <c r="H2" s="55">
        <v>20</v>
      </c>
      <c r="I2" s="55">
        <v>54</v>
      </c>
      <c r="J2" s="18">
        <f t="shared" ref="J2:J65" si="0">IF(I2&gt;=W2,I2,W2)</f>
        <v>54</v>
      </c>
      <c r="K2" s="8">
        <v>30</v>
      </c>
      <c r="L2" s="9">
        <v>44700</v>
      </c>
      <c r="M2" s="61">
        <v>44370</v>
      </c>
      <c r="N2" s="8"/>
      <c r="O2" s="66"/>
      <c r="P2" s="10"/>
      <c r="Q2" s="11"/>
      <c r="R2" s="22"/>
      <c r="S2" s="23"/>
      <c r="T2" s="24"/>
      <c r="U2" s="12"/>
      <c r="V2" s="12"/>
      <c r="W2" s="44"/>
      <c r="X2" s="44"/>
      <c r="Y2" s="44"/>
      <c r="Z2" s="44"/>
      <c r="AA2" s="40"/>
      <c r="AB2" s="40"/>
      <c r="AC2" s="13"/>
      <c r="AD2" s="14"/>
      <c r="AE2" s="72"/>
      <c r="AF2" s="68"/>
      <c r="AG2" s="68"/>
      <c r="AH2" s="68"/>
      <c r="AK2" s="68"/>
      <c r="AL2" s="68"/>
    </row>
    <row r="3" spans="1:38" s="71" customFormat="1" ht="60" customHeight="1" thickBot="1" x14ac:dyDescent="0.3">
      <c r="A3" s="15">
        <f>IF(C3="","",SUBTOTAL(3,$C$2:C3))</f>
        <v>2</v>
      </c>
      <c r="B3" s="16" t="s">
        <v>15</v>
      </c>
      <c r="C3" s="17" t="s">
        <v>664</v>
      </c>
      <c r="D3" s="37">
        <v>20</v>
      </c>
      <c r="E3" s="37" t="s">
        <v>1305</v>
      </c>
      <c r="F3" s="37">
        <v>2</v>
      </c>
      <c r="G3" s="56"/>
      <c r="H3" s="56">
        <v>1</v>
      </c>
      <c r="I3" s="56">
        <v>13</v>
      </c>
      <c r="J3" s="18">
        <f t="shared" si="0"/>
        <v>13</v>
      </c>
      <c r="K3" s="18">
        <v>30</v>
      </c>
      <c r="L3" s="19">
        <v>43733</v>
      </c>
      <c r="M3" s="62">
        <v>44370</v>
      </c>
      <c r="N3" s="18"/>
      <c r="O3" s="65"/>
      <c r="P3" s="20"/>
      <c r="Q3" s="21"/>
      <c r="R3" s="22"/>
      <c r="S3" s="23"/>
      <c r="T3" s="24"/>
      <c r="U3" s="25"/>
      <c r="V3" s="25"/>
      <c r="W3" s="45"/>
      <c r="X3" s="44"/>
      <c r="Y3" s="44"/>
      <c r="Z3" s="44"/>
      <c r="AA3" s="41"/>
      <c r="AB3" s="41"/>
      <c r="AC3" s="26"/>
      <c r="AD3" s="27"/>
      <c r="AE3" s="73"/>
      <c r="AF3" s="69"/>
      <c r="AG3" s="69"/>
      <c r="AH3" s="69"/>
      <c r="AI3" s="69"/>
      <c r="AL3" s="69"/>
    </row>
    <row r="4" spans="1:38" s="71" customFormat="1" ht="60" customHeight="1" thickBot="1" x14ac:dyDescent="0.3">
      <c r="A4" s="15">
        <f>IF(C4="","",SUBTOTAL(3,$C$2:C4))</f>
        <v>3</v>
      </c>
      <c r="B4" s="16" t="s">
        <v>12</v>
      </c>
      <c r="C4" s="7" t="s">
        <v>665</v>
      </c>
      <c r="D4" s="52">
        <v>30</v>
      </c>
      <c r="E4" s="52" t="s">
        <v>1306</v>
      </c>
      <c r="F4" s="52">
        <v>3</v>
      </c>
      <c r="G4" s="56"/>
      <c r="H4" s="56">
        <v>37</v>
      </c>
      <c r="I4" s="56">
        <v>59</v>
      </c>
      <c r="J4" s="18">
        <f t="shared" si="0"/>
        <v>59</v>
      </c>
      <c r="K4" s="18">
        <v>30</v>
      </c>
      <c r="L4" s="19">
        <v>43858</v>
      </c>
      <c r="M4" s="62">
        <v>44561</v>
      </c>
      <c r="N4" s="18"/>
      <c r="O4" s="65"/>
      <c r="P4" s="20"/>
      <c r="Q4" s="21"/>
      <c r="R4" s="22"/>
      <c r="S4" s="23"/>
      <c r="T4" s="24"/>
      <c r="U4" s="25"/>
      <c r="V4" s="25"/>
      <c r="W4" s="45"/>
      <c r="X4" s="44"/>
      <c r="Y4" s="44"/>
      <c r="Z4" s="44"/>
      <c r="AA4" s="41"/>
      <c r="AB4" s="41"/>
      <c r="AC4" s="26"/>
      <c r="AD4" s="27"/>
      <c r="AE4" s="73"/>
      <c r="AF4" s="69"/>
      <c r="AG4" s="69"/>
      <c r="AH4" s="69"/>
      <c r="AI4" s="69"/>
      <c r="AJ4" s="69"/>
      <c r="AK4" s="69"/>
      <c r="AL4" s="69"/>
    </row>
    <row r="5" spans="1:38" s="71" customFormat="1" ht="60" customHeight="1" thickBot="1" x14ac:dyDescent="0.3">
      <c r="A5" s="15">
        <f>IF(C5="","",SUBTOTAL(3,$C$2:C5))</f>
        <v>4</v>
      </c>
      <c r="B5" s="16" t="s">
        <v>16</v>
      </c>
      <c r="C5" s="17" t="s">
        <v>666</v>
      </c>
      <c r="D5" s="52">
        <v>40</v>
      </c>
      <c r="E5" s="52" t="s">
        <v>1307</v>
      </c>
      <c r="F5" s="52">
        <v>4</v>
      </c>
      <c r="G5" s="56"/>
      <c r="H5" s="56">
        <v>45</v>
      </c>
      <c r="I5" s="56">
        <v>53</v>
      </c>
      <c r="J5" s="18">
        <f t="shared" si="0"/>
        <v>53</v>
      </c>
      <c r="K5" s="18">
        <v>30</v>
      </c>
      <c r="L5" s="19">
        <v>44189</v>
      </c>
      <c r="M5" s="62">
        <v>44531</v>
      </c>
      <c r="N5" s="18"/>
      <c r="O5" s="65"/>
      <c r="P5" s="20"/>
      <c r="Q5" s="21"/>
      <c r="R5" s="22"/>
      <c r="S5" s="23"/>
      <c r="T5" s="24"/>
      <c r="U5" s="25"/>
      <c r="V5" s="25"/>
      <c r="W5" s="45"/>
      <c r="X5" s="44"/>
      <c r="Y5" s="44"/>
      <c r="Z5" s="44"/>
      <c r="AA5" s="41"/>
      <c r="AB5" s="41"/>
      <c r="AC5" s="26"/>
      <c r="AD5" s="27"/>
      <c r="AE5" s="73"/>
      <c r="AF5" s="69"/>
      <c r="AG5" s="69"/>
      <c r="AH5" s="69"/>
      <c r="AI5" s="69"/>
      <c r="AJ5" s="69"/>
      <c r="AK5" s="69"/>
      <c r="AL5" s="69"/>
    </row>
    <row r="6" spans="1:38" s="71" customFormat="1" ht="60" customHeight="1" thickBot="1" x14ac:dyDescent="0.3">
      <c r="A6" s="15">
        <f>IF(C6="","",SUBTOTAL(3,$C$2:C6))</f>
        <v>5</v>
      </c>
      <c r="B6" s="16" t="s">
        <v>17</v>
      </c>
      <c r="C6" s="7" t="s">
        <v>667</v>
      </c>
      <c r="D6" s="37">
        <v>50</v>
      </c>
      <c r="E6" s="37" t="s">
        <v>1308</v>
      </c>
      <c r="F6" s="37">
        <v>5</v>
      </c>
      <c r="G6" s="56"/>
      <c r="H6" s="56">
        <v>35</v>
      </c>
      <c r="I6" s="56">
        <v>67</v>
      </c>
      <c r="J6" s="18">
        <f t="shared" si="0"/>
        <v>67</v>
      </c>
      <c r="K6" s="18">
        <v>30</v>
      </c>
      <c r="L6" s="19">
        <v>44368</v>
      </c>
      <c r="M6" s="62">
        <v>44543</v>
      </c>
      <c r="N6" s="18"/>
      <c r="O6" s="65"/>
      <c r="P6" s="20"/>
      <c r="Q6" s="21"/>
      <c r="R6" s="22"/>
      <c r="S6" s="23"/>
      <c r="T6" s="24"/>
      <c r="U6" s="25"/>
      <c r="V6" s="25"/>
      <c r="W6" s="45"/>
      <c r="X6" s="44"/>
      <c r="Y6" s="44"/>
      <c r="Z6" s="44"/>
      <c r="AA6" s="41"/>
      <c r="AB6" s="41"/>
      <c r="AC6" s="26"/>
      <c r="AD6" s="27"/>
      <c r="AE6" s="28"/>
      <c r="AF6" s="69"/>
      <c r="AG6" s="69"/>
      <c r="AH6" s="69"/>
      <c r="AI6" s="69"/>
      <c r="AJ6" s="69"/>
      <c r="AK6" s="69"/>
      <c r="AL6" s="69"/>
    </row>
    <row r="7" spans="1:38" s="71" customFormat="1" ht="60" customHeight="1" thickBot="1" x14ac:dyDescent="0.3">
      <c r="A7" s="15">
        <f>IF(C7="","",SUBTOTAL(3,$C$2:C7))</f>
        <v>6</v>
      </c>
      <c r="B7" s="16" t="s">
        <v>18</v>
      </c>
      <c r="C7" s="17" t="s">
        <v>668</v>
      </c>
      <c r="D7" s="52">
        <v>60</v>
      </c>
      <c r="E7" s="52" t="s">
        <v>1309</v>
      </c>
      <c r="F7" s="52">
        <v>6</v>
      </c>
      <c r="G7" s="56"/>
      <c r="H7" s="56">
        <v>2</v>
      </c>
      <c r="I7" s="56">
        <v>15</v>
      </c>
      <c r="J7" s="18">
        <f t="shared" si="0"/>
        <v>15</v>
      </c>
      <c r="K7" s="18">
        <v>30</v>
      </c>
      <c r="L7" s="19">
        <v>44091</v>
      </c>
      <c r="M7" s="62">
        <v>44668</v>
      </c>
      <c r="N7" s="18"/>
      <c r="O7" s="65"/>
      <c r="P7" s="20"/>
      <c r="Q7" s="21"/>
      <c r="R7" s="22"/>
      <c r="S7" s="23"/>
      <c r="T7" s="24"/>
      <c r="U7" s="25"/>
      <c r="V7" s="25"/>
      <c r="W7" s="45"/>
      <c r="X7" s="44"/>
      <c r="Y7" s="44"/>
      <c r="Z7" s="44"/>
      <c r="AA7" s="41"/>
      <c r="AB7" s="41"/>
      <c r="AC7" s="26"/>
      <c r="AD7" s="27"/>
      <c r="AE7" s="28"/>
      <c r="AF7" s="69"/>
      <c r="AG7" s="69"/>
      <c r="AH7" s="69"/>
      <c r="AI7" s="69"/>
      <c r="AJ7" s="69"/>
      <c r="AK7" s="69"/>
      <c r="AL7" s="69"/>
    </row>
    <row r="8" spans="1:38" s="71" customFormat="1" ht="60" customHeight="1" thickBot="1" x14ac:dyDescent="0.3">
      <c r="A8" s="15">
        <f>IF(C8="","",SUBTOTAL(3,$C$2:C8))</f>
        <v>7</v>
      </c>
      <c r="B8" s="16" t="s">
        <v>19</v>
      </c>
      <c r="C8" s="7" t="s">
        <v>669</v>
      </c>
      <c r="D8" s="52">
        <v>70</v>
      </c>
      <c r="E8" s="52" t="s">
        <v>1310</v>
      </c>
      <c r="F8" s="52">
        <v>7</v>
      </c>
      <c r="G8" s="56"/>
      <c r="H8" s="56">
        <v>0</v>
      </c>
      <c r="I8" s="56">
        <v>45</v>
      </c>
      <c r="J8" s="18">
        <f t="shared" si="0"/>
        <v>45</v>
      </c>
      <c r="K8" s="18">
        <v>30</v>
      </c>
      <c r="L8" s="19" t="s">
        <v>20</v>
      </c>
      <c r="M8" s="62">
        <v>44530</v>
      </c>
      <c r="N8" s="18"/>
      <c r="O8" s="65"/>
      <c r="P8" s="20"/>
      <c r="Q8" s="21"/>
      <c r="R8" s="22"/>
      <c r="S8" s="64"/>
      <c r="T8" s="24"/>
      <c r="U8" s="25"/>
      <c r="V8" s="25"/>
      <c r="W8" s="45"/>
      <c r="X8" s="44"/>
      <c r="Y8" s="44"/>
      <c r="Z8" s="44"/>
      <c r="AA8" s="41"/>
      <c r="AB8" s="41"/>
      <c r="AC8" s="26"/>
      <c r="AD8" s="27"/>
      <c r="AE8" s="28"/>
      <c r="AF8" s="69"/>
      <c r="AG8" s="69"/>
      <c r="AH8" s="69"/>
      <c r="AI8" s="69"/>
      <c r="AJ8" s="69"/>
      <c r="AK8" s="69"/>
      <c r="AL8" s="69"/>
    </row>
    <row r="9" spans="1:38" s="71" customFormat="1" ht="60" customHeight="1" thickBot="1" x14ac:dyDescent="0.3">
      <c r="A9" s="15">
        <f>IF(C9="","",SUBTOTAL(3,$C$2:C9))</f>
        <v>8</v>
      </c>
      <c r="B9" s="16" t="s">
        <v>21</v>
      </c>
      <c r="C9" s="17" t="s">
        <v>670</v>
      </c>
      <c r="D9" s="52">
        <v>80</v>
      </c>
      <c r="E9" s="52" t="s">
        <v>1311</v>
      </c>
      <c r="F9" s="52">
        <v>8</v>
      </c>
      <c r="G9" s="56"/>
      <c r="H9" s="56">
        <v>10</v>
      </c>
      <c r="I9" s="56">
        <v>36</v>
      </c>
      <c r="J9" s="18">
        <f t="shared" si="0"/>
        <v>36</v>
      </c>
      <c r="K9" s="18">
        <v>30</v>
      </c>
      <c r="L9" s="19">
        <v>43778</v>
      </c>
      <c r="M9" s="62">
        <v>44431</v>
      </c>
      <c r="N9" s="18"/>
      <c r="O9" s="65"/>
      <c r="P9" s="20"/>
      <c r="Q9" s="21"/>
      <c r="R9" s="22"/>
      <c r="S9" s="23"/>
      <c r="T9" s="24"/>
      <c r="U9" s="25"/>
      <c r="V9" s="25"/>
      <c r="W9" s="45"/>
      <c r="X9" s="44"/>
      <c r="Y9" s="44"/>
      <c r="Z9" s="44"/>
      <c r="AA9" s="41"/>
      <c r="AB9" s="41"/>
      <c r="AC9" s="26"/>
      <c r="AD9" s="27"/>
      <c r="AE9" s="28"/>
      <c r="AF9" s="69"/>
      <c r="AG9" s="69"/>
      <c r="AH9" s="69"/>
      <c r="AI9" s="69"/>
      <c r="AJ9" s="69"/>
      <c r="AK9" s="69"/>
      <c r="AL9" s="69"/>
    </row>
    <row r="10" spans="1:38" s="71" customFormat="1" ht="60" customHeight="1" thickBot="1" x14ac:dyDescent="0.3">
      <c r="A10" s="15">
        <f>IF(C10="","",SUBTOTAL(3,$C$2:C10))</f>
        <v>9</v>
      </c>
      <c r="B10" s="16" t="s">
        <v>22</v>
      </c>
      <c r="C10" s="7" t="s">
        <v>671</v>
      </c>
      <c r="D10" s="37">
        <v>90</v>
      </c>
      <c r="E10" s="37" t="s">
        <v>1312</v>
      </c>
      <c r="F10" s="37">
        <v>9</v>
      </c>
      <c r="G10" s="56"/>
      <c r="H10" s="56">
        <v>9</v>
      </c>
      <c r="I10" s="56">
        <v>34</v>
      </c>
      <c r="J10" s="18">
        <f t="shared" si="0"/>
        <v>34</v>
      </c>
      <c r="K10" s="18">
        <v>30</v>
      </c>
      <c r="L10" s="19">
        <v>43290</v>
      </c>
      <c r="M10" s="62">
        <v>44788</v>
      </c>
      <c r="N10" s="18"/>
      <c r="O10" s="65"/>
      <c r="P10" s="20"/>
      <c r="Q10" s="21"/>
      <c r="R10" s="22"/>
      <c r="S10" s="23"/>
      <c r="T10" s="24"/>
      <c r="U10" s="25"/>
      <c r="V10" s="25"/>
      <c r="W10" s="45"/>
      <c r="X10" s="44"/>
      <c r="Y10" s="44"/>
      <c r="Z10" s="44"/>
      <c r="AA10" s="41"/>
      <c r="AB10" s="41"/>
      <c r="AC10" s="26"/>
      <c r="AD10" s="27"/>
      <c r="AE10" s="28"/>
      <c r="AF10" s="69"/>
      <c r="AG10" s="69"/>
      <c r="AH10" s="69"/>
      <c r="AI10" s="69"/>
      <c r="AJ10" s="69"/>
      <c r="AK10" s="69"/>
      <c r="AL10" s="69"/>
    </row>
    <row r="11" spans="1:38" s="71" customFormat="1" ht="60" customHeight="1" thickBot="1" x14ac:dyDescent="0.3">
      <c r="A11" s="15">
        <f>IF(C11="","",SUBTOTAL(3,$C$2:C11))</f>
        <v>10</v>
      </c>
      <c r="B11" s="16" t="s">
        <v>23</v>
      </c>
      <c r="C11" s="17" t="s">
        <v>672</v>
      </c>
      <c r="D11" s="52">
        <v>100</v>
      </c>
      <c r="E11" s="52" t="s">
        <v>1313</v>
      </c>
      <c r="F11" s="52">
        <v>10</v>
      </c>
      <c r="G11" s="56"/>
      <c r="H11" s="56">
        <v>25</v>
      </c>
      <c r="I11" s="56">
        <v>43</v>
      </c>
      <c r="J11" s="18">
        <f t="shared" si="0"/>
        <v>43</v>
      </c>
      <c r="K11" s="18">
        <v>30</v>
      </c>
      <c r="L11" s="19">
        <v>44485</v>
      </c>
      <c r="M11" s="62">
        <v>44534</v>
      </c>
      <c r="N11" s="18"/>
      <c r="O11" s="65"/>
      <c r="P11" s="20"/>
      <c r="Q11" s="21"/>
      <c r="R11" s="22"/>
      <c r="S11" s="23"/>
      <c r="T11" s="24"/>
      <c r="U11" s="25"/>
      <c r="V11" s="25"/>
      <c r="W11" s="45"/>
      <c r="X11" s="44"/>
      <c r="Y11" s="44"/>
      <c r="Z11" s="44"/>
      <c r="AA11" s="41"/>
      <c r="AB11" s="41"/>
      <c r="AC11" s="26"/>
      <c r="AD11" s="27"/>
      <c r="AE11" s="73"/>
      <c r="AF11" s="69"/>
      <c r="AG11" s="69"/>
      <c r="AH11" s="69"/>
      <c r="AI11" s="69"/>
      <c r="AJ11" s="69"/>
      <c r="AK11" s="74"/>
      <c r="AL11" s="69"/>
    </row>
    <row r="12" spans="1:38" s="71" customFormat="1" ht="60" customHeight="1" thickBot="1" x14ac:dyDescent="0.3">
      <c r="A12" s="15">
        <f>IF(C12="","",SUBTOTAL(3,$C$2:C12))</f>
        <v>11</v>
      </c>
      <c r="B12" s="16" t="s">
        <v>24</v>
      </c>
      <c r="C12" s="7" t="s">
        <v>673</v>
      </c>
      <c r="D12" s="52">
        <v>110</v>
      </c>
      <c r="E12" s="52" t="s">
        <v>1314</v>
      </c>
      <c r="F12" s="52">
        <v>11</v>
      </c>
      <c r="G12" s="56"/>
      <c r="H12" s="56">
        <v>2</v>
      </c>
      <c r="I12" s="56">
        <v>15</v>
      </c>
      <c r="J12" s="18">
        <f t="shared" si="0"/>
        <v>15</v>
      </c>
      <c r="K12" s="18">
        <v>30</v>
      </c>
      <c r="L12" s="19">
        <v>44002</v>
      </c>
      <c r="M12" s="62">
        <v>44389</v>
      </c>
      <c r="N12" s="18"/>
      <c r="O12" s="65"/>
      <c r="P12" s="20"/>
      <c r="Q12" s="21"/>
      <c r="R12" s="22"/>
      <c r="S12" s="23"/>
      <c r="T12" s="24"/>
      <c r="U12" s="25"/>
      <c r="V12" s="25"/>
      <c r="W12" s="45"/>
      <c r="X12" s="44"/>
      <c r="Y12" s="44"/>
      <c r="Z12" s="44"/>
      <c r="AA12" s="41"/>
      <c r="AB12" s="41"/>
      <c r="AC12" s="26"/>
      <c r="AD12" s="27"/>
      <c r="AE12" s="73"/>
      <c r="AF12" s="69"/>
      <c r="AG12" s="69"/>
      <c r="AH12" s="69"/>
      <c r="AI12" s="69"/>
      <c r="AJ12" s="69"/>
      <c r="AK12" s="69"/>
      <c r="AL12" s="69"/>
    </row>
    <row r="13" spans="1:38" s="71" customFormat="1" ht="60" customHeight="1" thickBot="1" x14ac:dyDescent="0.3">
      <c r="A13" s="15">
        <f>IF(C13="","",SUBTOTAL(3,$C$2:C13))</f>
        <v>12</v>
      </c>
      <c r="B13" s="16" t="s">
        <v>25</v>
      </c>
      <c r="C13" s="17" t="s">
        <v>674</v>
      </c>
      <c r="D13" s="37">
        <v>120</v>
      </c>
      <c r="E13" s="37" t="s">
        <v>1315</v>
      </c>
      <c r="F13" s="37">
        <v>12</v>
      </c>
      <c r="G13" s="56"/>
      <c r="H13" s="56">
        <v>10</v>
      </c>
      <c r="I13" s="56">
        <v>33</v>
      </c>
      <c r="J13" s="18">
        <f t="shared" si="0"/>
        <v>33</v>
      </c>
      <c r="K13" s="18">
        <v>30</v>
      </c>
      <c r="L13" s="19">
        <v>43864</v>
      </c>
      <c r="M13" s="62">
        <v>44491</v>
      </c>
      <c r="N13" s="18"/>
      <c r="O13" s="65"/>
      <c r="P13" s="20"/>
      <c r="Q13" s="21"/>
      <c r="R13" s="22"/>
      <c r="S13" s="23"/>
      <c r="T13" s="24"/>
      <c r="U13" s="25"/>
      <c r="V13" s="25"/>
      <c r="W13" s="45"/>
      <c r="X13" s="44"/>
      <c r="Y13" s="44"/>
      <c r="Z13" s="44"/>
      <c r="AA13" s="41"/>
      <c r="AB13" s="41"/>
      <c r="AC13" s="26"/>
      <c r="AD13" s="27"/>
      <c r="AE13" s="73"/>
      <c r="AF13" s="69"/>
      <c r="AG13" s="69"/>
      <c r="AH13" s="69"/>
      <c r="AI13" s="69"/>
      <c r="AJ13" s="69"/>
      <c r="AK13" s="69"/>
      <c r="AL13" s="69"/>
    </row>
    <row r="14" spans="1:38" s="71" customFormat="1" ht="60" customHeight="1" thickBot="1" x14ac:dyDescent="0.3">
      <c r="A14" s="15">
        <f>IF(C14="","",SUBTOTAL(3,$C$2:C14))</f>
        <v>13</v>
      </c>
      <c r="B14" s="16" t="s">
        <v>26</v>
      </c>
      <c r="C14" s="7" t="s">
        <v>675</v>
      </c>
      <c r="D14" s="52">
        <v>130</v>
      </c>
      <c r="E14" s="52" t="s">
        <v>1316</v>
      </c>
      <c r="F14" s="52">
        <v>13</v>
      </c>
      <c r="G14" s="56"/>
      <c r="H14" s="56">
        <v>38</v>
      </c>
      <c r="I14" s="56">
        <v>85</v>
      </c>
      <c r="J14" s="18">
        <f t="shared" si="0"/>
        <v>85</v>
      </c>
      <c r="K14" s="18">
        <v>30</v>
      </c>
      <c r="L14" s="19">
        <v>44489</v>
      </c>
      <c r="M14" s="62">
        <v>44561</v>
      </c>
      <c r="N14" s="18"/>
      <c r="O14" s="65"/>
      <c r="P14" s="20"/>
      <c r="Q14" s="21"/>
      <c r="R14" s="22"/>
      <c r="S14" s="23"/>
      <c r="T14" s="24"/>
      <c r="U14" s="25"/>
      <c r="V14" s="25"/>
      <c r="W14" s="45"/>
      <c r="X14" s="44"/>
      <c r="Y14" s="44"/>
      <c r="Z14" s="44"/>
      <c r="AA14" s="41"/>
      <c r="AB14" s="41"/>
      <c r="AC14" s="26"/>
      <c r="AD14" s="27"/>
      <c r="AE14" s="73"/>
      <c r="AF14" s="69"/>
      <c r="AG14" s="69"/>
      <c r="AH14" s="69"/>
      <c r="AI14" s="69"/>
      <c r="AJ14" s="69"/>
      <c r="AK14" s="69"/>
      <c r="AL14" s="69"/>
    </row>
    <row r="15" spans="1:38" s="71" customFormat="1" ht="60" customHeight="1" thickBot="1" x14ac:dyDescent="0.3">
      <c r="A15" s="15">
        <f>IF(C15="","",SUBTOTAL(3,$C$2:C15))</f>
        <v>14</v>
      </c>
      <c r="B15" s="16" t="s">
        <v>27</v>
      </c>
      <c r="C15" s="17" t="s">
        <v>676</v>
      </c>
      <c r="D15" s="52">
        <v>140</v>
      </c>
      <c r="E15" s="52" t="s">
        <v>1317</v>
      </c>
      <c r="F15" s="52">
        <v>14</v>
      </c>
      <c r="G15" s="56"/>
      <c r="H15" s="56">
        <v>35</v>
      </c>
      <c r="I15" s="56">
        <v>51</v>
      </c>
      <c r="J15" s="18">
        <f t="shared" si="0"/>
        <v>51</v>
      </c>
      <c r="K15" s="18">
        <v>30</v>
      </c>
      <c r="L15" s="19">
        <v>44155</v>
      </c>
      <c r="M15" s="62">
        <v>44715</v>
      </c>
      <c r="N15" s="18"/>
      <c r="O15" s="65"/>
      <c r="P15" s="20"/>
      <c r="Q15" s="21"/>
      <c r="R15" s="22"/>
      <c r="S15" s="23"/>
      <c r="T15" s="24"/>
      <c r="U15" s="25"/>
      <c r="V15" s="25"/>
      <c r="W15" s="45"/>
      <c r="X15" s="44"/>
      <c r="Y15" s="44"/>
      <c r="Z15" s="44"/>
      <c r="AA15" s="41"/>
      <c r="AB15" s="41"/>
      <c r="AC15" s="26"/>
      <c r="AD15" s="27"/>
      <c r="AE15" s="73"/>
      <c r="AF15" s="69"/>
      <c r="AG15" s="69"/>
      <c r="AH15" s="69"/>
      <c r="AI15" s="69"/>
      <c r="AJ15" s="69"/>
      <c r="AK15" s="69"/>
      <c r="AL15" s="69"/>
    </row>
    <row r="16" spans="1:38" s="71" customFormat="1" ht="60" customHeight="1" thickBot="1" x14ac:dyDescent="0.3">
      <c r="A16" s="15">
        <f>IF(C16="","",SUBTOTAL(3,$C$2:C16))</f>
        <v>15</v>
      </c>
      <c r="B16" s="16" t="s">
        <v>28</v>
      </c>
      <c r="C16" s="7" t="s">
        <v>677</v>
      </c>
      <c r="D16" s="52">
        <v>150</v>
      </c>
      <c r="E16" s="52" t="s">
        <v>1318</v>
      </c>
      <c r="F16" s="52">
        <v>15</v>
      </c>
      <c r="G16" s="56"/>
      <c r="H16" s="56">
        <v>0</v>
      </c>
      <c r="I16" s="56">
        <v>45</v>
      </c>
      <c r="J16" s="18">
        <f t="shared" si="0"/>
        <v>45</v>
      </c>
      <c r="K16" s="18">
        <v>30</v>
      </c>
      <c r="L16" s="19" t="s">
        <v>20</v>
      </c>
      <c r="M16" s="62">
        <v>44530</v>
      </c>
      <c r="N16" s="18"/>
      <c r="O16" s="65"/>
      <c r="P16" s="20"/>
      <c r="Q16" s="21"/>
      <c r="R16" s="22"/>
      <c r="S16" s="23"/>
      <c r="T16" s="24"/>
      <c r="U16" s="25"/>
      <c r="V16" s="25"/>
      <c r="W16" s="45"/>
      <c r="X16" s="44"/>
      <c r="Y16" s="44"/>
      <c r="Z16" s="44"/>
      <c r="AA16" s="41"/>
      <c r="AB16" s="41"/>
      <c r="AC16" s="26"/>
      <c r="AD16" s="27"/>
      <c r="AE16" s="73"/>
      <c r="AF16" s="69"/>
      <c r="AG16" s="69"/>
      <c r="AH16" s="69"/>
      <c r="AI16" s="69"/>
      <c r="AJ16" s="69"/>
      <c r="AK16" s="69"/>
      <c r="AL16" s="69"/>
    </row>
    <row r="17" spans="1:38" s="71" customFormat="1" ht="60" customHeight="1" thickBot="1" x14ac:dyDescent="0.3">
      <c r="A17" s="15">
        <f>IF(C17="","",SUBTOTAL(3,$C$2:C17))</f>
        <v>16</v>
      </c>
      <c r="B17" s="16" t="s">
        <v>29</v>
      </c>
      <c r="C17" s="17" t="s">
        <v>678</v>
      </c>
      <c r="D17" s="37">
        <v>160</v>
      </c>
      <c r="E17" s="37" t="s">
        <v>1319</v>
      </c>
      <c r="F17" s="37">
        <v>16</v>
      </c>
      <c r="G17" s="56"/>
      <c r="H17" s="56">
        <v>8</v>
      </c>
      <c r="I17" s="56">
        <v>31</v>
      </c>
      <c r="J17" s="18">
        <f t="shared" si="0"/>
        <v>31</v>
      </c>
      <c r="K17" s="18">
        <v>30</v>
      </c>
      <c r="L17" s="19">
        <v>44368</v>
      </c>
      <c r="M17" s="62">
        <v>44524</v>
      </c>
      <c r="N17" s="18"/>
      <c r="O17" s="65"/>
      <c r="P17" s="20"/>
      <c r="Q17" s="21"/>
      <c r="R17" s="22"/>
      <c r="S17" s="23"/>
      <c r="T17" s="24"/>
      <c r="U17" s="25"/>
      <c r="V17" s="25"/>
      <c r="W17" s="45"/>
      <c r="X17" s="44"/>
      <c r="Y17" s="44"/>
      <c r="Z17" s="44"/>
      <c r="AA17" s="41"/>
      <c r="AB17" s="41"/>
      <c r="AC17" s="26"/>
      <c r="AD17" s="27"/>
      <c r="AE17" s="73"/>
      <c r="AF17" s="69"/>
      <c r="AG17" s="69"/>
      <c r="AH17" s="69"/>
      <c r="AI17" s="69"/>
      <c r="AJ17" s="69"/>
      <c r="AK17" s="69"/>
      <c r="AL17" s="69"/>
    </row>
    <row r="18" spans="1:38" s="71" customFormat="1" ht="60" customHeight="1" thickBot="1" x14ac:dyDescent="0.3">
      <c r="A18" s="15">
        <f>IF(C18="","",SUBTOTAL(3,$C$2:C18))</f>
        <v>17</v>
      </c>
      <c r="B18" s="16" t="s">
        <v>30</v>
      </c>
      <c r="C18" s="7" t="s">
        <v>679</v>
      </c>
      <c r="D18" s="52">
        <v>170</v>
      </c>
      <c r="E18" s="52" t="s">
        <v>1320</v>
      </c>
      <c r="F18" s="52">
        <v>17</v>
      </c>
      <c r="G18" s="56"/>
      <c r="H18" s="56">
        <v>38</v>
      </c>
      <c r="I18" s="56">
        <v>57</v>
      </c>
      <c r="J18" s="18">
        <f t="shared" si="0"/>
        <v>57</v>
      </c>
      <c r="K18" s="18">
        <v>30</v>
      </c>
      <c r="L18" s="19">
        <v>44435</v>
      </c>
      <c r="M18" s="62">
        <v>44501</v>
      </c>
      <c r="N18" s="18"/>
      <c r="O18" s="65"/>
      <c r="P18" s="20"/>
      <c r="Q18" s="21"/>
      <c r="R18" s="22"/>
      <c r="S18" s="23"/>
      <c r="T18" s="24"/>
      <c r="U18" s="25"/>
      <c r="V18" s="25"/>
      <c r="W18" s="45"/>
      <c r="X18" s="44"/>
      <c r="Y18" s="44"/>
      <c r="Z18" s="44"/>
      <c r="AA18" s="41"/>
      <c r="AB18" s="41"/>
      <c r="AC18" s="26"/>
      <c r="AD18" s="27"/>
      <c r="AE18" s="73"/>
      <c r="AF18" s="69"/>
      <c r="AG18" s="69"/>
      <c r="AH18" s="69"/>
      <c r="AI18" s="69"/>
      <c r="AJ18" s="69"/>
      <c r="AK18" s="69"/>
      <c r="AL18" s="69"/>
    </row>
    <row r="19" spans="1:38" s="71" customFormat="1" ht="60" customHeight="1" thickBot="1" x14ac:dyDescent="0.3">
      <c r="A19" s="15">
        <f>IF(C19="","",SUBTOTAL(3,$C$2:C19))</f>
        <v>18</v>
      </c>
      <c r="B19" s="16" t="s">
        <v>31</v>
      </c>
      <c r="C19" s="17" t="s">
        <v>680</v>
      </c>
      <c r="D19" s="52">
        <v>180</v>
      </c>
      <c r="E19" s="52" t="s">
        <v>1321</v>
      </c>
      <c r="F19" s="52">
        <v>18</v>
      </c>
      <c r="G19" s="56"/>
      <c r="H19" s="56">
        <v>12</v>
      </c>
      <c r="I19" s="56">
        <v>39</v>
      </c>
      <c r="J19" s="18">
        <f t="shared" si="0"/>
        <v>39</v>
      </c>
      <c r="K19" s="18">
        <v>30</v>
      </c>
      <c r="L19" s="19" t="s">
        <v>13</v>
      </c>
      <c r="M19" s="62">
        <v>44639</v>
      </c>
      <c r="N19" s="18"/>
      <c r="O19" s="65"/>
      <c r="P19" s="20"/>
      <c r="Q19" s="21"/>
      <c r="R19" s="22"/>
      <c r="S19" s="23"/>
      <c r="T19" s="24"/>
      <c r="U19" s="25"/>
      <c r="V19" s="25"/>
      <c r="W19" s="45"/>
      <c r="X19" s="44"/>
      <c r="Y19" s="44"/>
      <c r="Z19" s="44"/>
      <c r="AA19" s="41"/>
      <c r="AB19" s="41"/>
      <c r="AC19" s="26"/>
      <c r="AD19" s="27"/>
      <c r="AE19" s="73"/>
      <c r="AF19" s="69"/>
      <c r="AG19" s="69"/>
      <c r="AH19" s="69"/>
      <c r="AI19" s="69"/>
      <c r="AJ19" s="69"/>
      <c r="AK19" s="69"/>
      <c r="AL19" s="69"/>
    </row>
    <row r="20" spans="1:38" s="71" customFormat="1" ht="60" customHeight="1" thickBot="1" x14ac:dyDescent="0.3">
      <c r="A20" s="15">
        <f>IF(C20="","",SUBTOTAL(3,$C$2:C20))</f>
        <v>19</v>
      </c>
      <c r="B20" s="16" t="s">
        <v>32</v>
      </c>
      <c r="C20" s="7" t="s">
        <v>681</v>
      </c>
      <c r="D20" s="37">
        <v>190</v>
      </c>
      <c r="E20" s="37" t="s">
        <v>1322</v>
      </c>
      <c r="F20" s="37">
        <v>19</v>
      </c>
      <c r="G20" s="56"/>
      <c r="H20" s="56"/>
      <c r="I20" s="56">
        <v>64</v>
      </c>
      <c r="J20" s="18">
        <f t="shared" si="0"/>
        <v>64</v>
      </c>
      <c r="K20" s="18">
        <v>30</v>
      </c>
      <c r="L20" s="19">
        <v>43192</v>
      </c>
      <c r="M20" s="62">
        <v>44711</v>
      </c>
      <c r="N20" s="18"/>
      <c r="O20" s="65"/>
      <c r="P20" s="20"/>
      <c r="Q20" s="21"/>
      <c r="R20" s="22"/>
      <c r="S20" s="23"/>
      <c r="T20" s="24"/>
      <c r="U20" s="25"/>
      <c r="V20" s="25"/>
      <c r="W20" s="45"/>
      <c r="X20" s="44"/>
      <c r="Y20" s="44"/>
      <c r="Z20" s="44"/>
      <c r="AA20" s="41"/>
      <c r="AB20" s="41"/>
      <c r="AC20" s="26"/>
      <c r="AD20" s="27"/>
      <c r="AE20" s="28"/>
      <c r="AF20" s="69"/>
      <c r="AG20" s="69"/>
      <c r="AH20" s="69"/>
      <c r="AI20" s="69"/>
      <c r="AJ20" s="69"/>
      <c r="AK20" s="69"/>
      <c r="AL20" s="69"/>
    </row>
    <row r="21" spans="1:38" s="71" customFormat="1" ht="60" customHeight="1" thickBot="1" x14ac:dyDescent="0.3">
      <c r="A21" s="15">
        <f>IF(C21="","",SUBTOTAL(3,$C$2:C21))</f>
        <v>20</v>
      </c>
      <c r="B21" s="16" t="s">
        <v>33</v>
      </c>
      <c r="C21" s="17" t="s">
        <v>682</v>
      </c>
      <c r="D21" s="52">
        <v>200</v>
      </c>
      <c r="E21" s="52" t="s">
        <v>1323</v>
      </c>
      <c r="F21" s="52">
        <v>20</v>
      </c>
      <c r="G21" s="56"/>
      <c r="H21" s="56">
        <v>10</v>
      </c>
      <c r="I21" s="56">
        <v>46</v>
      </c>
      <c r="J21" s="18">
        <f t="shared" si="0"/>
        <v>46</v>
      </c>
      <c r="K21" s="18">
        <v>30</v>
      </c>
      <c r="L21" s="19">
        <v>44478</v>
      </c>
      <c r="M21" s="62">
        <v>44639</v>
      </c>
      <c r="N21" s="18"/>
      <c r="O21" s="65"/>
      <c r="P21" s="20"/>
      <c r="Q21" s="21"/>
      <c r="R21" s="22"/>
      <c r="S21" s="23"/>
      <c r="T21" s="24"/>
      <c r="U21" s="25"/>
      <c r="V21" s="25"/>
      <c r="W21" s="45"/>
      <c r="X21" s="44"/>
      <c r="Y21" s="44"/>
      <c r="Z21" s="44"/>
      <c r="AA21" s="41"/>
      <c r="AB21" s="41"/>
      <c r="AC21" s="26"/>
      <c r="AD21" s="27"/>
      <c r="AE21" s="28"/>
      <c r="AF21" s="69"/>
      <c r="AG21" s="69"/>
      <c r="AH21" s="69"/>
      <c r="AI21" s="69"/>
      <c r="AJ21" s="69"/>
      <c r="AK21" s="69"/>
      <c r="AL21" s="69"/>
    </row>
    <row r="22" spans="1:38" s="71" customFormat="1" ht="60" customHeight="1" thickBot="1" x14ac:dyDescent="0.3">
      <c r="A22" s="15">
        <f>IF(C22="","",SUBTOTAL(3,$C$2:C22))</f>
        <v>21</v>
      </c>
      <c r="B22" s="16" t="s">
        <v>34</v>
      </c>
      <c r="C22" s="7" t="s">
        <v>683</v>
      </c>
      <c r="D22" s="52">
        <v>210</v>
      </c>
      <c r="E22" s="52" t="s">
        <v>1324</v>
      </c>
      <c r="F22" s="52">
        <v>21</v>
      </c>
      <c r="G22" s="56"/>
      <c r="H22" s="56">
        <v>30</v>
      </c>
      <c r="I22" s="56">
        <v>57</v>
      </c>
      <c r="J22" s="18">
        <f t="shared" si="0"/>
        <v>57</v>
      </c>
      <c r="K22" s="18">
        <v>30</v>
      </c>
      <c r="L22" s="19">
        <v>44412</v>
      </c>
      <c r="M22" s="62">
        <v>44467</v>
      </c>
      <c r="N22" s="18"/>
      <c r="O22" s="65"/>
      <c r="P22" s="20"/>
      <c r="Q22" s="21"/>
      <c r="R22" s="22"/>
      <c r="S22" s="23"/>
      <c r="T22" s="24"/>
      <c r="U22" s="25"/>
      <c r="V22" s="25"/>
      <c r="W22" s="45"/>
      <c r="X22" s="44"/>
      <c r="Y22" s="44"/>
      <c r="Z22" s="44"/>
      <c r="AA22" s="41"/>
      <c r="AB22" s="41"/>
      <c r="AC22" s="26"/>
      <c r="AD22" s="27"/>
      <c r="AE22" s="28"/>
      <c r="AF22" s="69"/>
      <c r="AG22" s="69"/>
      <c r="AH22" s="69"/>
      <c r="AI22" s="69"/>
      <c r="AJ22" s="69"/>
      <c r="AK22" s="69"/>
      <c r="AL22" s="69"/>
    </row>
    <row r="23" spans="1:38" s="71" customFormat="1" ht="60" customHeight="1" thickBot="1" x14ac:dyDescent="0.3">
      <c r="A23" s="15">
        <f>IF(C23="","",SUBTOTAL(3,$C$2:C23))</f>
        <v>22</v>
      </c>
      <c r="B23" s="16" t="s">
        <v>35</v>
      </c>
      <c r="C23" s="17" t="s">
        <v>684</v>
      </c>
      <c r="D23" s="52">
        <v>220</v>
      </c>
      <c r="E23" s="52" t="s">
        <v>1325</v>
      </c>
      <c r="F23" s="52">
        <v>22</v>
      </c>
      <c r="G23" s="56"/>
      <c r="H23" s="56">
        <v>2</v>
      </c>
      <c r="I23" s="56">
        <v>15</v>
      </c>
      <c r="J23" s="18">
        <f t="shared" si="0"/>
        <v>15</v>
      </c>
      <c r="K23" s="18">
        <v>30</v>
      </c>
      <c r="L23" s="19">
        <v>44489</v>
      </c>
      <c r="M23" s="62">
        <v>44519</v>
      </c>
      <c r="N23" s="18"/>
      <c r="O23" s="65"/>
      <c r="P23" s="20"/>
      <c r="Q23" s="21"/>
      <c r="R23" s="22"/>
      <c r="S23" s="23"/>
      <c r="T23" s="24"/>
      <c r="U23" s="25"/>
      <c r="V23" s="25"/>
      <c r="W23" s="45"/>
      <c r="X23" s="44"/>
      <c r="Y23" s="44"/>
      <c r="Z23" s="44"/>
      <c r="AA23" s="41"/>
      <c r="AB23" s="41"/>
      <c r="AC23" s="26"/>
      <c r="AD23" s="27"/>
      <c r="AE23" s="28"/>
      <c r="AF23" s="69"/>
      <c r="AG23" s="69"/>
      <c r="AH23" s="69"/>
      <c r="AI23" s="69"/>
      <c r="AJ23" s="69"/>
      <c r="AK23" s="69"/>
      <c r="AL23" s="69"/>
    </row>
    <row r="24" spans="1:38" s="71" customFormat="1" ht="60" customHeight="1" thickBot="1" x14ac:dyDescent="0.3">
      <c r="A24" s="15">
        <f>IF(C24="","",SUBTOTAL(3,$C$2:C24))</f>
        <v>23</v>
      </c>
      <c r="B24" s="16" t="s">
        <v>36</v>
      </c>
      <c r="C24" s="7" t="s">
        <v>685</v>
      </c>
      <c r="D24" s="37">
        <v>230</v>
      </c>
      <c r="E24" s="37" t="s">
        <v>1326</v>
      </c>
      <c r="F24" s="37">
        <v>23</v>
      </c>
      <c r="G24" s="56"/>
      <c r="H24" s="56">
        <v>27</v>
      </c>
      <c r="I24" s="56">
        <v>48</v>
      </c>
      <c r="J24" s="18">
        <f t="shared" si="0"/>
        <v>48</v>
      </c>
      <c r="K24" s="18">
        <v>30</v>
      </c>
      <c r="L24" s="19">
        <v>44640</v>
      </c>
      <c r="M24" s="62">
        <v>44687</v>
      </c>
      <c r="N24" s="18"/>
      <c r="O24" s="65"/>
      <c r="P24" s="20"/>
      <c r="Q24" s="21"/>
      <c r="R24" s="22"/>
      <c r="S24" s="23"/>
      <c r="T24" s="24"/>
      <c r="U24" s="25"/>
      <c r="V24" s="25"/>
      <c r="W24" s="45"/>
      <c r="X24" s="44"/>
      <c r="Y24" s="44"/>
      <c r="Z24" s="44"/>
      <c r="AA24" s="41"/>
      <c r="AB24" s="41"/>
      <c r="AC24" s="26"/>
      <c r="AD24" s="27"/>
      <c r="AE24" s="28"/>
      <c r="AF24" s="69"/>
      <c r="AG24" s="69"/>
      <c r="AH24" s="69"/>
      <c r="AI24" s="69"/>
      <c r="AJ24" s="69"/>
      <c r="AK24" s="69"/>
      <c r="AL24" s="69"/>
    </row>
    <row r="25" spans="1:38" s="71" customFormat="1" ht="60" customHeight="1" thickBot="1" x14ac:dyDescent="0.3">
      <c r="A25" s="15">
        <f>IF(C25="","",SUBTOTAL(3,$C$2:C25))</f>
        <v>24</v>
      </c>
      <c r="B25" s="16" t="s">
        <v>37</v>
      </c>
      <c r="C25" s="17" t="s">
        <v>686</v>
      </c>
      <c r="D25" s="52">
        <v>240</v>
      </c>
      <c r="E25" s="52" t="s">
        <v>1327</v>
      </c>
      <c r="F25" s="52">
        <v>24</v>
      </c>
      <c r="G25" s="56"/>
      <c r="H25" s="56">
        <v>12</v>
      </c>
      <c r="I25" s="56">
        <v>39</v>
      </c>
      <c r="J25" s="18">
        <f t="shared" si="0"/>
        <v>39</v>
      </c>
      <c r="K25" s="18">
        <v>30</v>
      </c>
      <c r="L25" s="19">
        <v>44456</v>
      </c>
      <c r="M25" s="62">
        <v>44527</v>
      </c>
      <c r="N25" s="18"/>
      <c r="O25" s="65"/>
      <c r="P25" s="20"/>
      <c r="Q25" s="21"/>
      <c r="R25" s="22"/>
      <c r="S25" s="23"/>
      <c r="T25" s="24"/>
      <c r="U25" s="25"/>
      <c r="V25" s="25"/>
      <c r="W25" s="45"/>
      <c r="X25" s="44"/>
      <c r="Y25" s="44"/>
      <c r="Z25" s="44"/>
      <c r="AA25" s="41"/>
      <c r="AB25" s="41"/>
      <c r="AC25" s="26"/>
      <c r="AD25" s="27"/>
      <c r="AE25" s="28"/>
      <c r="AF25" s="69"/>
      <c r="AG25" s="69"/>
      <c r="AH25" s="69"/>
      <c r="AI25" s="69"/>
      <c r="AJ25" s="69"/>
      <c r="AK25" s="69"/>
      <c r="AL25" s="69"/>
    </row>
    <row r="26" spans="1:38" s="71" customFormat="1" ht="60" customHeight="1" thickBot="1" x14ac:dyDescent="0.3">
      <c r="A26" s="15">
        <f>IF(C26="","",SUBTOTAL(3,$C$2:C26))</f>
        <v>25</v>
      </c>
      <c r="B26" s="16" t="s">
        <v>38</v>
      </c>
      <c r="C26" s="7" t="s">
        <v>687</v>
      </c>
      <c r="D26" s="52">
        <v>250</v>
      </c>
      <c r="E26" s="52" t="s">
        <v>1328</v>
      </c>
      <c r="F26" s="52">
        <v>25</v>
      </c>
      <c r="G26" s="56"/>
      <c r="H26" s="56">
        <v>15</v>
      </c>
      <c r="I26" s="56">
        <v>35</v>
      </c>
      <c r="J26" s="18">
        <f t="shared" si="0"/>
        <v>35</v>
      </c>
      <c r="K26" s="32">
        <v>30</v>
      </c>
      <c r="L26" s="27">
        <v>44500</v>
      </c>
      <c r="M26" s="63">
        <v>44565</v>
      </c>
      <c r="N26" s="18"/>
      <c r="O26" s="65"/>
      <c r="P26" s="33"/>
      <c r="Q26" s="21"/>
      <c r="R26" s="22"/>
      <c r="S26" s="23"/>
      <c r="T26" s="24"/>
      <c r="U26" s="36"/>
      <c r="V26" s="36"/>
      <c r="W26" s="46"/>
      <c r="X26" s="44"/>
      <c r="Y26" s="44"/>
      <c r="Z26" s="44"/>
      <c r="AA26" s="41"/>
      <c r="AB26" s="41"/>
      <c r="AC26" s="27"/>
      <c r="AD26" s="27"/>
      <c r="AE26" s="28"/>
      <c r="AF26" s="69"/>
      <c r="AG26" s="69"/>
      <c r="AH26" s="69"/>
      <c r="AI26" s="69"/>
      <c r="AJ26" s="69"/>
      <c r="AK26" s="69"/>
      <c r="AL26" s="69"/>
    </row>
    <row r="27" spans="1:38" s="71" customFormat="1" ht="60" customHeight="1" thickBot="1" x14ac:dyDescent="0.3">
      <c r="A27" s="15">
        <f>IF(C27="","",SUBTOTAL(3,$C$2:C27))</f>
        <v>26</v>
      </c>
      <c r="B27" s="16" t="s">
        <v>39</v>
      </c>
      <c r="C27" s="17" t="s">
        <v>688</v>
      </c>
      <c r="D27" s="37">
        <v>260</v>
      </c>
      <c r="E27" s="37" t="s">
        <v>1329</v>
      </c>
      <c r="F27" s="37">
        <v>26</v>
      </c>
      <c r="G27" s="56"/>
      <c r="H27" s="56">
        <v>3</v>
      </c>
      <c r="I27" s="56">
        <v>32</v>
      </c>
      <c r="J27" s="18">
        <f t="shared" si="0"/>
        <v>32</v>
      </c>
      <c r="K27" s="18">
        <v>30</v>
      </c>
      <c r="L27" s="19">
        <v>44377</v>
      </c>
      <c r="M27" s="62">
        <v>44479</v>
      </c>
      <c r="N27" s="18"/>
      <c r="O27" s="65"/>
      <c r="P27" s="20"/>
      <c r="Q27" s="21"/>
      <c r="R27" s="22"/>
      <c r="S27" s="23"/>
      <c r="T27" s="24"/>
      <c r="U27" s="25"/>
      <c r="V27" s="25"/>
      <c r="W27" s="45"/>
      <c r="X27" s="44"/>
      <c r="Y27" s="44"/>
      <c r="Z27" s="44"/>
      <c r="AA27" s="41"/>
      <c r="AB27" s="41"/>
      <c r="AC27" s="26"/>
      <c r="AD27" s="27"/>
      <c r="AE27" s="28"/>
      <c r="AF27" s="69"/>
      <c r="AG27" s="69"/>
      <c r="AH27" s="69"/>
      <c r="AI27" s="69"/>
      <c r="AJ27" s="69"/>
      <c r="AK27" s="69"/>
      <c r="AL27" s="69"/>
    </row>
    <row r="28" spans="1:38" s="71" customFormat="1" ht="60" customHeight="1" thickBot="1" x14ac:dyDescent="0.3">
      <c r="A28" s="15">
        <f>IF(C28="","",SUBTOTAL(3,$C$2:C28))</f>
        <v>27</v>
      </c>
      <c r="B28" s="16" t="s">
        <v>40</v>
      </c>
      <c r="C28" s="7" t="s">
        <v>689</v>
      </c>
      <c r="D28" s="52">
        <v>270</v>
      </c>
      <c r="E28" s="52" t="s">
        <v>1330</v>
      </c>
      <c r="F28" s="52">
        <v>27</v>
      </c>
      <c r="G28" s="56"/>
      <c r="H28" s="56">
        <v>27</v>
      </c>
      <c r="I28" s="56">
        <v>51</v>
      </c>
      <c r="J28" s="18">
        <f t="shared" si="0"/>
        <v>51</v>
      </c>
      <c r="K28" s="18">
        <v>30</v>
      </c>
      <c r="L28" s="19">
        <v>44634</v>
      </c>
      <c r="M28" s="62">
        <v>44675</v>
      </c>
      <c r="N28" s="18"/>
      <c r="O28" s="65"/>
      <c r="P28" s="20"/>
      <c r="Q28" s="21"/>
      <c r="R28" s="22"/>
      <c r="S28" s="23"/>
      <c r="T28" s="24"/>
      <c r="U28" s="25"/>
      <c r="V28" s="25"/>
      <c r="W28" s="45"/>
      <c r="X28" s="44"/>
      <c r="Y28" s="44"/>
      <c r="Z28" s="44"/>
      <c r="AA28" s="41"/>
      <c r="AB28" s="41"/>
      <c r="AC28" s="26"/>
      <c r="AD28" s="27"/>
      <c r="AE28" s="28"/>
      <c r="AF28" s="69"/>
      <c r="AG28" s="69"/>
      <c r="AH28" s="69"/>
      <c r="AI28" s="69"/>
      <c r="AJ28" s="69"/>
      <c r="AK28" s="69"/>
      <c r="AL28" s="69"/>
    </row>
    <row r="29" spans="1:38" s="71" customFormat="1" ht="60" customHeight="1" thickBot="1" x14ac:dyDescent="0.3">
      <c r="A29" s="15">
        <f>IF(C29="","",SUBTOTAL(3,$C$2:C29))</f>
        <v>28</v>
      </c>
      <c r="B29" s="16" t="s">
        <v>41</v>
      </c>
      <c r="C29" s="17" t="s">
        <v>690</v>
      </c>
      <c r="D29" s="52">
        <v>280</v>
      </c>
      <c r="E29" s="52" t="s">
        <v>1331</v>
      </c>
      <c r="F29" s="52">
        <v>28</v>
      </c>
      <c r="G29" s="56"/>
      <c r="H29" s="56">
        <v>50</v>
      </c>
      <c r="I29" s="56">
        <v>62</v>
      </c>
      <c r="J29" s="18">
        <f t="shared" si="0"/>
        <v>62</v>
      </c>
      <c r="K29" s="18">
        <v>30</v>
      </c>
      <c r="L29" s="19">
        <v>44134</v>
      </c>
      <c r="M29" s="62">
        <v>44495</v>
      </c>
      <c r="N29" s="18"/>
      <c r="O29" s="65"/>
      <c r="P29" s="20"/>
      <c r="Q29" s="21"/>
      <c r="R29" s="22"/>
      <c r="S29" s="23"/>
      <c r="T29" s="24"/>
      <c r="U29" s="25"/>
      <c r="V29" s="25"/>
      <c r="W29" s="45"/>
      <c r="X29" s="44"/>
      <c r="Y29" s="44"/>
      <c r="Z29" s="44"/>
      <c r="AA29" s="41"/>
      <c r="AB29" s="41"/>
      <c r="AC29" s="26"/>
      <c r="AD29" s="27"/>
      <c r="AE29" s="28"/>
      <c r="AF29" s="69"/>
      <c r="AG29" s="69"/>
      <c r="AH29" s="69"/>
      <c r="AI29" s="69"/>
      <c r="AJ29" s="69"/>
      <c r="AK29" s="69"/>
      <c r="AL29" s="69"/>
    </row>
    <row r="30" spans="1:38" s="71" customFormat="1" ht="60" customHeight="1" thickBot="1" x14ac:dyDescent="0.3">
      <c r="A30" s="15">
        <f>IF(C30="","",SUBTOTAL(3,$C$2:C30))</f>
        <v>29</v>
      </c>
      <c r="B30" s="16" t="s">
        <v>42</v>
      </c>
      <c r="C30" s="7" t="s">
        <v>691</v>
      </c>
      <c r="D30" s="52">
        <v>290</v>
      </c>
      <c r="E30" s="52" t="s">
        <v>1332</v>
      </c>
      <c r="F30" s="52">
        <v>29</v>
      </c>
      <c r="G30" s="56"/>
      <c r="H30" s="56">
        <v>24</v>
      </c>
      <c r="I30" s="56">
        <v>56</v>
      </c>
      <c r="J30" s="18">
        <f t="shared" si="0"/>
        <v>56</v>
      </c>
      <c r="K30" s="18">
        <v>30</v>
      </c>
      <c r="L30" s="19">
        <v>44507</v>
      </c>
      <c r="M30" s="62">
        <v>44525</v>
      </c>
      <c r="N30" s="18"/>
      <c r="O30" s="65"/>
      <c r="P30" s="20"/>
      <c r="Q30" s="21"/>
      <c r="R30" s="22"/>
      <c r="S30" s="23"/>
      <c r="T30" s="24"/>
      <c r="U30" s="25"/>
      <c r="V30" s="25"/>
      <c r="W30" s="45"/>
      <c r="X30" s="44"/>
      <c r="Y30" s="44"/>
      <c r="Z30" s="44"/>
      <c r="AA30" s="41"/>
      <c r="AB30" s="41"/>
      <c r="AC30" s="26"/>
      <c r="AD30" s="27"/>
      <c r="AE30" s="28"/>
      <c r="AF30" s="69"/>
      <c r="AG30" s="69"/>
      <c r="AH30" s="69"/>
      <c r="AI30" s="69"/>
      <c r="AJ30" s="69"/>
      <c r="AK30" s="69"/>
      <c r="AL30" s="69"/>
    </row>
    <row r="31" spans="1:38" s="71" customFormat="1" ht="60" customHeight="1" thickBot="1" x14ac:dyDescent="0.3">
      <c r="A31" s="15">
        <f>IF(C31="","",SUBTOTAL(3,$C$2:C31))</f>
        <v>30</v>
      </c>
      <c r="B31" s="16" t="s">
        <v>43</v>
      </c>
      <c r="C31" s="17" t="s">
        <v>692</v>
      </c>
      <c r="D31" s="37">
        <v>300</v>
      </c>
      <c r="E31" s="37" t="s">
        <v>1333</v>
      </c>
      <c r="F31" s="37">
        <v>30</v>
      </c>
      <c r="G31" s="56"/>
      <c r="H31" s="56">
        <v>28</v>
      </c>
      <c r="I31" s="56">
        <v>50</v>
      </c>
      <c r="J31" s="18">
        <f t="shared" si="0"/>
        <v>50</v>
      </c>
      <c r="K31" s="18">
        <v>30</v>
      </c>
      <c r="L31" s="19">
        <v>44310</v>
      </c>
      <c r="M31" s="62">
        <v>44378</v>
      </c>
      <c r="N31" s="18"/>
      <c r="O31" s="65"/>
      <c r="P31" s="20"/>
      <c r="Q31" s="21"/>
      <c r="R31" s="22"/>
      <c r="S31" s="23"/>
      <c r="T31" s="24"/>
      <c r="U31" s="25"/>
      <c r="V31" s="25"/>
      <c r="W31" s="45"/>
      <c r="X31" s="44"/>
      <c r="Y31" s="44"/>
      <c r="Z31" s="44"/>
      <c r="AA31" s="41"/>
      <c r="AB31" s="41"/>
      <c r="AC31" s="26"/>
      <c r="AD31" s="27"/>
      <c r="AE31" s="28"/>
      <c r="AF31" s="69"/>
      <c r="AG31" s="69"/>
      <c r="AH31" s="69"/>
      <c r="AI31" s="69"/>
      <c r="AJ31" s="69"/>
      <c r="AK31" s="69"/>
      <c r="AL31" s="69"/>
    </row>
    <row r="32" spans="1:38" s="71" customFormat="1" ht="60" customHeight="1" thickBot="1" x14ac:dyDescent="0.3">
      <c r="A32" s="15">
        <f>IF(C32="","",SUBTOTAL(3,$C$2:C32))</f>
        <v>31</v>
      </c>
      <c r="B32" s="16" t="s">
        <v>44</v>
      </c>
      <c r="C32" s="7" t="s">
        <v>693</v>
      </c>
      <c r="D32" s="52">
        <v>310</v>
      </c>
      <c r="E32" s="52" t="s">
        <v>1334</v>
      </c>
      <c r="F32" s="52">
        <v>31</v>
      </c>
      <c r="G32" s="56"/>
      <c r="H32" s="56">
        <v>13</v>
      </c>
      <c r="I32" s="56">
        <v>36</v>
      </c>
      <c r="J32" s="18">
        <f t="shared" si="0"/>
        <v>36</v>
      </c>
      <c r="K32" s="18">
        <v>30</v>
      </c>
      <c r="L32" s="19">
        <v>44338</v>
      </c>
      <c r="M32" s="62">
        <v>44522</v>
      </c>
      <c r="N32" s="18"/>
      <c r="O32" s="65"/>
      <c r="P32" s="20"/>
      <c r="Q32" s="21"/>
      <c r="R32" s="22"/>
      <c r="S32" s="23"/>
      <c r="T32" s="24"/>
      <c r="U32" s="25"/>
      <c r="V32" s="25"/>
      <c r="W32" s="45"/>
      <c r="X32" s="44"/>
      <c r="Y32" s="44"/>
      <c r="Z32" s="44"/>
      <c r="AA32" s="41"/>
      <c r="AB32" s="41"/>
      <c r="AC32" s="26"/>
      <c r="AD32" s="27"/>
      <c r="AE32" s="28"/>
      <c r="AF32" s="69"/>
      <c r="AG32" s="69"/>
      <c r="AH32" s="69"/>
      <c r="AI32" s="69"/>
      <c r="AJ32" s="69"/>
      <c r="AK32" s="69"/>
      <c r="AL32" s="69"/>
    </row>
    <row r="33" spans="1:38" s="71" customFormat="1" ht="60" customHeight="1" thickBot="1" x14ac:dyDescent="0.3">
      <c r="A33" s="15">
        <f>IF(C33="","",SUBTOTAL(3,$C$2:C33))</f>
        <v>32</v>
      </c>
      <c r="B33" s="16" t="s">
        <v>45</v>
      </c>
      <c r="C33" s="17" t="s">
        <v>694</v>
      </c>
      <c r="D33" s="52">
        <v>320</v>
      </c>
      <c r="E33" s="52" t="s">
        <v>1335</v>
      </c>
      <c r="F33" s="52">
        <v>32</v>
      </c>
      <c r="G33" s="56"/>
      <c r="H33" s="56">
        <v>46</v>
      </c>
      <c r="I33" s="56">
        <v>56</v>
      </c>
      <c r="J33" s="18">
        <f t="shared" si="0"/>
        <v>56</v>
      </c>
      <c r="K33" s="18">
        <v>30</v>
      </c>
      <c r="L33" s="19">
        <v>44455</v>
      </c>
      <c r="M33" s="62">
        <v>44513</v>
      </c>
      <c r="N33" s="18"/>
      <c r="O33" s="65"/>
      <c r="P33" s="20"/>
      <c r="Q33" s="21"/>
      <c r="R33" s="22"/>
      <c r="S33" s="23"/>
      <c r="T33" s="24"/>
      <c r="U33" s="25"/>
      <c r="V33" s="25"/>
      <c r="W33" s="45"/>
      <c r="X33" s="44"/>
      <c r="Y33" s="44"/>
      <c r="Z33" s="44"/>
      <c r="AA33" s="41"/>
      <c r="AB33" s="41"/>
      <c r="AC33" s="26"/>
      <c r="AD33" s="27"/>
      <c r="AE33" s="28"/>
      <c r="AF33" s="69"/>
      <c r="AG33" s="69"/>
      <c r="AH33" s="69"/>
      <c r="AI33" s="69"/>
      <c r="AJ33" s="69"/>
      <c r="AK33" s="69"/>
      <c r="AL33" s="69"/>
    </row>
    <row r="34" spans="1:38" s="71" customFormat="1" ht="60" customHeight="1" thickBot="1" x14ac:dyDescent="0.3">
      <c r="A34" s="15">
        <f>IF(C34="","",SUBTOTAL(3,$C$2:C34))</f>
        <v>33</v>
      </c>
      <c r="B34" s="16" t="s">
        <v>46</v>
      </c>
      <c r="C34" s="7" t="s">
        <v>695</v>
      </c>
      <c r="D34" s="37">
        <v>330</v>
      </c>
      <c r="E34" s="37" t="s">
        <v>1336</v>
      </c>
      <c r="F34" s="37">
        <v>33</v>
      </c>
      <c r="G34" s="56"/>
      <c r="H34" s="56">
        <v>18</v>
      </c>
      <c r="I34" s="56">
        <v>57</v>
      </c>
      <c r="J34" s="18">
        <f t="shared" si="0"/>
        <v>57</v>
      </c>
      <c r="K34" s="18">
        <v>30</v>
      </c>
      <c r="L34" s="19">
        <v>42927</v>
      </c>
      <c r="M34" s="62">
        <v>44457</v>
      </c>
      <c r="N34" s="18"/>
      <c r="O34" s="65"/>
      <c r="P34" s="20"/>
      <c r="Q34" s="21"/>
      <c r="R34" s="22"/>
      <c r="S34" s="23"/>
      <c r="T34" s="24"/>
      <c r="U34" s="25"/>
      <c r="V34" s="25"/>
      <c r="W34" s="45"/>
      <c r="X34" s="44"/>
      <c r="Y34" s="44"/>
      <c r="Z34" s="44"/>
      <c r="AA34" s="41"/>
      <c r="AB34" s="41"/>
      <c r="AC34" s="26"/>
      <c r="AD34" s="27"/>
      <c r="AE34" s="28"/>
      <c r="AF34" s="69"/>
      <c r="AG34" s="69"/>
      <c r="AH34" s="69"/>
      <c r="AI34" s="69"/>
      <c r="AJ34" s="69"/>
      <c r="AK34" s="69"/>
      <c r="AL34" s="69"/>
    </row>
    <row r="35" spans="1:38" s="71" customFormat="1" ht="60" customHeight="1" thickBot="1" x14ac:dyDescent="0.3">
      <c r="A35" s="15">
        <f>IF(C35="","",SUBTOTAL(3,$C$2:C35))</f>
        <v>34</v>
      </c>
      <c r="B35" s="16" t="s">
        <v>47</v>
      </c>
      <c r="C35" s="17" t="s">
        <v>696</v>
      </c>
      <c r="D35" s="52">
        <v>340</v>
      </c>
      <c r="E35" s="52" t="s">
        <v>1337</v>
      </c>
      <c r="F35" s="52">
        <v>34</v>
      </c>
      <c r="G35" s="56"/>
      <c r="H35" s="56">
        <v>39</v>
      </c>
      <c r="I35" s="56">
        <v>48</v>
      </c>
      <c r="J35" s="18">
        <f t="shared" si="0"/>
        <v>48</v>
      </c>
      <c r="K35" s="18">
        <v>30</v>
      </c>
      <c r="L35" s="19">
        <v>43257</v>
      </c>
      <c r="M35" s="62">
        <v>44024</v>
      </c>
      <c r="N35" s="18"/>
      <c r="O35" s="65"/>
      <c r="P35" s="20"/>
      <c r="Q35" s="21"/>
      <c r="R35" s="22"/>
      <c r="S35" s="23"/>
      <c r="T35" s="24"/>
      <c r="U35" s="25"/>
      <c r="V35" s="25"/>
      <c r="W35" s="45"/>
      <c r="X35" s="44"/>
      <c r="Y35" s="44"/>
      <c r="Z35" s="44"/>
      <c r="AA35" s="41"/>
      <c r="AB35" s="41"/>
      <c r="AC35" s="26"/>
      <c r="AD35" s="27"/>
      <c r="AE35" s="28"/>
      <c r="AF35" s="69"/>
      <c r="AG35" s="69"/>
      <c r="AH35" s="69"/>
      <c r="AI35" s="69"/>
      <c r="AJ35" s="69"/>
      <c r="AK35" s="69"/>
      <c r="AL35" s="69"/>
    </row>
    <row r="36" spans="1:38" s="71" customFormat="1" ht="60" customHeight="1" thickBot="1" x14ac:dyDescent="0.3">
      <c r="A36" s="15">
        <f>IF(C36="","",SUBTOTAL(3,$C$2:C36))</f>
        <v>35</v>
      </c>
      <c r="B36" s="16" t="s">
        <v>48</v>
      </c>
      <c r="C36" s="7" t="s">
        <v>697</v>
      </c>
      <c r="D36" s="52">
        <v>350</v>
      </c>
      <c r="E36" s="52" t="s">
        <v>1338</v>
      </c>
      <c r="F36" s="52">
        <v>35</v>
      </c>
      <c r="G36" s="56"/>
      <c r="H36" s="56">
        <v>94</v>
      </c>
      <c r="I36" s="56">
        <v>86</v>
      </c>
      <c r="J36" s="18">
        <f t="shared" si="0"/>
        <v>86</v>
      </c>
      <c r="K36" s="18">
        <v>30</v>
      </c>
      <c r="L36" s="19">
        <v>44530</v>
      </c>
      <c r="M36" s="62">
        <v>44388</v>
      </c>
      <c r="N36" s="18"/>
      <c r="O36" s="65"/>
      <c r="P36" s="20"/>
      <c r="Q36" s="21"/>
      <c r="R36" s="22"/>
      <c r="S36" s="23"/>
      <c r="T36" s="24"/>
      <c r="U36" s="25"/>
      <c r="V36" s="25"/>
      <c r="W36" s="45"/>
      <c r="X36" s="44"/>
      <c r="Y36" s="44"/>
      <c r="Z36" s="44"/>
      <c r="AA36" s="41"/>
      <c r="AB36" s="41"/>
      <c r="AC36" s="26"/>
      <c r="AD36" s="27"/>
      <c r="AE36" s="28"/>
      <c r="AF36" s="69"/>
      <c r="AG36" s="69"/>
      <c r="AH36" s="69"/>
      <c r="AI36" s="69"/>
      <c r="AJ36" s="69"/>
      <c r="AK36" s="69"/>
      <c r="AL36" s="69"/>
    </row>
    <row r="37" spans="1:38" s="71" customFormat="1" ht="60" customHeight="1" thickBot="1" x14ac:dyDescent="0.3">
      <c r="A37" s="15">
        <f>IF(C37="","",SUBTOTAL(3,$C$2:C37))</f>
        <v>36</v>
      </c>
      <c r="B37" s="16" t="s">
        <v>49</v>
      </c>
      <c r="C37" s="17" t="s">
        <v>698</v>
      </c>
      <c r="D37" s="52">
        <v>360</v>
      </c>
      <c r="E37" s="52" t="s">
        <v>1339</v>
      </c>
      <c r="F37" s="52">
        <v>36</v>
      </c>
      <c r="G37" s="56"/>
      <c r="H37" s="56">
        <v>34</v>
      </c>
      <c r="I37" s="56">
        <v>54</v>
      </c>
      <c r="J37" s="18">
        <f t="shared" si="0"/>
        <v>54</v>
      </c>
      <c r="K37" s="18">
        <v>30</v>
      </c>
      <c r="L37" s="19">
        <v>44228</v>
      </c>
      <c r="M37" s="62">
        <v>44399</v>
      </c>
      <c r="N37" s="18"/>
      <c r="O37" s="65"/>
      <c r="P37" s="20"/>
      <c r="Q37" s="21"/>
      <c r="R37" s="22"/>
      <c r="S37" s="23"/>
      <c r="T37" s="24"/>
      <c r="U37" s="25"/>
      <c r="V37" s="25"/>
      <c r="W37" s="45"/>
      <c r="X37" s="44"/>
      <c r="Y37" s="44"/>
      <c r="Z37" s="44"/>
      <c r="AA37" s="41"/>
      <c r="AB37" s="41"/>
      <c r="AC37" s="26"/>
      <c r="AD37" s="27"/>
      <c r="AE37" s="28"/>
      <c r="AF37" s="69"/>
      <c r="AG37" s="69"/>
      <c r="AH37" s="69"/>
      <c r="AI37" s="69"/>
      <c r="AJ37" s="69"/>
      <c r="AK37" s="69"/>
      <c r="AL37" s="69"/>
    </row>
    <row r="38" spans="1:38" s="71" customFormat="1" ht="60" customHeight="1" thickBot="1" x14ac:dyDescent="0.3">
      <c r="A38" s="15">
        <f>IF(C38="","",SUBTOTAL(3,$C$2:C38))</f>
        <v>37</v>
      </c>
      <c r="B38" s="16" t="s">
        <v>50</v>
      </c>
      <c r="C38" s="7" t="s">
        <v>699</v>
      </c>
      <c r="D38" s="37">
        <v>370</v>
      </c>
      <c r="E38" s="37" t="s">
        <v>1340</v>
      </c>
      <c r="F38" s="37">
        <v>37</v>
      </c>
      <c r="G38" s="56"/>
      <c r="H38" s="56">
        <v>9</v>
      </c>
      <c r="I38" s="56">
        <v>38</v>
      </c>
      <c r="J38" s="18">
        <f t="shared" si="0"/>
        <v>38</v>
      </c>
      <c r="K38" s="18">
        <v>30</v>
      </c>
      <c r="L38" s="19">
        <v>44306</v>
      </c>
      <c r="M38" s="62">
        <v>44539</v>
      </c>
      <c r="N38" s="18"/>
      <c r="O38" s="65"/>
      <c r="P38" s="20"/>
      <c r="Q38" s="21"/>
      <c r="R38" s="22"/>
      <c r="S38" s="23"/>
      <c r="T38" s="24"/>
      <c r="U38" s="25"/>
      <c r="V38" s="25"/>
      <c r="W38" s="45"/>
      <c r="X38" s="44"/>
      <c r="Y38" s="44"/>
      <c r="Z38" s="44"/>
      <c r="AA38" s="41"/>
      <c r="AB38" s="41"/>
      <c r="AC38" s="26"/>
      <c r="AD38" s="27"/>
      <c r="AE38" s="28"/>
      <c r="AF38" s="69"/>
      <c r="AG38" s="69"/>
      <c r="AH38" s="69"/>
      <c r="AI38" s="69"/>
      <c r="AJ38" s="69"/>
      <c r="AK38" s="69"/>
      <c r="AL38" s="69"/>
    </row>
    <row r="39" spans="1:38" s="71" customFormat="1" ht="60" customHeight="1" thickBot="1" x14ac:dyDescent="0.3">
      <c r="A39" s="15">
        <f>IF(C39="","",SUBTOTAL(3,$C$2:C39))</f>
        <v>38</v>
      </c>
      <c r="B39" s="16" t="s">
        <v>51</v>
      </c>
      <c r="C39" s="17" t="s">
        <v>700</v>
      </c>
      <c r="D39" s="52">
        <v>380</v>
      </c>
      <c r="E39" s="52" t="s">
        <v>1341</v>
      </c>
      <c r="F39" s="52">
        <v>38</v>
      </c>
      <c r="G39" s="56"/>
      <c r="H39" s="56">
        <v>31</v>
      </c>
      <c r="I39" s="56">
        <v>74</v>
      </c>
      <c r="J39" s="18">
        <f t="shared" si="0"/>
        <v>74</v>
      </c>
      <c r="K39" s="18">
        <v>30</v>
      </c>
      <c r="L39" s="19">
        <v>44131</v>
      </c>
      <c r="M39" s="62">
        <v>44462</v>
      </c>
      <c r="N39" s="18"/>
      <c r="O39" s="65"/>
      <c r="P39" s="20"/>
      <c r="Q39" s="21"/>
      <c r="R39" s="22"/>
      <c r="S39" s="23"/>
      <c r="T39" s="24"/>
      <c r="U39" s="25"/>
      <c r="V39" s="25"/>
      <c r="W39" s="45"/>
      <c r="X39" s="44"/>
      <c r="Y39" s="44"/>
      <c r="Z39" s="44"/>
      <c r="AA39" s="41"/>
      <c r="AB39" s="41"/>
      <c r="AC39" s="26"/>
      <c r="AD39" s="27"/>
      <c r="AE39" s="28"/>
      <c r="AF39" s="69"/>
      <c r="AG39" s="69"/>
      <c r="AH39" s="69"/>
      <c r="AI39" s="69"/>
      <c r="AJ39" s="69"/>
      <c r="AK39" s="69"/>
      <c r="AL39" s="69"/>
    </row>
    <row r="40" spans="1:38" s="71" customFormat="1" ht="60" customHeight="1" thickBot="1" x14ac:dyDescent="0.3">
      <c r="A40" s="15">
        <f>IF(C40="","",SUBTOTAL(3,$C$2:C40))</f>
        <v>39</v>
      </c>
      <c r="B40" s="16" t="s">
        <v>52</v>
      </c>
      <c r="C40" s="7" t="s">
        <v>701</v>
      </c>
      <c r="D40" s="52">
        <v>390</v>
      </c>
      <c r="E40" s="52" t="s">
        <v>1342</v>
      </c>
      <c r="F40" s="52">
        <v>39</v>
      </c>
      <c r="G40" s="56"/>
      <c r="H40" s="56">
        <v>20</v>
      </c>
      <c r="I40" s="56">
        <v>39</v>
      </c>
      <c r="J40" s="18">
        <f t="shared" si="0"/>
        <v>39</v>
      </c>
      <c r="K40" s="18">
        <v>30</v>
      </c>
      <c r="L40" s="19" t="s">
        <v>53</v>
      </c>
      <c r="M40" s="62">
        <v>44398</v>
      </c>
      <c r="N40" s="18"/>
      <c r="O40" s="65"/>
      <c r="P40" s="20"/>
      <c r="Q40" s="21"/>
      <c r="R40" s="22"/>
      <c r="S40" s="23"/>
      <c r="T40" s="24"/>
      <c r="U40" s="25"/>
      <c r="V40" s="25"/>
      <c r="W40" s="45"/>
      <c r="X40" s="44"/>
      <c r="Y40" s="44"/>
      <c r="Z40" s="44"/>
      <c r="AA40" s="41"/>
      <c r="AB40" s="41"/>
      <c r="AC40" s="26"/>
      <c r="AD40" s="27"/>
      <c r="AE40" s="28"/>
      <c r="AF40" s="69"/>
      <c r="AG40" s="69"/>
      <c r="AH40" s="69"/>
      <c r="AI40" s="69"/>
      <c r="AJ40" s="69"/>
      <c r="AK40" s="69"/>
      <c r="AL40" s="69"/>
    </row>
    <row r="41" spans="1:38" s="71" customFormat="1" ht="60" customHeight="1" thickBot="1" x14ac:dyDescent="0.3">
      <c r="A41" s="15">
        <f>IF(C41="","",SUBTOTAL(3,$C$2:C41))</f>
        <v>40</v>
      </c>
      <c r="B41" s="16" t="s">
        <v>54</v>
      </c>
      <c r="C41" s="17" t="s">
        <v>702</v>
      </c>
      <c r="D41" s="37">
        <v>400</v>
      </c>
      <c r="E41" s="37" t="s">
        <v>1343</v>
      </c>
      <c r="F41" s="37">
        <v>40</v>
      </c>
      <c r="G41" s="56"/>
      <c r="H41" s="56">
        <v>2</v>
      </c>
      <c r="I41" s="56">
        <v>16</v>
      </c>
      <c r="J41" s="18">
        <f t="shared" si="0"/>
        <v>16</v>
      </c>
      <c r="K41" s="18">
        <v>30</v>
      </c>
      <c r="L41" s="19">
        <v>43425</v>
      </c>
      <c r="M41" s="62">
        <v>44409</v>
      </c>
      <c r="N41" s="18"/>
      <c r="O41" s="65"/>
      <c r="P41" s="20"/>
      <c r="Q41" s="21"/>
      <c r="R41" s="22"/>
      <c r="S41" s="23"/>
      <c r="T41" s="24"/>
      <c r="U41" s="25"/>
      <c r="V41" s="25"/>
      <c r="W41" s="45"/>
      <c r="X41" s="44"/>
      <c r="Y41" s="44"/>
      <c r="Z41" s="44"/>
      <c r="AA41" s="41"/>
      <c r="AB41" s="41"/>
      <c r="AC41" s="26"/>
      <c r="AD41" s="27"/>
      <c r="AE41" s="28"/>
      <c r="AF41" s="69"/>
      <c r="AG41" s="69"/>
      <c r="AH41" s="69"/>
      <c r="AI41" s="69"/>
      <c r="AJ41" s="69"/>
      <c r="AK41" s="69"/>
      <c r="AL41" s="69"/>
    </row>
    <row r="42" spans="1:38" s="71" customFormat="1" ht="60" customHeight="1" thickBot="1" x14ac:dyDescent="0.3">
      <c r="A42" s="15">
        <f>IF(C42="","",SUBTOTAL(3,$C$2:C42))</f>
        <v>41</v>
      </c>
      <c r="B42" s="16" t="s">
        <v>55</v>
      </c>
      <c r="C42" s="7" t="s">
        <v>703</v>
      </c>
      <c r="D42" s="52">
        <v>410</v>
      </c>
      <c r="E42" s="52" t="s">
        <v>1344</v>
      </c>
      <c r="F42" s="52">
        <v>41</v>
      </c>
      <c r="G42" s="56"/>
      <c r="H42" s="56">
        <v>39</v>
      </c>
      <c r="I42" s="56">
        <v>85</v>
      </c>
      <c r="J42" s="18">
        <f t="shared" si="0"/>
        <v>85</v>
      </c>
      <c r="K42" s="18">
        <v>30</v>
      </c>
      <c r="L42" s="19">
        <v>43991</v>
      </c>
      <c r="M42" s="62">
        <v>44469</v>
      </c>
      <c r="N42" s="18"/>
      <c r="O42" s="65"/>
      <c r="P42" s="20"/>
      <c r="Q42" s="21"/>
      <c r="R42" s="22"/>
      <c r="S42" s="23"/>
      <c r="T42" s="24"/>
      <c r="U42" s="25"/>
      <c r="V42" s="25"/>
      <c r="W42" s="45"/>
      <c r="X42" s="44"/>
      <c r="Y42" s="44"/>
      <c r="Z42" s="44"/>
      <c r="AA42" s="41"/>
      <c r="AB42" s="41"/>
      <c r="AC42" s="26"/>
      <c r="AD42" s="27"/>
      <c r="AE42" s="28"/>
      <c r="AF42" s="69"/>
      <c r="AG42" s="69"/>
      <c r="AH42" s="69"/>
      <c r="AI42" s="69"/>
      <c r="AJ42" s="69"/>
      <c r="AK42" s="69"/>
      <c r="AL42" s="69"/>
    </row>
    <row r="43" spans="1:38" s="71" customFormat="1" ht="60" customHeight="1" thickBot="1" x14ac:dyDescent="0.3">
      <c r="A43" s="15">
        <f>IF(C43="","",SUBTOTAL(3,$C$2:C43))</f>
        <v>42</v>
      </c>
      <c r="B43" s="16" t="s">
        <v>56</v>
      </c>
      <c r="C43" s="17" t="s">
        <v>704</v>
      </c>
      <c r="D43" s="52">
        <v>420</v>
      </c>
      <c r="E43" s="52" t="s">
        <v>1345</v>
      </c>
      <c r="F43" s="52">
        <v>42</v>
      </c>
      <c r="G43" s="56"/>
      <c r="H43" s="56">
        <v>65</v>
      </c>
      <c r="I43" s="56">
        <v>72</v>
      </c>
      <c r="J43" s="18">
        <f t="shared" si="0"/>
        <v>72</v>
      </c>
      <c r="K43" s="18">
        <v>30</v>
      </c>
      <c r="L43" s="19">
        <v>43937</v>
      </c>
      <c r="M43" s="62">
        <v>44674</v>
      </c>
      <c r="N43" s="18"/>
      <c r="O43" s="65"/>
      <c r="P43" s="20"/>
      <c r="Q43" s="21"/>
      <c r="R43" s="22"/>
      <c r="S43" s="23"/>
      <c r="T43" s="24"/>
      <c r="U43" s="25"/>
      <c r="V43" s="25"/>
      <c r="W43" s="45"/>
      <c r="X43" s="44"/>
      <c r="Y43" s="44"/>
      <c r="Z43" s="44"/>
      <c r="AA43" s="41"/>
      <c r="AB43" s="41"/>
      <c r="AC43" s="26"/>
      <c r="AD43" s="27"/>
      <c r="AE43" s="28"/>
      <c r="AF43" s="69"/>
      <c r="AG43" s="69"/>
      <c r="AH43" s="69"/>
      <c r="AI43" s="69"/>
      <c r="AJ43" s="69"/>
      <c r="AK43" s="69"/>
      <c r="AL43" s="69"/>
    </row>
    <row r="44" spans="1:38" s="71" customFormat="1" ht="60" customHeight="1" thickBot="1" x14ac:dyDescent="0.3">
      <c r="A44" s="15">
        <f>IF(C44="","",SUBTOTAL(3,$C$2:C44))</f>
        <v>43</v>
      </c>
      <c r="B44" s="16" t="s">
        <v>57</v>
      </c>
      <c r="C44" s="7" t="s">
        <v>705</v>
      </c>
      <c r="D44" s="52">
        <v>430</v>
      </c>
      <c r="E44" s="52" t="s">
        <v>1346</v>
      </c>
      <c r="F44" s="52">
        <v>43</v>
      </c>
      <c r="G44" s="56"/>
      <c r="H44" s="56">
        <v>23</v>
      </c>
      <c r="I44" s="56">
        <v>61</v>
      </c>
      <c r="J44" s="18">
        <f t="shared" si="0"/>
        <v>61</v>
      </c>
      <c r="K44" s="18">
        <v>30</v>
      </c>
      <c r="L44" s="19">
        <v>44580</v>
      </c>
      <c r="M44" s="62">
        <v>44623</v>
      </c>
      <c r="N44" s="18"/>
      <c r="O44" s="65"/>
      <c r="P44" s="20"/>
      <c r="Q44" s="21"/>
      <c r="R44" s="22"/>
      <c r="S44" s="23"/>
      <c r="T44" s="24"/>
      <c r="U44" s="25"/>
      <c r="V44" s="25"/>
      <c r="W44" s="45"/>
      <c r="X44" s="44"/>
      <c r="Y44" s="44"/>
      <c r="Z44" s="44"/>
      <c r="AA44" s="41"/>
      <c r="AB44" s="41"/>
      <c r="AC44" s="26"/>
      <c r="AD44" s="27"/>
      <c r="AE44" s="28"/>
      <c r="AF44" s="69"/>
      <c r="AG44" s="69"/>
      <c r="AH44" s="69"/>
      <c r="AI44" s="69"/>
      <c r="AJ44" s="69"/>
      <c r="AK44" s="69"/>
      <c r="AL44" s="69"/>
    </row>
    <row r="45" spans="1:38" s="71" customFormat="1" ht="60" customHeight="1" thickBot="1" x14ac:dyDescent="0.3">
      <c r="A45" s="15">
        <f>IF(C45="","",SUBTOTAL(3,$C$2:C45))</f>
        <v>44</v>
      </c>
      <c r="B45" s="16" t="s">
        <v>58</v>
      </c>
      <c r="C45" s="17" t="s">
        <v>706</v>
      </c>
      <c r="D45" s="37">
        <v>440</v>
      </c>
      <c r="E45" s="37" t="s">
        <v>1347</v>
      </c>
      <c r="F45" s="37">
        <v>44</v>
      </c>
      <c r="G45" s="56"/>
      <c r="H45" s="56">
        <v>6</v>
      </c>
      <c r="I45" s="56">
        <v>42</v>
      </c>
      <c r="J45" s="18">
        <f t="shared" si="0"/>
        <v>42</v>
      </c>
      <c r="K45" s="18">
        <v>30</v>
      </c>
      <c r="L45" s="19">
        <v>44093</v>
      </c>
      <c r="M45" s="62">
        <v>44561</v>
      </c>
      <c r="N45" s="18"/>
      <c r="O45" s="65"/>
      <c r="P45" s="20"/>
      <c r="Q45" s="21"/>
      <c r="R45" s="22"/>
      <c r="S45" s="23"/>
      <c r="T45" s="24"/>
      <c r="U45" s="35"/>
      <c r="V45" s="35"/>
      <c r="W45" s="47"/>
      <c r="X45" s="44"/>
      <c r="Y45" s="44"/>
      <c r="Z45" s="44"/>
      <c r="AA45" s="41"/>
      <c r="AB45" s="41"/>
      <c r="AC45" s="26"/>
      <c r="AD45" s="27"/>
      <c r="AE45" s="28"/>
      <c r="AF45" s="69"/>
      <c r="AG45" s="69"/>
      <c r="AH45" s="69"/>
      <c r="AI45" s="69"/>
      <c r="AJ45" s="69"/>
      <c r="AK45" s="69"/>
      <c r="AL45" s="69"/>
    </row>
    <row r="46" spans="1:38" s="71" customFormat="1" ht="60" customHeight="1" thickBot="1" x14ac:dyDescent="0.3">
      <c r="A46" s="15">
        <f>IF(C46="","",SUBTOTAL(3,$C$2:C46))</f>
        <v>45</v>
      </c>
      <c r="B46" s="16" t="s">
        <v>59</v>
      </c>
      <c r="C46" s="7" t="s">
        <v>707</v>
      </c>
      <c r="D46" s="52">
        <v>450</v>
      </c>
      <c r="E46" s="52" t="s">
        <v>1348</v>
      </c>
      <c r="F46" s="52">
        <v>45</v>
      </c>
      <c r="G46" s="56"/>
      <c r="H46" s="56">
        <v>2</v>
      </c>
      <c r="I46" s="56">
        <v>18</v>
      </c>
      <c r="J46" s="18">
        <f t="shared" si="0"/>
        <v>18</v>
      </c>
      <c r="K46" s="18">
        <v>30</v>
      </c>
      <c r="L46" s="19">
        <v>44523</v>
      </c>
      <c r="M46" s="62">
        <v>44698</v>
      </c>
      <c r="N46" s="18"/>
      <c r="O46" s="65"/>
      <c r="P46" s="20"/>
      <c r="Q46" s="21"/>
      <c r="R46" s="22"/>
      <c r="S46" s="23"/>
      <c r="T46" s="24"/>
      <c r="U46" s="25"/>
      <c r="V46" s="25"/>
      <c r="W46" s="45"/>
      <c r="X46" s="44"/>
      <c r="Y46" s="44"/>
      <c r="Z46" s="44"/>
      <c r="AA46" s="41"/>
      <c r="AB46" s="41"/>
      <c r="AC46" s="26"/>
      <c r="AD46" s="27"/>
      <c r="AE46" s="28"/>
      <c r="AF46" s="69"/>
      <c r="AG46" s="69"/>
      <c r="AH46" s="69"/>
      <c r="AI46" s="69"/>
      <c r="AJ46" s="69"/>
      <c r="AK46" s="69"/>
      <c r="AL46" s="69"/>
    </row>
    <row r="47" spans="1:38" s="71" customFormat="1" ht="60" customHeight="1" thickBot="1" x14ac:dyDescent="0.3">
      <c r="A47" s="15">
        <f>IF(C47="","",SUBTOTAL(3,$C$2:C47))</f>
        <v>46</v>
      </c>
      <c r="B47" s="16" t="s">
        <v>60</v>
      </c>
      <c r="C47" s="17" t="s">
        <v>708</v>
      </c>
      <c r="D47" s="52">
        <v>460</v>
      </c>
      <c r="E47" s="52" t="s">
        <v>1349</v>
      </c>
      <c r="F47" s="52">
        <v>46</v>
      </c>
      <c r="G47" s="56"/>
      <c r="H47" s="56">
        <v>6</v>
      </c>
      <c r="I47" s="56">
        <v>40</v>
      </c>
      <c r="J47" s="18">
        <f t="shared" si="0"/>
        <v>40</v>
      </c>
      <c r="K47" s="18">
        <v>30</v>
      </c>
      <c r="L47" s="19">
        <v>44093</v>
      </c>
      <c r="M47" s="62">
        <v>44561</v>
      </c>
      <c r="N47" s="18"/>
      <c r="O47" s="65"/>
      <c r="P47" s="20"/>
      <c r="Q47" s="21"/>
      <c r="R47" s="22"/>
      <c r="S47" s="23"/>
      <c r="T47" s="24"/>
      <c r="U47" s="35"/>
      <c r="V47" s="35"/>
      <c r="W47" s="47"/>
      <c r="X47" s="44"/>
      <c r="Y47" s="44"/>
      <c r="Z47" s="44"/>
      <c r="AA47" s="41"/>
      <c r="AB47" s="41"/>
      <c r="AC47" s="26"/>
      <c r="AD47" s="27"/>
      <c r="AE47" s="28"/>
      <c r="AF47" s="69"/>
      <c r="AG47" s="69"/>
      <c r="AH47" s="69"/>
      <c r="AI47" s="69"/>
      <c r="AJ47" s="69"/>
      <c r="AK47" s="69"/>
      <c r="AL47" s="69"/>
    </row>
    <row r="48" spans="1:38" s="71" customFormat="1" ht="60" customHeight="1" thickBot="1" x14ac:dyDescent="0.3">
      <c r="A48" s="15">
        <f>IF(C48="","",SUBTOTAL(3,$C$2:C48))</f>
        <v>47</v>
      </c>
      <c r="B48" s="16" t="s">
        <v>61</v>
      </c>
      <c r="C48" s="7" t="s">
        <v>709</v>
      </c>
      <c r="D48" s="37">
        <v>470</v>
      </c>
      <c r="E48" s="37" t="s">
        <v>1350</v>
      </c>
      <c r="F48" s="37">
        <v>47</v>
      </c>
      <c r="G48" s="56"/>
      <c r="H48" s="56">
        <v>10</v>
      </c>
      <c r="I48" s="56">
        <v>30</v>
      </c>
      <c r="J48" s="18">
        <f t="shared" si="0"/>
        <v>30</v>
      </c>
      <c r="K48" s="18">
        <v>30</v>
      </c>
      <c r="L48" s="19">
        <v>44523</v>
      </c>
      <c r="M48" s="62">
        <v>44698</v>
      </c>
      <c r="N48" s="18"/>
      <c r="O48" s="65"/>
      <c r="P48" s="20"/>
      <c r="Q48" s="21"/>
      <c r="R48" s="22"/>
      <c r="S48" s="23"/>
      <c r="T48" s="24"/>
      <c r="U48" s="25"/>
      <c r="V48" s="25"/>
      <c r="W48" s="45"/>
      <c r="X48" s="44"/>
      <c r="Y48" s="44"/>
      <c r="Z48" s="44"/>
      <c r="AA48" s="41"/>
      <c r="AB48" s="41"/>
      <c r="AC48" s="26"/>
      <c r="AD48" s="27"/>
      <c r="AE48" s="28"/>
      <c r="AF48" s="69"/>
      <c r="AG48" s="69"/>
      <c r="AH48" s="69"/>
      <c r="AI48" s="69"/>
      <c r="AJ48" s="69"/>
      <c r="AK48" s="69"/>
      <c r="AL48" s="69"/>
    </row>
    <row r="49" spans="1:38" s="71" customFormat="1" ht="60" customHeight="1" thickBot="1" x14ac:dyDescent="0.3">
      <c r="A49" s="15">
        <f>IF(C49="","",SUBTOTAL(3,$C$2:C49))</f>
        <v>48</v>
      </c>
      <c r="B49" s="16" t="s">
        <v>62</v>
      </c>
      <c r="C49" s="17" t="s">
        <v>710</v>
      </c>
      <c r="D49" s="52">
        <v>480</v>
      </c>
      <c r="E49" s="52" t="s">
        <v>1351</v>
      </c>
      <c r="F49" s="52">
        <v>48</v>
      </c>
      <c r="G49" s="56"/>
      <c r="H49" s="56"/>
      <c r="I49" s="56">
        <v>37</v>
      </c>
      <c r="J49" s="18">
        <f t="shared" si="0"/>
        <v>37</v>
      </c>
      <c r="K49" s="18">
        <v>30</v>
      </c>
      <c r="L49" s="19">
        <v>38267</v>
      </c>
      <c r="M49" s="62">
        <v>44727</v>
      </c>
      <c r="N49" s="18"/>
      <c r="O49" s="65"/>
      <c r="P49" s="20"/>
      <c r="Q49" s="21"/>
      <c r="R49" s="22"/>
      <c r="S49" s="23"/>
      <c r="T49" s="24"/>
      <c r="U49" s="25"/>
      <c r="V49" s="25"/>
      <c r="W49" s="45"/>
      <c r="X49" s="44"/>
      <c r="Y49" s="44"/>
      <c r="Z49" s="44"/>
      <c r="AA49" s="41"/>
      <c r="AB49" s="41"/>
      <c r="AC49" s="26"/>
      <c r="AD49" s="27"/>
      <c r="AE49" s="28"/>
      <c r="AF49" s="69"/>
      <c r="AG49" s="69"/>
      <c r="AH49" s="69"/>
      <c r="AI49" s="69"/>
      <c r="AJ49" s="69"/>
      <c r="AK49" s="69"/>
      <c r="AL49" s="69"/>
    </row>
    <row r="50" spans="1:38" s="71" customFormat="1" ht="60" customHeight="1" thickBot="1" x14ac:dyDescent="0.3">
      <c r="A50" s="15">
        <f>IF(C50="","",SUBTOTAL(3,$C$2:C50))</f>
        <v>49</v>
      </c>
      <c r="B50" s="16" t="s">
        <v>63</v>
      </c>
      <c r="C50" s="7" t="s">
        <v>711</v>
      </c>
      <c r="D50" s="52">
        <v>490</v>
      </c>
      <c r="E50" s="52" t="s">
        <v>1352</v>
      </c>
      <c r="F50" s="52">
        <v>49</v>
      </c>
      <c r="G50" s="56"/>
      <c r="H50" s="56">
        <v>11.75</v>
      </c>
      <c r="I50" s="56">
        <v>42</v>
      </c>
      <c r="J50" s="18">
        <f t="shared" si="0"/>
        <v>42</v>
      </c>
      <c r="K50" s="18">
        <v>30</v>
      </c>
      <c r="L50" s="19">
        <v>44439</v>
      </c>
      <c r="M50" s="62">
        <v>44732</v>
      </c>
      <c r="N50" s="18"/>
      <c r="O50" s="65"/>
      <c r="P50" s="20"/>
      <c r="Q50" s="21"/>
      <c r="R50" s="22"/>
      <c r="S50" s="23"/>
      <c r="T50" s="24"/>
      <c r="U50" s="25"/>
      <c r="V50" s="25"/>
      <c r="W50" s="45"/>
      <c r="X50" s="44"/>
      <c r="Y50" s="44"/>
      <c r="Z50" s="44"/>
      <c r="AA50" s="41"/>
      <c r="AB50" s="41"/>
      <c r="AC50" s="26"/>
      <c r="AD50" s="27"/>
      <c r="AE50" s="28"/>
      <c r="AF50" s="69"/>
      <c r="AG50" s="69"/>
      <c r="AH50" s="69"/>
      <c r="AI50" s="69"/>
      <c r="AJ50" s="69"/>
      <c r="AK50" s="69"/>
      <c r="AL50" s="69"/>
    </row>
    <row r="51" spans="1:38" s="71" customFormat="1" ht="60" customHeight="1" thickBot="1" x14ac:dyDescent="0.3">
      <c r="A51" s="15">
        <f>IF(C51="","",SUBTOTAL(3,$C$2:C51))</f>
        <v>50</v>
      </c>
      <c r="B51" s="16" t="s">
        <v>64</v>
      </c>
      <c r="C51" s="17" t="s">
        <v>712</v>
      </c>
      <c r="D51" s="52">
        <v>500</v>
      </c>
      <c r="E51" s="52" t="s">
        <v>1353</v>
      </c>
      <c r="F51" s="52">
        <v>50</v>
      </c>
      <c r="G51" s="56"/>
      <c r="H51" s="56">
        <v>8.64</v>
      </c>
      <c r="I51" s="56">
        <v>52</v>
      </c>
      <c r="J51" s="18">
        <f t="shared" si="0"/>
        <v>52</v>
      </c>
      <c r="K51" s="18">
        <v>30</v>
      </c>
      <c r="L51" s="19">
        <v>43969</v>
      </c>
      <c r="M51" s="62">
        <v>44381</v>
      </c>
      <c r="N51" s="18"/>
      <c r="O51" s="65"/>
      <c r="P51" s="20"/>
      <c r="Q51" s="21"/>
      <c r="R51" s="22"/>
      <c r="S51" s="23"/>
      <c r="T51" s="24"/>
      <c r="U51" s="25"/>
      <c r="V51" s="25"/>
      <c r="W51" s="45"/>
      <c r="X51" s="44"/>
      <c r="Y51" s="44"/>
      <c r="Z51" s="44"/>
      <c r="AA51" s="41"/>
      <c r="AB51" s="41"/>
      <c r="AC51" s="26"/>
      <c r="AD51" s="27"/>
      <c r="AE51" s="28"/>
      <c r="AF51" s="69"/>
      <c r="AG51" s="69"/>
      <c r="AH51" s="69"/>
      <c r="AI51" s="69"/>
      <c r="AJ51" s="69"/>
      <c r="AK51" s="69"/>
      <c r="AL51" s="69"/>
    </row>
    <row r="52" spans="1:38" s="71" customFormat="1" ht="60" customHeight="1" thickBot="1" x14ac:dyDescent="0.3">
      <c r="A52" s="15">
        <f>IF(C52="","",SUBTOTAL(3,$C$2:C52))</f>
        <v>51</v>
      </c>
      <c r="B52" s="16" t="s">
        <v>65</v>
      </c>
      <c r="C52" s="7" t="s">
        <v>713</v>
      </c>
      <c r="D52" s="37">
        <v>510</v>
      </c>
      <c r="E52" s="37" t="s">
        <v>1354</v>
      </c>
      <c r="F52" s="37">
        <v>51</v>
      </c>
      <c r="G52" s="56"/>
      <c r="H52" s="56">
        <v>24</v>
      </c>
      <c r="I52" s="56">
        <v>50</v>
      </c>
      <c r="J52" s="18">
        <f t="shared" si="0"/>
        <v>50</v>
      </c>
      <c r="K52" s="18">
        <v>30</v>
      </c>
      <c r="L52" s="19">
        <v>44292</v>
      </c>
      <c r="M52" s="62">
        <v>44716</v>
      </c>
      <c r="N52" s="18"/>
      <c r="O52" s="65"/>
      <c r="P52" s="20"/>
      <c r="Q52" s="21"/>
      <c r="R52" s="22"/>
      <c r="S52" s="23"/>
      <c r="T52" s="24"/>
      <c r="U52" s="25"/>
      <c r="V52" s="25"/>
      <c r="W52" s="45"/>
      <c r="X52" s="44"/>
      <c r="Y52" s="44"/>
      <c r="Z52" s="44"/>
      <c r="AA52" s="41"/>
      <c r="AB52" s="41"/>
      <c r="AC52" s="26"/>
      <c r="AD52" s="27"/>
      <c r="AE52" s="28"/>
      <c r="AF52" s="69"/>
      <c r="AG52" s="69"/>
      <c r="AH52" s="69"/>
      <c r="AI52" s="69"/>
      <c r="AJ52" s="69"/>
      <c r="AK52" s="69"/>
      <c r="AL52" s="69"/>
    </row>
    <row r="53" spans="1:38" s="71" customFormat="1" ht="60" customHeight="1" thickBot="1" x14ac:dyDescent="0.3">
      <c r="A53" s="15">
        <f>IF(C53="","",SUBTOTAL(3,$C$2:C53))</f>
        <v>52</v>
      </c>
      <c r="B53" s="16" t="s">
        <v>66</v>
      </c>
      <c r="C53" s="17" t="s">
        <v>714</v>
      </c>
      <c r="D53" s="52">
        <v>520</v>
      </c>
      <c r="E53" s="52" t="s">
        <v>1355</v>
      </c>
      <c r="F53" s="52">
        <v>52</v>
      </c>
      <c r="G53" s="56"/>
      <c r="H53" s="56">
        <v>24</v>
      </c>
      <c r="I53" s="56">
        <v>55</v>
      </c>
      <c r="J53" s="18">
        <f t="shared" si="0"/>
        <v>55</v>
      </c>
      <c r="K53" s="18">
        <v>30</v>
      </c>
      <c r="L53" s="19">
        <v>43951</v>
      </c>
      <c r="M53" s="62">
        <v>44424</v>
      </c>
      <c r="N53" s="18"/>
      <c r="O53" s="65"/>
      <c r="P53" s="20"/>
      <c r="Q53" s="21"/>
      <c r="R53" s="22"/>
      <c r="S53" s="23"/>
      <c r="T53" s="24"/>
      <c r="U53" s="25"/>
      <c r="V53" s="25"/>
      <c r="W53" s="45"/>
      <c r="X53" s="44"/>
      <c r="Y53" s="44"/>
      <c r="Z53" s="44"/>
      <c r="AA53" s="41"/>
      <c r="AB53" s="41"/>
      <c r="AC53" s="26"/>
      <c r="AD53" s="27"/>
      <c r="AE53" s="28"/>
      <c r="AF53" s="69"/>
      <c r="AG53" s="69"/>
      <c r="AH53" s="69"/>
      <c r="AI53" s="69"/>
      <c r="AJ53" s="69"/>
      <c r="AK53" s="69"/>
      <c r="AL53" s="69"/>
    </row>
    <row r="54" spans="1:38" s="71" customFormat="1" ht="60" customHeight="1" thickBot="1" x14ac:dyDescent="0.3">
      <c r="A54" s="15">
        <f>IF(C54="","",SUBTOTAL(3,$C$2:C54))</f>
        <v>53</v>
      </c>
      <c r="B54" s="16" t="s">
        <v>67</v>
      </c>
      <c r="C54" s="7" t="s">
        <v>715</v>
      </c>
      <c r="D54" s="52">
        <v>530</v>
      </c>
      <c r="E54" s="52" t="s">
        <v>1356</v>
      </c>
      <c r="F54" s="52">
        <v>53</v>
      </c>
      <c r="G54" s="56"/>
      <c r="H54" s="56">
        <v>10</v>
      </c>
      <c r="I54" s="56">
        <v>38</v>
      </c>
      <c r="J54" s="18">
        <f t="shared" si="0"/>
        <v>38</v>
      </c>
      <c r="K54" s="18">
        <v>30</v>
      </c>
      <c r="L54" s="19">
        <v>44667</v>
      </c>
      <c r="M54" s="62">
        <v>44707</v>
      </c>
      <c r="N54" s="18"/>
      <c r="O54" s="65"/>
      <c r="P54" s="20"/>
      <c r="Q54" s="21"/>
      <c r="R54" s="22"/>
      <c r="S54" s="23"/>
      <c r="T54" s="24"/>
      <c r="U54" s="25"/>
      <c r="V54" s="25"/>
      <c r="W54" s="45"/>
      <c r="X54" s="44"/>
      <c r="Y54" s="44"/>
      <c r="Z54" s="44"/>
      <c r="AA54" s="41"/>
      <c r="AB54" s="41"/>
      <c r="AC54" s="26"/>
      <c r="AD54" s="27"/>
      <c r="AE54" s="28"/>
      <c r="AF54" s="69"/>
      <c r="AG54" s="69"/>
      <c r="AH54" s="69"/>
      <c r="AI54" s="69"/>
      <c r="AJ54" s="69"/>
      <c r="AK54" s="69"/>
      <c r="AL54" s="69"/>
    </row>
    <row r="55" spans="1:38" s="71" customFormat="1" ht="60" customHeight="1" thickBot="1" x14ac:dyDescent="0.3">
      <c r="A55" s="15">
        <f>IF(C55="","",SUBTOTAL(3,$C$2:C55))</f>
        <v>54</v>
      </c>
      <c r="B55" s="16" t="s">
        <v>68</v>
      </c>
      <c r="C55" s="17" t="s">
        <v>716</v>
      </c>
      <c r="D55" s="37">
        <v>540</v>
      </c>
      <c r="E55" s="37" t="s">
        <v>1357</v>
      </c>
      <c r="F55" s="37">
        <v>54</v>
      </c>
      <c r="G55" s="56"/>
      <c r="H55" s="56">
        <v>9</v>
      </c>
      <c r="I55" s="56">
        <v>36</v>
      </c>
      <c r="J55" s="18">
        <f t="shared" si="0"/>
        <v>36</v>
      </c>
      <c r="K55" s="18">
        <v>30</v>
      </c>
      <c r="L55" s="19">
        <v>44490</v>
      </c>
      <c r="M55" s="62">
        <v>44722</v>
      </c>
      <c r="N55" s="18"/>
      <c r="O55" s="65"/>
      <c r="P55" s="20"/>
      <c r="Q55" s="21"/>
      <c r="R55" s="22"/>
      <c r="S55" s="23"/>
      <c r="T55" s="24"/>
      <c r="U55" s="25"/>
      <c r="V55" s="25"/>
      <c r="W55" s="45"/>
      <c r="X55" s="44"/>
      <c r="Y55" s="44"/>
      <c r="Z55" s="44"/>
      <c r="AA55" s="41"/>
      <c r="AB55" s="41"/>
      <c r="AC55" s="26"/>
      <c r="AD55" s="27"/>
      <c r="AE55" s="28"/>
      <c r="AF55" s="69"/>
      <c r="AG55" s="69"/>
      <c r="AH55" s="69"/>
      <c r="AI55" s="69"/>
      <c r="AJ55" s="69"/>
      <c r="AK55" s="69"/>
      <c r="AL55" s="69"/>
    </row>
    <row r="56" spans="1:38" s="71" customFormat="1" ht="60" customHeight="1" thickBot="1" x14ac:dyDescent="0.3">
      <c r="A56" s="15">
        <f>IF(C56="","",SUBTOTAL(3,$C$2:C56))</f>
        <v>55</v>
      </c>
      <c r="B56" s="16" t="s">
        <v>69</v>
      </c>
      <c r="C56" s="7" t="s">
        <v>717</v>
      </c>
      <c r="D56" s="52">
        <v>550</v>
      </c>
      <c r="E56" s="52" t="s">
        <v>1358</v>
      </c>
      <c r="F56" s="52">
        <v>55</v>
      </c>
      <c r="G56" s="56"/>
      <c r="H56" s="56">
        <v>8</v>
      </c>
      <c r="I56" s="56">
        <v>35</v>
      </c>
      <c r="J56" s="18">
        <f t="shared" si="0"/>
        <v>35</v>
      </c>
      <c r="K56" s="18">
        <v>30</v>
      </c>
      <c r="L56" s="19">
        <v>44551</v>
      </c>
      <c r="M56" s="62">
        <v>44561</v>
      </c>
      <c r="N56" s="18"/>
      <c r="O56" s="65"/>
      <c r="P56" s="20"/>
      <c r="Q56" s="21"/>
      <c r="R56" s="22"/>
      <c r="S56" s="23"/>
      <c r="T56" s="24"/>
      <c r="U56" s="35"/>
      <c r="V56" s="35"/>
      <c r="W56" s="47"/>
      <c r="X56" s="44"/>
      <c r="Y56" s="44"/>
      <c r="Z56" s="44"/>
      <c r="AA56" s="41"/>
      <c r="AB56" s="41"/>
      <c r="AC56" s="26"/>
      <c r="AD56" s="27"/>
      <c r="AE56" s="28"/>
      <c r="AF56" s="69"/>
      <c r="AG56" s="69"/>
      <c r="AH56" s="69"/>
      <c r="AI56" s="69"/>
      <c r="AJ56" s="69"/>
      <c r="AK56" s="69"/>
      <c r="AL56" s="69"/>
    </row>
    <row r="57" spans="1:38" s="71" customFormat="1" ht="60" customHeight="1" thickBot="1" x14ac:dyDescent="0.3">
      <c r="A57" s="15">
        <f>IF(C57="","",SUBTOTAL(3,$C$2:C57))</f>
        <v>56</v>
      </c>
      <c r="B57" s="16" t="s">
        <v>70</v>
      </c>
      <c r="C57" s="17" t="s">
        <v>718</v>
      </c>
      <c r="D57" s="52">
        <v>560</v>
      </c>
      <c r="E57" s="52" t="s">
        <v>1359</v>
      </c>
      <c r="F57" s="52">
        <v>56</v>
      </c>
      <c r="G57" s="56"/>
      <c r="H57" s="56">
        <v>3</v>
      </c>
      <c r="I57" s="56">
        <v>32</v>
      </c>
      <c r="J57" s="18">
        <f t="shared" si="0"/>
        <v>32</v>
      </c>
      <c r="K57" s="18">
        <v>30</v>
      </c>
      <c r="L57" s="19">
        <v>44377</v>
      </c>
      <c r="M57" s="62">
        <v>44740</v>
      </c>
      <c r="N57" s="18"/>
      <c r="O57" s="65"/>
      <c r="P57" s="20"/>
      <c r="Q57" s="21"/>
      <c r="R57" s="22"/>
      <c r="S57" s="23"/>
      <c r="T57" s="24"/>
      <c r="U57" s="25"/>
      <c r="V57" s="25"/>
      <c r="W57" s="45"/>
      <c r="X57" s="44"/>
      <c r="Y57" s="44"/>
      <c r="Z57" s="44"/>
      <c r="AA57" s="41"/>
      <c r="AB57" s="41"/>
      <c r="AC57" s="26"/>
      <c r="AD57" s="27"/>
      <c r="AE57" s="28"/>
      <c r="AF57" s="69"/>
      <c r="AG57" s="69"/>
      <c r="AH57" s="69"/>
      <c r="AI57" s="69"/>
      <c r="AJ57" s="69"/>
      <c r="AK57" s="69"/>
      <c r="AL57" s="69"/>
    </row>
    <row r="58" spans="1:38" s="71" customFormat="1" ht="60" customHeight="1" thickBot="1" x14ac:dyDescent="0.3">
      <c r="A58" s="15">
        <f>IF(C58="","",SUBTOTAL(3,$C$2:C58))</f>
        <v>57</v>
      </c>
      <c r="B58" s="16" t="s">
        <v>71</v>
      </c>
      <c r="C58" s="7" t="s">
        <v>719</v>
      </c>
      <c r="D58" s="52">
        <v>570</v>
      </c>
      <c r="E58" s="52" t="s">
        <v>1360</v>
      </c>
      <c r="F58" s="52">
        <v>57</v>
      </c>
      <c r="G58" s="56"/>
      <c r="H58" s="56">
        <v>3</v>
      </c>
      <c r="I58" s="56">
        <v>19</v>
      </c>
      <c r="J58" s="18">
        <f t="shared" si="0"/>
        <v>19</v>
      </c>
      <c r="K58" s="18">
        <v>30</v>
      </c>
      <c r="L58" s="19">
        <v>44361</v>
      </c>
      <c r="M58" s="62">
        <v>44675</v>
      </c>
      <c r="N58" s="18"/>
      <c r="O58" s="65"/>
      <c r="P58" s="20"/>
      <c r="Q58" s="21"/>
      <c r="R58" s="22"/>
      <c r="S58" s="23"/>
      <c r="T58" s="24"/>
      <c r="U58" s="25"/>
      <c r="V58" s="25"/>
      <c r="W58" s="45"/>
      <c r="X58" s="44"/>
      <c r="Y58" s="44"/>
      <c r="Z58" s="44"/>
      <c r="AA58" s="41"/>
      <c r="AB58" s="41"/>
      <c r="AC58" s="26"/>
      <c r="AD58" s="27"/>
      <c r="AE58" s="28"/>
      <c r="AF58" s="69"/>
      <c r="AG58" s="69"/>
      <c r="AH58" s="69"/>
      <c r="AI58" s="69"/>
      <c r="AJ58" s="69"/>
      <c r="AK58" s="69"/>
      <c r="AL58" s="69"/>
    </row>
    <row r="59" spans="1:38" s="71" customFormat="1" ht="60" customHeight="1" thickBot="1" x14ac:dyDescent="0.3">
      <c r="A59" s="15">
        <f>IF(C59="","",SUBTOTAL(3,$C$2:C59))</f>
        <v>58</v>
      </c>
      <c r="B59" s="16" t="s">
        <v>72</v>
      </c>
      <c r="C59" s="17" t="s">
        <v>720</v>
      </c>
      <c r="D59" s="37">
        <v>580</v>
      </c>
      <c r="E59" s="37" t="s">
        <v>1361</v>
      </c>
      <c r="F59" s="37">
        <v>58</v>
      </c>
      <c r="G59" s="56"/>
      <c r="H59" s="56">
        <v>9</v>
      </c>
      <c r="I59" s="56">
        <v>47</v>
      </c>
      <c r="J59" s="18">
        <f t="shared" si="0"/>
        <v>47</v>
      </c>
      <c r="K59" s="18">
        <v>30</v>
      </c>
      <c r="L59" s="19">
        <v>44547</v>
      </c>
      <c r="M59" s="62">
        <v>44630</v>
      </c>
      <c r="N59" s="18"/>
      <c r="O59" s="65"/>
      <c r="P59" s="20"/>
      <c r="Q59" s="21"/>
      <c r="R59" s="22"/>
      <c r="S59" s="23"/>
      <c r="T59" s="24"/>
      <c r="U59" s="25"/>
      <c r="V59" s="25"/>
      <c r="W59" s="45"/>
      <c r="X59" s="44"/>
      <c r="Y59" s="44"/>
      <c r="Z59" s="44"/>
      <c r="AA59" s="41"/>
      <c r="AB59" s="41"/>
      <c r="AC59" s="26"/>
      <c r="AD59" s="27"/>
      <c r="AE59" s="28"/>
      <c r="AF59" s="69"/>
      <c r="AG59" s="69"/>
      <c r="AH59" s="69"/>
      <c r="AI59" s="69"/>
      <c r="AJ59" s="69"/>
      <c r="AK59" s="69"/>
      <c r="AL59" s="69"/>
    </row>
    <row r="60" spans="1:38" s="71" customFormat="1" ht="60" customHeight="1" thickBot="1" x14ac:dyDescent="0.3">
      <c r="A60" s="15">
        <f>IF(C60="","",SUBTOTAL(3,$C$2:C60))</f>
        <v>59</v>
      </c>
      <c r="B60" s="16" t="s">
        <v>73</v>
      </c>
      <c r="C60" s="7" t="s">
        <v>721</v>
      </c>
      <c r="D60" s="52">
        <v>590</v>
      </c>
      <c r="E60" s="52" t="s">
        <v>1362</v>
      </c>
      <c r="F60" s="52">
        <v>59</v>
      </c>
      <c r="G60" s="56"/>
      <c r="H60" s="56">
        <v>6.6</v>
      </c>
      <c r="I60" s="56">
        <v>50</v>
      </c>
      <c r="J60" s="18">
        <f t="shared" si="0"/>
        <v>50</v>
      </c>
      <c r="K60" s="18">
        <v>30</v>
      </c>
      <c r="L60" s="19">
        <v>44346</v>
      </c>
      <c r="M60" s="62">
        <v>44534</v>
      </c>
      <c r="N60" s="18"/>
      <c r="O60" s="65"/>
      <c r="P60" s="20"/>
      <c r="Q60" s="21"/>
      <c r="R60" s="22"/>
      <c r="S60" s="23"/>
      <c r="T60" s="24"/>
      <c r="U60" s="25"/>
      <c r="V60" s="25"/>
      <c r="W60" s="45"/>
      <c r="X60" s="44"/>
      <c r="Y60" s="44"/>
      <c r="Z60" s="44"/>
      <c r="AA60" s="41"/>
      <c r="AB60" s="41"/>
      <c r="AC60" s="26"/>
      <c r="AD60" s="27"/>
      <c r="AE60" s="28"/>
      <c r="AF60" s="69"/>
      <c r="AG60" s="69"/>
      <c r="AH60" s="69"/>
      <c r="AI60" s="69"/>
      <c r="AJ60" s="69"/>
      <c r="AK60" s="69"/>
      <c r="AL60" s="69"/>
    </row>
    <row r="61" spans="1:38" s="71" customFormat="1" ht="60" customHeight="1" thickBot="1" x14ac:dyDescent="0.3">
      <c r="A61" s="15">
        <f>IF(C61="","",SUBTOTAL(3,$C$2:C61))</f>
        <v>60</v>
      </c>
      <c r="B61" s="16" t="s">
        <v>74</v>
      </c>
      <c r="C61" s="17" t="s">
        <v>722</v>
      </c>
      <c r="D61" s="52">
        <v>600</v>
      </c>
      <c r="E61" s="52" t="s">
        <v>1363</v>
      </c>
      <c r="F61" s="52">
        <v>60</v>
      </c>
      <c r="G61" s="56"/>
      <c r="H61" s="56">
        <v>17</v>
      </c>
      <c r="I61" s="56">
        <v>51</v>
      </c>
      <c r="J61" s="18">
        <f t="shared" si="0"/>
        <v>51</v>
      </c>
      <c r="K61" s="18">
        <v>30</v>
      </c>
      <c r="L61" s="19">
        <v>44225</v>
      </c>
      <c r="M61" s="62">
        <v>44420</v>
      </c>
      <c r="N61" s="18"/>
      <c r="O61" s="65"/>
      <c r="P61" s="20"/>
      <c r="Q61" s="21"/>
      <c r="R61" s="22"/>
      <c r="S61" s="23"/>
      <c r="T61" s="24"/>
      <c r="U61" s="25"/>
      <c r="V61" s="25"/>
      <c r="W61" s="45"/>
      <c r="X61" s="44"/>
      <c r="Y61" s="44"/>
      <c r="Z61" s="44"/>
      <c r="AA61" s="41"/>
      <c r="AB61" s="41"/>
      <c r="AC61" s="26"/>
      <c r="AD61" s="27"/>
      <c r="AE61" s="28"/>
      <c r="AF61" s="69"/>
      <c r="AG61" s="69"/>
      <c r="AH61" s="69"/>
      <c r="AI61" s="69"/>
      <c r="AJ61" s="69"/>
      <c r="AK61" s="69"/>
      <c r="AL61" s="69"/>
    </row>
    <row r="62" spans="1:38" s="71" customFormat="1" ht="60" customHeight="1" thickBot="1" x14ac:dyDescent="0.3">
      <c r="A62" s="15">
        <f>IF(C62="","",SUBTOTAL(3,$C$2:C62))</f>
        <v>61</v>
      </c>
      <c r="B62" s="16" t="s">
        <v>75</v>
      </c>
      <c r="C62" s="7" t="s">
        <v>723</v>
      </c>
      <c r="D62" s="37">
        <v>610</v>
      </c>
      <c r="E62" s="37" t="s">
        <v>1364</v>
      </c>
      <c r="F62" s="37">
        <v>61</v>
      </c>
      <c r="G62" s="56"/>
      <c r="H62" s="56">
        <v>21</v>
      </c>
      <c r="I62" s="56">
        <v>56</v>
      </c>
      <c r="J62" s="18">
        <f t="shared" si="0"/>
        <v>56</v>
      </c>
      <c r="K62" s="18">
        <v>30</v>
      </c>
      <c r="L62" s="19">
        <v>44605</v>
      </c>
      <c r="M62" s="62">
        <v>44708</v>
      </c>
      <c r="N62" s="18"/>
      <c r="O62" s="65"/>
      <c r="P62" s="20"/>
      <c r="Q62" s="21"/>
      <c r="R62" s="22"/>
      <c r="S62" s="23"/>
      <c r="T62" s="24"/>
      <c r="U62" s="25"/>
      <c r="V62" s="25"/>
      <c r="W62" s="45"/>
      <c r="X62" s="44"/>
      <c r="Y62" s="44"/>
      <c r="Z62" s="44"/>
      <c r="AA62" s="41"/>
      <c r="AB62" s="41"/>
      <c r="AC62" s="26"/>
      <c r="AD62" s="27"/>
      <c r="AE62" s="28"/>
      <c r="AF62" s="69"/>
      <c r="AG62" s="69"/>
      <c r="AH62" s="69"/>
      <c r="AI62" s="69"/>
      <c r="AJ62" s="69"/>
      <c r="AK62" s="69"/>
      <c r="AL62" s="69"/>
    </row>
    <row r="63" spans="1:38" s="71" customFormat="1" ht="60" customHeight="1" thickBot="1" x14ac:dyDescent="0.3">
      <c r="A63" s="15">
        <f>IF(C63="","",SUBTOTAL(3,$C$2:C63))</f>
        <v>62</v>
      </c>
      <c r="B63" s="16" t="s">
        <v>76</v>
      </c>
      <c r="C63" s="17" t="s">
        <v>724</v>
      </c>
      <c r="D63" s="52">
        <v>620</v>
      </c>
      <c r="E63" s="52" t="s">
        <v>1365</v>
      </c>
      <c r="F63" s="52">
        <v>62</v>
      </c>
      <c r="G63" s="56"/>
      <c r="H63" s="56">
        <v>8</v>
      </c>
      <c r="I63" s="56">
        <v>42</v>
      </c>
      <c r="J63" s="18">
        <f t="shared" si="0"/>
        <v>42</v>
      </c>
      <c r="K63" s="18">
        <v>30</v>
      </c>
      <c r="L63" s="19">
        <v>44577</v>
      </c>
      <c r="M63" s="62">
        <v>44561</v>
      </c>
      <c r="N63" s="18"/>
      <c r="O63" s="65"/>
      <c r="P63" s="20"/>
      <c r="Q63" s="21"/>
      <c r="R63" s="22"/>
      <c r="S63" s="23"/>
      <c r="T63" s="24"/>
      <c r="U63" s="25"/>
      <c r="V63" s="25"/>
      <c r="W63" s="45"/>
      <c r="X63" s="44"/>
      <c r="Y63" s="44"/>
      <c r="Z63" s="44"/>
      <c r="AA63" s="41"/>
      <c r="AB63" s="41"/>
      <c r="AC63" s="26"/>
      <c r="AD63" s="27"/>
      <c r="AE63" s="28"/>
      <c r="AF63" s="69"/>
      <c r="AG63" s="69"/>
      <c r="AH63" s="69"/>
      <c r="AI63" s="69"/>
      <c r="AJ63" s="69"/>
      <c r="AK63" s="69"/>
      <c r="AL63" s="69"/>
    </row>
    <row r="64" spans="1:38" s="71" customFormat="1" ht="60" customHeight="1" thickBot="1" x14ac:dyDescent="0.3">
      <c r="A64" s="15">
        <f>IF(C64="","",SUBTOTAL(3,$C$2:C64))</f>
        <v>63</v>
      </c>
      <c r="B64" s="16" t="s">
        <v>77</v>
      </c>
      <c r="C64" s="7" t="s">
        <v>725</v>
      </c>
      <c r="D64" s="52">
        <v>630</v>
      </c>
      <c r="E64" s="52" t="s">
        <v>1366</v>
      </c>
      <c r="F64" s="52">
        <v>63</v>
      </c>
      <c r="G64" s="56"/>
      <c r="H64" s="56">
        <v>6.63</v>
      </c>
      <c r="I64" s="56">
        <v>57</v>
      </c>
      <c r="J64" s="18">
        <f t="shared" si="0"/>
        <v>57</v>
      </c>
      <c r="K64" s="18">
        <v>30</v>
      </c>
      <c r="L64" s="19">
        <v>44383</v>
      </c>
      <c r="M64" s="62">
        <v>44424</v>
      </c>
      <c r="N64" s="18"/>
      <c r="O64" s="65"/>
      <c r="P64" s="20"/>
      <c r="Q64" s="21"/>
      <c r="R64" s="22"/>
      <c r="S64" s="23"/>
      <c r="T64" s="24"/>
      <c r="U64" s="25"/>
      <c r="V64" s="25"/>
      <c r="W64" s="45"/>
      <c r="X64" s="44"/>
      <c r="Y64" s="44"/>
      <c r="Z64" s="44"/>
      <c r="AA64" s="41"/>
      <c r="AB64" s="41"/>
      <c r="AC64" s="26"/>
      <c r="AD64" s="27"/>
      <c r="AE64" s="28"/>
      <c r="AF64" s="69"/>
      <c r="AG64" s="69"/>
      <c r="AH64" s="69"/>
      <c r="AI64" s="69"/>
      <c r="AJ64" s="69"/>
      <c r="AK64" s="69"/>
      <c r="AL64" s="69"/>
    </row>
    <row r="65" spans="1:38" s="71" customFormat="1" ht="60" customHeight="1" thickBot="1" x14ac:dyDescent="0.3">
      <c r="A65" s="15">
        <f>IF(C65="","",SUBTOTAL(3,$C$2:C65))</f>
        <v>64</v>
      </c>
      <c r="B65" s="16" t="s">
        <v>78</v>
      </c>
      <c r="C65" s="17" t="s">
        <v>726</v>
      </c>
      <c r="D65" s="52">
        <v>640</v>
      </c>
      <c r="E65" s="52" t="s">
        <v>1367</v>
      </c>
      <c r="F65" s="52">
        <v>64</v>
      </c>
      <c r="G65" s="56"/>
      <c r="H65" s="56">
        <v>13</v>
      </c>
      <c r="I65" s="56">
        <v>35</v>
      </c>
      <c r="J65" s="18">
        <f t="shared" si="0"/>
        <v>35</v>
      </c>
      <c r="K65" s="18">
        <v>30</v>
      </c>
      <c r="L65" s="19">
        <v>44466</v>
      </c>
      <c r="M65" s="62">
        <v>44514</v>
      </c>
      <c r="N65" s="18"/>
      <c r="O65" s="65"/>
      <c r="P65" s="20"/>
      <c r="Q65" s="21"/>
      <c r="R65" s="22"/>
      <c r="S65" s="23"/>
      <c r="T65" s="24"/>
      <c r="U65" s="25"/>
      <c r="V65" s="25"/>
      <c r="W65" s="45"/>
      <c r="X65" s="44"/>
      <c r="Y65" s="44"/>
      <c r="Z65" s="44"/>
      <c r="AA65" s="41"/>
      <c r="AB65" s="41"/>
      <c r="AC65" s="26"/>
      <c r="AD65" s="27"/>
      <c r="AE65" s="28"/>
      <c r="AF65" s="69"/>
      <c r="AG65" s="69"/>
      <c r="AH65" s="69"/>
      <c r="AI65" s="69"/>
      <c r="AJ65" s="69"/>
      <c r="AK65" s="69"/>
      <c r="AL65" s="69"/>
    </row>
    <row r="66" spans="1:38" s="71" customFormat="1" ht="60" customHeight="1" thickBot="1" x14ac:dyDescent="0.3">
      <c r="A66" s="15">
        <f>IF(C66="","",SUBTOTAL(3,$C$2:C66))</f>
        <v>65</v>
      </c>
      <c r="B66" s="16" t="s">
        <v>79</v>
      </c>
      <c r="C66" s="7" t="s">
        <v>727</v>
      </c>
      <c r="D66" s="37">
        <v>650</v>
      </c>
      <c r="E66" s="37" t="s">
        <v>1368</v>
      </c>
      <c r="F66" s="37">
        <v>65</v>
      </c>
      <c r="G66" s="56"/>
      <c r="H66" s="56">
        <v>5</v>
      </c>
      <c r="I66" s="56">
        <v>32</v>
      </c>
      <c r="J66" s="18">
        <f t="shared" ref="J66:J129" si="1">IF(I66&gt;=W66,I66,W66)</f>
        <v>32</v>
      </c>
      <c r="K66" s="18">
        <v>30</v>
      </c>
      <c r="L66" s="19">
        <v>44378</v>
      </c>
      <c r="M66" s="62">
        <v>44389</v>
      </c>
      <c r="N66" s="18"/>
      <c r="O66" s="65"/>
      <c r="P66" s="20"/>
      <c r="Q66" s="21"/>
      <c r="R66" s="22"/>
      <c r="S66" s="23"/>
      <c r="T66" s="24"/>
      <c r="U66" s="25"/>
      <c r="V66" s="25"/>
      <c r="W66" s="45"/>
      <c r="X66" s="44"/>
      <c r="Y66" s="44"/>
      <c r="Z66" s="44"/>
      <c r="AA66" s="41"/>
      <c r="AB66" s="41"/>
      <c r="AC66" s="26"/>
      <c r="AD66" s="27"/>
      <c r="AE66" s="28"/>
      <c r="AF66" s="69"/>
      <c r="AG66" s="69"/>
      <c r="AH66" s="69"/>
      <c r="AI66" s="69"/>
      <c r="AJ66" s="69"/>
      <c r="AK66" s="69"/>
      <c r="AL66" s="69"/>
    </row>
    <row r="67" spans="1:38" s="71" customFormat="1" ht="60" customHeight="1" thickBot="1" x14ac:dyDescent="0.3">
      <c r="A67" s="15">
        <f>IF(C67="","",SUBTOTAL(3,$C$2:C67))</f>
        <v>66</v>
      </c>
      <c r="B67" s="16" t="s">
        <v>80</v>
      </c>
      <c r="C67" s="17" t="s">
        <v>728</v>
      </c>
      <c r="D67" s="52">
        <v>660</v>
      </c>
      <c r="E67" s="52" t="s">
        <v>1369</v>
      </c>
      <c r="F67" s="52">
        <v>66</v>
      </c>
      <c r="G67" s="56"/>
      <c r="H67" s="56">
        <v>2</v>
      </c>
      <c r="I67" s="56">
        <v>53</v>
      </c>
      <c r="J67" s="18">
        <f t="shared" si="1"/>
        <v>53</v>
      </c>
      <c r="K67" s="18">
        <v>30</v>
      </c>
      <c r="L67" s="19">
        <v>44508</v>
      </c>
      <c r="M67" s="62">
        <v>44926</v>
      </c>
      <c r="N67" s="18"/>
      <c r="O67" s="65"/>
      <c r="P67" s="20"/>
      <c r="Q67" s="21"/>
      <c r="R67" s="22"/>
      <c r="S67" s="23"/>
      <c r="T67" s="24"/>
      <c r="U67" s="25"/>
      <c r="V67" s="25"/>
      <c r="W67" s="45"/>
      <c r="X67" s="44"/>
      <c r="Y67" s="44"/>
      <c r="Z67" s="44"/>
      <c r="AA67" s="41"/>
      <c r="AB67" s="41"/>
      <c r="AC67" s="26"/>
      <c r="AD67" s="27"/>
      <c r="AE67" s="28"/>
      <c r="AF67" s="69"/>
      <c r="AG67" s="69"/>
      <c r="AH67" s="69"/>
      <c r="AI67" s="69"/>
      <c r="AJ67" s="69"/>
      <c r="AK67" s="69"/>
      <c r="AL67" s="69"/>
    </row>
    <row r="68" spans="1:38" s="71" customFormat="1" ht="60" customHeight="1" thickBot="1" x14ac:dyDescent="0.3">
      <c r="A68" s="15">
        <f>IF(C68="","",SUBTOTAL(3,$C$2:C68))</f>
        <v>67</v>
      </c>
      <c r="B68" s="16" t="s">
        <v>81</v>
      </c>
      <c r="C68" s="7" t="s">
        <v>729</v>
      </c>
      <c r="D68" s="52">
        <v>670</v>
      </c>
      <c r="E68" s="52" t="s">
        <v>1370</v>
      </c>
      <c r="F68" s="52">
        <v>67</v>
      </c>
      <c r="G68" s="56"/>
      <c r="H68" s="56">
        <v>9</v>
      </c>
      <c r="I68" s="56">
        <v>36</v>
      </c>
      <c r="J68" s="18">
        <f t="shared" si="1"/>
        <v>36</v>
      </c>
      <c r="K68" s="18">
        <v>30</v>
      </c>
      <c r="L68" s="19">
        <v>44594</v>
      </c>
      <c r="M68" s="62">
        <v>44642</v>
      </c>
      <c r="N68" s="18"/>
      <c r="O68" s="65"/>
      <c r="P68" s="20"/>
      <c r="Q68" s="21"/>
      <c r="R68" s="22"/>
      <c r="S68" s="23"/>
      <c r="T68" s="24"/>
      <c r="U68" s="25"/>
      <c r="V68" s="25"/>
      <c r="W68" s="45"/>
      <c r="X68" s="44"/>
      <c r="Y68" s="44"/>
      <c r="Z68" s="44"/>
      <c r="AA68" s="41"/>
      <c r="AB68" s="41"/>
      <c r="AC68" s="26"/>
      <c r="AD68" s="27"/>
      <c r="AE68" s="28"/>
      <c r="AF68" s="69"/>
      <c r="AG68" s="69"/>
      <c r="AH68" s="69"/>
      <c r="AI68" s="69"/>
      <c r="AJ68" s="69"/>
      <c r="AK68" s="69"/>
      <c r="AL68" s="69"/>
    </row>
    <row r="69" spans="1:38" s="71" customFormat="1" ht="60" customHeight="1" thickBot="1" x14ac:dyDescent="0.3">
      <c r="A69" s="15">
        <f>IF(C69="","",SUBTOTAL(3,$C$2:C69))</f>
        <v>68</v>
      </c>
      <c r="B69" s="16" t="s">
        <v>82</v>
      </c>
      <c r="C69" s="17" t="s">
        <v>730</v>
      </c>
      <c r="D69" s="37">
        <v>680</v>
      </c>
      <c r="E69" s="37" t="s">
        <v>1371</v>
      </c>
      <c r="F69" s="37">
        <v>68</v>
      </c>
      <c r="G69" s="56"/>
      <c r="H69" s="56">
        <v>12</v>
      </c>
      <c r="I69" s="56">
        <v>36</v>
      </c>
      <c r="J69" s="18">
        <f t="shared" si="1"/>
        <v>36</v>
      </c>
      <c r="K69" s="18">
        <v>30</v>
      </c>
      <c r="L69" s="19">
        <v>44377</v>
      </c>
      <c r="M69" s="62">
        <v>44436</v>
      </c>
      <c r="N69" s="18"/>
      <c r="O69" s="65"/>
      <c r="P69" s="20"/>
      <c r="Q69" s="21"/>
      <c r="R69" s="22"/>
      <c r="S69" s="23"/>
      <c r="T69" s="24"/>
      <c r="U69" s="25"/>
      <c r="V69" s="25"/>
      <c r="W69" s="45"/>
      <c r="X69" s="44"/>
      <c r="Y69" s="44"/>
      <c r="Z69" s="44"/>
      <c r="AA69" s="41"/>
      <c r="AB69" s="41"/>
      <c r="AC69" s="26"/>
      <c r="AD69" s="27"/>
      <c r="AE69" s="28"/>
      <c r="AF69" s="69"/>
      <c r="AG69" s="69"/>
      <c r="AH69" s="69"/>
      <c r="AI69" s="69"/>
      <c r="AJ69" s="69"/>
      <c r="AK69" s="69"/>
      <c r="AL69" s="69"/>
    </row>
    <row r="70" spans="1:38" s="71" customFormat="1" ht="60" customHeight="1" thickBot="1" x14ac:dyDescent="0.3">
      <c r="A70" s="15">
        <f>IF(C70="","",SUBTOTAL(3,$C$2:C70))</f>
        <v>69</v>
      </c>
      <c r="B70" s="16" t="s">
        <v>83</v>
      </c>
      <c r="C70" s="7" t="s">
        <v>731</v>
      </c>
      <c r="D70" s="52">
        <v>690</v>
      </c>
      <c r="E70" s="52" t="s">
        <v>1372</v>
      </c>
      <c r="F70" s="52">
        <v>69</v>
      </c>
      <c r="G70" s="56"/>
      <c r="H70" s="56">
        <v>5</v>
      </c>
      <c r="I70" s="56">
        <v>31</v>
      </c>
      <c r="J70" s="18">
        <f t="shared" si="1"/>
        <v>31</v>
      </c>
      <c r="K70" s="18">
        <v>30</v>
      </c>
      <c r="L70" s="19">
        <v>44433</v>
      </c>
      <c r="M70" s="62">
        <v>44465</v>
      </c>
      <c r="N70" s="18"/>
      <c r="O70" s="65"/>
      <c r="P70" s="20"/>
      <c r="Q70" s="21"/>
      <c r="R70" s="22"/>
      <c r="S70" s="23"/>
      <c r="T70" s="24"/>
      <c r="U70" s="25"/>
      <c r="V70" s="25"/>
      <c r="W70" s="45"/>
      <c r="X70" s="44"/>
      <c r="Y70" s="44"/>
      <c r="Z70" s="44"/>
      <c r="AA70" s="41"/>
      <c r="AB70" s="41"/>
      <c r="AC70" s="26"/>
      <c r="AD70" s="27"/>
      <c r="AE70" s="28"/>
      <c r="AF70" s="69"/>
      <c r="AG70" s="69"/>
      <c r="AH70" s="69"/>
      <c r="AI70" s="69"/>
      <c r="AJ70" s="69"/>
      <c r="AK70" s="69"/>
      <c r="AL70" s="69"/>
    </row>
    <row r="71" spans="1:38" s="71" customFormat="1" ht="60" customHeight="1" thickBot="1" x14ac:dyDescent="0.3">
      <c r="A71" s="15">
        <f>IF(C71="","",SUBTOTAL(3,$C$2:C71))</f>
        <v>70</v>
      </c>
      <c r="B71" s="16" t="s">
        <v>84</v>
      </c>
      <c r="C71" s="17" t="s">
        <v>732</v>
      </c>
      <c r="D71" s="52">
        <v>700</v>
      </c>
      <c r="E71" s="52" t="s">
        <v>1373</v>
      </c>
      <c r="F71" s="52">
        <v>70</v>
      </c>
      <c r="G71" s="56"/>
      <c r="H71" s="56">
        <v>2</v>
      </c>
      <c r="I71" s="56">
        <v>19</v>
      </c>
      <c r="J71" s="18">
        <f t="shared" si="1"/>
        <v>19</v>
      </c>
      <c r="K71" s="18">
        <v>30</v>
      </c>
      <c r="L71" s="19">
        <v>44425</v>
      </c>
      <c r="M71" s="62">
        <v>44661</v>
      </c>
      <c r="N71" s="18"/>
      <c r="O71" s="65"/>
      <c r="P71" s="20"/>
      <c r="Q71" s="21"/>
      <c r="R71" s="22"/>
      <c r="S71" s="23"/>
      <c r="T71" s="24"/>
      <c r="U71" s="25"/>
      <c r="V71" s="25"/>
      <c r="W71" s="45"/>
      <c r="X71" s="44"/>
      <c r="Y71" s="44"/>
      <c r="Z71" s="44"/>
      <c r="AA71" s="41"/>
      <c r="AB71" s="41"/>
      <c r="AC71" s="26"/>
      <c r="AD71" s="27"/>
      <c r="AE71" s="28"/>
      <c r="AF71" s="69"/>
      <c r="AG71" s="69"/>
      <c r="AH71" s="69"/>
      <c r="AI71" s="69"/>
      <c r="AJ71" s="69"/>
      <c r="AK71" s="69"/>
      <c r="AL71" s="69"/>
    </row>
    <row r="72" spans="1:38" s="71" customFormat="1" ht="60" customHeight="1" thickBot="1" x14ac:dyDescent="0.3">
      <c r="A72" s="15">
        <f>IF(C72="","",SUBTOTAL(3,$C$2:C72))</f>
        <v>71</v>
      </c>
      <c r="B72" s="16" t="s">
        <v>85</v>
      </c>
      <c r="C72" s="7" t="s">
        <v>733</v>
      </c>
      <c r="D72" s="52">
        <v>710</v>
      </c>
      <c r="E72" s="52" t="s">
        <v>1374</v>
      </c>
      <c r="F72" s="52">
        <v>71</v>
      </c>
      <c r="G72" s="56"/>
      <c r="H72" s="56">
        <v>5</v>
      </c>
      <c r="I72" s="56">
        <v>32</v>
      </c>
      <c r="J72" s="18">
        <f t="shared" si="1"/>
        <v>32</v>
      </c>
      <c r="K72" s="18">
        <v>30</v>
      </c>
      <c r="L72" s="19">
        <v>44490</v>
      </c>
      <c r="M72" s="62">
        <v>44390</v>
      </c>
      <c r="N72" s="18"/>
      <c r="O72" s="65"/>
      <c r="P72" s="20"/>
      <c r="Q72" s="21"/>
      <c r="R72" s="22"/>
      <c r="S72" s="23"/>
      <c r="T72" s="24"/>
      <c r="U72" s="25"/>
      <c r="V72" s="25"/>
      <c r="W72" s="45"/>
      <c r="X72" s="44"/>
      <c r="Y72" s="44"/>
      <c r="Z72" s="44"/>
      <c r="AA72" s="41"/>
      <c r="AB72" s="41"/>
      <c r="AC72" s="26"/>
      <c r="AD72" s="27"/>
      <c r="AE72" s="28"/>
      <c r="AF72" s="69"/>
      <c r="AG72" s="69"/>
      <c r="AH72" s="69"/>
      <c r="AI72" s="69"/>
      <c r="AJ72" s="69"/>
      <c r="AK72" s="69"/>
      <c r="AL72" s="69"/>
    </row>
    <row r="73" spans="1:38" s="71" customFormat="1" ht="60" customHeight="1" thickBot="1" x14ac:dyDescent="0.3">
      <c r="A73" s="15">
        <f>IF(C73="","",SUBTOTAL(3,$C$2:C73))</f>
        <v>72</v>
      </c>
      <c r="B73" s="16" t="s">
        <v>86</v>
      </c>
      <c r="C73" s="17" t="s">
        <v>734</v>
      </c>
      <c r="D73" s="37">
        <v>720</v>
      </c>
      <c r="E73" s="37" t="s">
        <v>1375</v>
      </c>
      <c r="F73" s="37">
        <v>72</v>
      </c>
      <c r="G73" s="56"/>
      <c r="H73" s="56">
        <v>9</v>
      </c>
      <c r="I73" s="56">
        <v>40</v>
      </c>
      <c r="J73" s="18">
        <f t="shared" si="1"/>
        <v>40</v>
      </c>
      <c r="K73" s="18">
        <v>30</v>
      </c>
      <c r="L73" s="19">
        <v>44524</v>
      </c>
      <c r="M73" s="62">
        <v>44443</v>
      </c>
      <c r="N73" s="18"/>
      <c r="O73" s="65"/>
      <c r="P73" s="20"/>
      <c r="Q73" s="21"/>
      <c r="R73" s="22"/>
      <c r="S73" s="23"/>
      <c r="T73" s="24"/>
      <c r="U73" s="25"/>
      <c r="V73" s="25"/>
      <c r="W73" s="45"/>
      <c r="X73" s="44"/>
      <c r="Y73" s="44"/>
      <c r="Z73" s="44"/>
      <c r="AA73" s="41"/>
      <c r="AB73" s="41"/>
      <c r="AC73" s="26"/>
      <c r="AD73" s="27"/>
      <c r="AE73" s="28"/>
      <c r="AF73" s="69"/>
      <c r="AG73" s="69"/>
      <c r="AH73" s="69"/>
      <c r="AI73" s="69"/>
      <c r="AJ73" s="69"/>
      <c r="AK73" s="69"/>
      <c r="AL73" s="69"/>
    </row>
    <row r="74" spans="1:38" s="71" customFormat="1" ht="60" customHeight="1" thickBot="1" x14ac:dyDescent="0.3">
      <c r="A74" s="15">
        <f>IF(C74="","",SUBTOTAL(3,$C$2:C74))</f>
        <v>73</v>
      </c>
      <c r="B74" s="16" t="s">
        <v>87</v>
      </c>
      <c r="C74" s="7" t="s">
        <v>735</v>
      </c>
      <c r="D74" s="52">
        <v>730</v>
      </c>
      <c r="E74" s="52" t="s">
        <v>1376</v>
      </c>
      <c r="F74" s="52">
        <v>73</v>
      </c>
      <c r="G74" s="56"/>
      <c r="H74" s="56">
        <v>8</v>
      </c>
      <c r="I74" s="56">
        <v>35</v>
      </c>
      <c r="J74" s="18">
        <f t="shared" si="1"/>
        <v>35</v>
      </c>
      <c r="K74" s="18">
        <v>30</v>
      </c>
      <c r="L74" s="19">
        <v>44416</v>
      </c>
      <c r="M74" s="62">
        <v>44692</v>
      </c>
      <c r="N74" s="18"/>
      <c r="O74" s="65"/>
      <c r="P74" s="20"/>
      <c r="Q74" s="21"/>
      <c r="R74" s="22"/>
      <c r="S74" s="23"/>
      <c r="T74" s="24"/>
      <c r="U74" s="25"/>
      <c r="V74" s="25"/>
      <c r="W74" s="45"/>
      <c r="X74" s="44"/>
      <c r="Y74" s="44"/>
      <c r="Z74" s="44"/>
      <c r="AA74" s="41"/>
      <c r="AB74" s="41"/>
      <c r="AC74" s="26"/>
      <c r="AD74" s="27"/>
      <c r="AE74" s="28"/>
      <c r="AF74" s="69"/>
      <c r="AG74" s="69"/>
      <c r="AH74" s="69"/>
      <c r="AI74" s="69"/>
      <c r="AJ74" s="69"/>
      <c r="AK74" s="69"/>
      <c r="AL74" s="69"/>
    </row>
    <row r="75" spans="1:38" s="71" customFormat="1" ht="60" customHeight="1" thickBot="1" x14ac:dyDescent="0.3">
      <c r="A75" s="15">
        <f>IF(C75="","",SUBTOTAL(3,$C$2:C75))</f>
        <v>74</v>
      </c>
      <c r="B75" s="16" t="s">
        <v>88</v>
      </c>
      <c r="C75" s="17" t="s">
        <v>736</v>
      </c>
      <c r="D75" s="52">
        <v>740</v>
      </c>
      <c r="E75" s="52" t="s">
        <v>1377</v>
      </c>
      <c r="F75" s="52">
        <v>74</v>
      </c>
      <c r="G75" s="56"/>
      <c r="H75" s="56">
        <v>5</v>
      </c>
      <c r="I75" s="56">
        <v>48</v>
      </c>
      <c r="J75" s="18">
        <f t="shared" si="1"/>
        <v>48</v>
      </c>
      <c r="K75" s="18">
        <v>30</v>
      </c>
      <c r="L75" s="19">
        <v>44456</v>
      </c>
      <c r="M75" s="62">
        <v>44738</v>
      </c>
      <c r="N75" s="18"/>
      <c r="O75" s="65"/>
      <c r="P75" s="20"/>
      <c r="Q75" s="21"/>
      <c r="R75" s="22"/>
      <c r="S75" s="23"/>
      <c r="T75" s="24"/>
      <c r="U75" s="25"/>
      <c r="V75" s="25"/>
      <c r="W75" s="45"/>
      <c r="X75" s="44"/>
      <c r="Y75" s="44"/>
      <c r="Z75" s="44"/>
      <c r="AA75" s="41"/>
      <c r="AB75" s="41"/>
      <c r="AC75" s="26"/>
      <c r="AD75" s="27"/>
      <c r="AE75" s="28"/>
      <c r="AF75" s="69"/>
      <c r="AG75" s="69"/>
      <c r="AH75" s="69"/>
      <c r="AI75" s="69"/>
      <c r="AJ75" s="69"/>
      <c r="AK75" s="69"/>
      <c r="AL75" s="69"/>
    </row>
    <row r="76" spans="1:38" s="71" customFormat="1" ht="60" customHeight="1" thickBot="1" x14ac:dyDescent="0.3">
      <c r="A76" s="15">
        <f>IF(C76="","",SUBTOTAL(3,$C$2:C76))</f>
        <v>75</v>
      </c>
      <c r="B76" s="16" t="s">
        <v>89</v>
      </c>
      <c r="C76" s="7" t="s">
        <v>737</v>
      </c>
      <c r="D76" s="37">
        <v>750</v>
      </c>
      <c r="E76" s="37" t="s">
        <v>1378</v>
      </c>
      <c r="F76" s="37">
        <v>75</v>
      </c>
      <c r="G76" s="56"/>
      <c r="H76" s="56">
        <v>29</v>
      </c>
      <c r="I76" s="56">
        <v>55</v>
      </c>
      <c r="J76" s="18">
        <f t="shared" si="1"/>
        <v>55</v>
      </c>
      <c r="K76" s="18">
        <v>30</v>
      </c>
      <c r="L76" s="19">
        <v>43949</v>
      </c>
      <c r="M76" s="62">
        <v>44712</v>
      </c>
      <c r="N76" s="18"/>
      <c r="O76" s="65"/>
      <c r="P76" s="20"/>
      <c r="Q76" s="21"/>
      <c r="R76" s="22"/>
      <c r="S76" s="23"/>
      <c r="T76" s="24"/>
      <c r="U76" s="25"/>
      <c r="V76" s="25"/>
      <c r="W76" s="45"/>
      <c r="X76" s="44"/>
      <c r="Y76" s="44"/>
      <c r="Z76" s="44"/>
      <c r="AA76" s="41"/>
      <c r="AB76" s="41"/>
      <c r="AC76" s="26"/>
      <c r="AD76" s="27"/>
      <c r="AE76" s="28"/>
      <c r="AF76" s="69"/>
      <c r="AG76" s="69"/>
      <c r="AH76" s="69"/>
      <c r="AI76" s="69"/>
      <c r="AJ76" s="69"/>
      <c r="AK76" s="69"/>
      <c r="AL76" s="69"/>
    </row>
    <row r="77" spans="1:38" s="71" customFormat="1" ht="60" customHeight="1" thickBot="1" x14ac:dyDescent="0.3">
      <c r="A77" s="15">
        <f>IF(C77="","",SUBTOTAL(3,$C$2:C77))</f>
        <v>76</v>
      </c>
      <c r="B77" s="16" t="s">
        <v>90</v>
      </c>
      <c r="C77" s="17" t="s">
        <v>738</v>
      </c>
      <c r="D77" s="52">
        <v>760</v>
      </c>
      <c r="E77" s="52" t="s">
        <v>1379</v>
      </c>
      <c r="F77" s="52">
        <v>76</v>
      </c>
      <c r="G77" s="56"/>
      <c r="H77" s="56">
        <v>18</v>
      </c>
      <c r="I77" s="56">
        <v>35</v>
      </c>
      <c r="J77" s="18">
        <f t="shared" si="1"/>
        <v>35</v>
      </c>
      <c r="K77" s="18">
        <v>30</v>
      </c>
      <c r="L77" s="19">
        <v>44374</v>
      </c>
      <c r="M77" s="62">
        <v>44708</v>
      </c>
      <c r="N77" s="18"/>
      <c r="O77" s="65"/>
      <c r="P77" s="20"/>
      <c r="Q77" s="21"/>
      <c r="R77" s="22"/>
      <c r="S77" s="23"/>
      <c r="T77" s="24"/>
      <c r="U77" s="25"/>
      <c r="V77" s="25"/>
      <c r="W77" s="45"/>
      <c r="X77" s="44"/>
      <c r="Y77" s="44"/>
      <c r="Z77" s="44"/>
      <c r="AA77" s="41"/>
      <c r="AB77" s="41"/>
      <c r="AC77" s="26"/>
      <c r="AD77" s="27"/>
      <c r="AE77" s="28"/>
      <c r="AF77" s="69"/>
      <c r="AG77" s="69"/>
      <c r="AH77" s="69"/>
      <c r="AI77" s="69"/>
      <c r="AJ77" s="69"/>
      <c r="AK77" s="69"/>
      <c r="AL77" s="69"/>
    </row>
    <row r="78" spans="1:38" s="71" customFormat="1" ht="60" customHeight="1" thickBot="1" x14ac:dyDescent="0.3">
      <c r="A78" s="15">
        <f>IF(C78="","",SUBTOTAL(3,$C$2:C78))</f>
        <v>77</v>
      </c>
      <c r="B78" s="16" t="s">
        <v>91</v>
      </c>
      <c r="C78" s="7" t="s">
        <v>739</v>
      </c>
      <c r="D78" s="52">
        <v>770</v>
      </c>
      <c r="E78" s="52" t="s">
        <v>1380</v>
      </c>
      <c r="F78" s="52">
        <v>77</v>
      </c>
      <c r="G78" s="56"/>
      <c r="H78" s="56">
        <v>15</v>
      </c>
      <c r="I78" s="56">
        <v>40</v>
      </c>
      <c r="J78" s="18">
        <f t="shared" si="1"/>
        <v>40</v>
      </c>
      <c r="K78" s="18">
        <v>30</v>
      </c>
      <c r="L78" s="19">
        <v>44265</v>
      </c>
      <c r="M78" s="62">
        <v>44658</v>
      </c>
      <c r="N78" s="18"/>
      <c r="O78" s="65"/>
      <c r="P78" s="20"/>
      <c r="Q78" s="21"/>
      <c r="R78" s="22"/>
      <c r="S78" s="23"/>
      <c r="T78" s="24"/>
      <c r="U78" s="25"/>
      <c r="V78" s="25"/>
      <c r="W78" s="45"/>
      <c r="X78" s="44"/>
      <c r="Y78" s="44"/>
      <c r="Z78" s="44"/>
      <c r="AA78" s="41"/>
      <c r="AB78" s="41"/>
      <c r="AC78" s="26"/>
      <c r="AD78" s="27"/>
      <c r="AE78" s="28"/>
      <c r="AF78" s="69"/>
      <c r="AG78" s="69"/>
      <c r="AH78" s="69"/>
      <c r="AI78" s="69"/>
      <c r="AJ78" s="69"/>
      <c r="AK78" s="69"/>
      <c r="AL78" s="69"/>
    </row>
    <row r="79" spans="1:38" s="71" customFormat="1" ht="60" customHeight="1" thickBot="1" x14ac:dyDescent="0.3">
      <c r="A79" s="15">
        <f>IF(C79="","",SUBTOTAL(3,$C$2:C79))</f>
        <v>78</v>
      </c>
      <c r="B79" s="16" t="s">
        <v>92</v>
      </c>
      <c r="C79" s="17" t="s">
        <v>740</v>
      </c>
      <c r="D79" s="52">
        <v>780</v>
      </c>
      <c r="E79" s="52" t="s">
        <v>1381</v>
      </c>
      <c r="F79" s="52">
        <v>78</v>
      </c>
      <c r="G79" s="56"/>
      <c r="H79" s="56">
        <v>15</v>
      </c>
      <c r="I79" s="56">
        <v>40</v>
      </c>
      <c r="J79" s="18">
        <f t="shared" si="1"/>
        <v>40</v>
      </c>
      <c r="K79" s="18">
        <v>30</v>
      </c>
      <c r="L79" s="19">
        <v>44379</v>
      </c>
      <c r="M79" s="62">
        <v>44616</v>
      </c>
      <c r="N79" s="18"/>
      <c r="O79" s="65"/>
      <c r="P79" s="20"/>
      <c r="Q79" s="21"/>
      <c r="R79" s="22"/>
      <c r="S79" s="23"/>
      <c r="T79" s="24"/>
      <c r="U79" s="25"/>
      <c r="V79" s="25"/>
      <c r="W79" s="45"/>
      <c r="X79" s="44"/>
      <c r="Y79" s="44"/>
      <c r="Z79" s="44"/>
      <c r="AA79" s="41"/>
      <c r="AB79" s="41"/>
      <c r="AC79" s="26"/>
      <c r="AD79" s="27"/>
      <c r="AE79" s="28"/>
      <c r="AF79" s="69"/>
      <c r="AG79" s="69"/>
      <c r="AH79" s="69"/>
      <c r="AI79" s="69"/>
      <c r="AJ79" s="69"/>
      <c r="AK79" s="69"/>
      <c r="AL79" s="69"/>
    </row>
    <row r="80" spans="1:38" s="71" customFormat="1" ht="60" customHeight="1" thickBot="1" x14ac:dyDescent="0.3">
      <c r="A80" s="15">
        <f>IF(C80="","",SUBTOTAL(3,$C$2:C80))</f>
        <v>79</v>
      </c>
      <c r="B80" s="16" t="s">
        <v>93</v>
      </c>
      <c r="C80" s="7" t="s">
        <v>741</v>
      </c>
      <c r="D80" s="37">
        <v>790</v>
      </c>
      <c r="E80" s="37" t="s">
        <v>1382</v>
      </c>
      <c r="F80" s="37">
        <v>79</v>
      </c>
      <c r="G80" s="56"/>
      <c r="H80" s="56">
        <v>9</v>
      </c>
      <c r="I80" s="56">
        <v>40</v>
      </c>
      <c r="J80" s="18">
        <f t="shared" si="1"/>
        <v>40</v>
      </c>
      <c r="K80" s="18">
        <v>30</v>
      </c>
      <c r="L80" s="19">
        <v>44556</v>
      </c>
      <c r="M80" s="62">
        <v>44647</v>
      </c>
      <c r="N80" s="18"/>
      <c r="O80" s="65"/>
      <c r="P80" s="20"/>
      <c r="Q80" s="21"/>
      <c r="R80" s="22"/>
      <c r="S80" s="23"/>
      <c r="T80" s="24"/>
      <c r="U80" s="25"/>
      <c r="V80" s="25"/>
      <c r="W80" s="45"/>
      <c r="X80" s="44"/>
      <c r="Y80" s="44"/>
      <c r="Z80" s="44"/>
      <c r="AA80" s="41"/>
      <c r="AB80" s="41"/>
      <c r="AC80" s="26"/>
      <c r="AD80" s="27"/>
      <c r="AE80" s="28"/>
      <c r="AF80" s="69"/>
      <c r="AG80" s="69"/>
      <c r="AH80" s="69"/>
      <c r="AI80" s="69"/>
      <c r="AJ80" s="69"/>
      <c r="AK80" s="69"/>
      <c r="AL80" s="69"/>
    </row>
    <row r="81" spans="1:38" s="71" customFormat="1" ht="60" customHeight="1" thickBot="1" x14ac:dyDescent="0.3">
      <c r="A81" s="15">
        <f>IF(C81="","",SUBTOTAL(3,$C$2:C81))</f>
        <v>80</v>
      </c>
      <c r="B81" s="16" t="s">
        <v>94</v>
      </c>
      <c r="C81" s="17" t="s">
        <v>742</v>
      </c>
      <c r="D81" s="52">
        <v>800</v>
      </c>
      <c r="E81" s="52" t="s">
        <v>1383</v>
      </c>
      <c r="F81" s="52">
        <v>80</v>
      </c>
      <c r="G81" s="56"/>
      <c r="H81" s="56">
        <v>36</v>
      </c>
      <c r="I81" s="56">
        <v>42</v>
      </c>
      <c r="J81" s="18">
        <f t="shared" si="1"/>
        <v>42</v>
      </c>
      <c r="K81" s="18">
        <v>30</v>
      </c>
      <c r="L81" s="19">
        <v>44397</v>
      </c>
      <c r="M81" s="62">
        <v>44715</v>
      </c>
      <c r="N81" s="18"/>
      <c r="O81" s="65"/>
      <c r="P81" s="20"/>
      <c r="Q81" s="21"/>
      <c r="R81" s="22"/>
      <c r="S81" s="23"/>
      <c r="T81" s="24"/>
      <c r="U81" s="25"/>
      <c r="V81" s="25"/>
      <c r="W81" s="45"/>
      <c r="X81" s="44"/>
      <c r="Y81" s="44"/>
      <c r="Z81" s="44"/>
      <c r="AA81" s="41"/>
      <c r="AB81" s="41"/>
      <c r="AC81" s="26"/>
      <c r="AD81" s="27"/>
      <c r="AE81" s="28"/>
      <c r="AF81" s="69"/>
      <c r="AG81" s="69"/>
      <c r="AH81" s="69"/>
      <c r="AI81" s="69"/>
      <c r="AJ81" s="69"/>
      <c r="AK81" s="69"/>
      <c r="AL81" s="69"/>
    </row>
    <row r="82" spans="1:38" s="71" customFormat="1" ht="60" customHeight="1" thickBot="1" x14ac:dyDescent="0.3">
      <c r="A82" s="15">
        <f>IF(C82="","",SUBTOTAL(3,$C$2:C82))</f>
        <v>81</v>
      </c>
      <c r="B82" s="16" t="s">
        <v>95</v>
      </c>
      <c r="C82" s="7" t="s">
        <v>743</v>
      </c>
      <c r="D82" s="52">
        <v>810</v>
      </c>
      <c r="E82" s="52" t="s">
        <v>1384</v>
      </c>
      <c r="F82" s="52">
        <v>81</v>
      </c>
      <c r="G82" s="56"/>
      <c r="H82" s="56">
        <v>28.1</v>
      </c>
      <c r="I82" s="56">
        <v>49</v>
      </c>
      <c r="J82" s="18">
        <f t="shared" si="1"/>
        <v>49</v>
      </c>
      <c r="K82" s="18">
        <v>30</v>
      </c>
      <c r="L82" s="19">
        <v>44201</v>
      </c>
      <c r="M82" s="62">
        <v>44561</v>
      </c>
      <c r="N82" s="18"/>
      <c r="O82" s="65"/>
      <c r="P82" s="20"/>
      <c r="Q82" s="21"/>
      <c r="R82" s="22"/>
      <c r="S82" s="23"/>
      <c r="T82" s="24"/>
      <c r="U82" s="25"/>
      <c r="V82" s="25"/>
      <c r="W82" s="45"/>
      <c r="X82" s="44"/>
      <c r="Y82" s="44"/>
      <c r="Z82" s="44"/>
      <c r="AA82" s="41"/>
      <c r="AB82" s="41"/>
      <c r="AC82" s="26"/>
      <c r="AD82" s="27"/>
      <c r="AE82" s="28"/>
      <c r="AF82" s="69"/>
      <c r="AG82" s="69"/>
      <c r="AH82" s="69"/>
      <c r="AI82" s="69"/>
      <c r="AJ82" s="69"/>
      <c r="AK82" s="69"/>
      <c r="AL82" s="69"/>
    </row>
    <row r="83" spans="1:38" s="71" customFormat="1" ht="60" customHeight="1" thickBot="1" x14ac:dyDescent="0.3">
      <c r="A83" s="15">
        <f>IF(C83="","",SUBTOTAL(3,$C$2:C83))</f>
        <v>82</v>
      </c>
      <c r="B83" s="16" t="s">
        <v>96</v>
      </c>
      <c r="C83" s="17" t="s">
        <v>744</v>
      </c>
      <c r="D83" s="37">
        <v>820</v>
      </c>
      <c r="E83" s="37" t="s">
        <v>1385</v>
      </c>
      <c r="F83" s="37">
        <v>82</v>
      </c>
      <c r="G83" s="56"/>
      <c r="H83" s="56">
        <v>12</v>
      </c>
      <c r="I83" s="56">
        <v>38</v>
      </c>
      <c r="J83" s="18">
        <f t="shared" si="1"/>
        <v>38</v>
      </c>
      <c r="K83" s="18">
        <v>30</v>
      </c>
      <c r="L83" s="19">
        <v>43937</v>
      </c>
      <c r="M83" s="62">
        <v>44400</v>
      </c>
      <c r="N83" s="18"/>
      <c r="O83" s="65"/>
      <c r="P83" s="20"/>
      <c r="Q83" s="21"/>
      <c r="R83" s="22"/>
      <c r="S83" s="23"/>
      <c r="T83" s="24"/>
      <c r="U83" s="25"/>
      <c r="V83" s="25"/>
      <c r="W83" s="45"/>
      <c r="X83" s="44"/>
      <c r="Y83" s="44"/>
      <c r="Z83" s="44"/>
      <c r="AA83" s="41"/>
      <c r="AB83" s="41"/>
      <c r="AC83" s="26"/>
      <c r="AD83" s="27"/>
      <c r="AE83" s="28"/>
      <c r="AF83" s="69"/>
      <c r="AG83" s="69"/>
      <c r="AH83" s="69"/>
      <c r="AI83" s="69"/>
      <c r="AJ83" s="69"/>
      <c r="AK83" s="69"/>
      <c r="AL83" s="69"/>
    </row>
    <row r="84" spans="1:38" s="71" customFormat="1" ht="60" customHeight="1" thickBot="1" x14ac:dyDescent="0.3">
      <c r="A84" s="15">
        <f>IF(C84="","",SUBTOTAL(3,$C$2:C84))</f>
        <v>83</v>
      </c>
      <c r="B84" s="16" t="s">
        <v>97</v>
      </c>
      <c r="C84" s="7" t="s">
        <v>745</v>
      </c>
      <c r="D84" s="52">
        <v>830</v>
      </c>
      <c r="E84" s="52" t="s">
        <v>1386</v>
      </c>
      <c r="F84" s="52">
        <v>83</v>
      </c>
      <c r="G84" s="56"/>
      <c r="H84" s="56">
        <v>6</v>
      </c>
      <c r="I84" s="56">
        <v>33</v>
      </c>
      <c r="J84" s="18">
        <f t="shared" si="1"/>
        <v>33</v>
      </c>
      <c r="K84" s="18">
        <v>30</v>
      </c>
      <c r="L84" s="19">
        <v>44413</v>
      </c>
      <c r="M84" s="62">
        <v>44667</v>
      </c>
      <c r="N84" s="18"/>
      <c r="O84" s="65"/>
      <c r="P84" s="20"/>
      <c r="Q84" s="21"/>
      <c r="R84" s="22"/>
      <c r="S84" s="23"/>
      <c r="T84" s="24"/>
      <c r="U84" s="25"/>
      <c r="V84" s="25"/>
      <c r="W84" s="45"/>
      <c r="X84" s="44"/>
      <c r="Y84" s="44"/>
      <c r="Z84" s="44"/>
      <c r="AA84" s="41"/>
      <c r="AB84" s="41"/>
      <c r="AC84" s="26"/>
      <c r="AD84" s="27"/>
      <c r="AE84" s="28"/>
      <c r="AF84" s="69"/>
      <c r="AG84" s="69"/>
      <c r="AH84" s="69"/>
      <c r="AI84" s="69"/>
      <c r="AJ84" s="69"/>
      <c r="AK84" s="69"/>
      <c r="AL84" s="69"/>
    </row>
    <row r="85" spans="1:38" s="71" customFormat="1" ht="60" customHeight="1" thickBot="1" x14ac:dyDescent="0.3">
      <c r="A85" s="15">
        <f>IF(C85="","",SUBTOTAL(3,$C$2:C85))</f>
        <v>84</v>
      </c>
      <c r="B85" s="16" t="s">
        <v>98</v>
      </c>
      <c r="C85" s="17" t="s">
        <v>746</v>
      </c>
      <c r="D85" s="52">
        <v>840</v>
      </c>
      <c r="E85" s="52" t="s">
        <v>1387</v>
      </c>
      <c r="F85" s="52">
        <v>84</v>
      </c>
      <c r="G85" s="56"/>
      <c r="H85" s="56">
        <v>15</v>
      </c>
      <c r="I85" s="56">
        <v>44</v>
      </c>
      <c r="J85" s="18">
        <f t="shared" si="1"/>
        <v>44</v>
      </c>
      <c r="K85" s="18">
        <v>30</v>
      </c>
      <c r="L85" s="19">
        <v>44383</v>
      </c>
      <c r="M85" s="62">
        <v>44363</v>
      </c>
      <c r="N85" s="18"/>
      <c r="O85" s="65"/>
      <c r="P85" s="20"/>
      <c r="Q85" s="21"/>
      <c r="R85" s="22"/>
      <c r="S85" s="23"/>
      <c r="T85" s="24"/>
      <c r="U85" s="25"/>
      <c r="V85" s="25"/>
      <c r="W85" s="45"/>
      <c r="X85" s="44"/>
      <c r="Y85" s="44"/>
      <c r="Z85" s="44"/>
      <c r="AA85" s="41"/>
      <c r="AB85" s="41"/>
      <c r="AC85" s="26"/>
      <c r="AD85" s="27"/>
      <c r="AE85" s="28"/>
      <c r="AF85" s="69"/>
      <c r="AG85" s="69"/>
      <c r="AH85" s="69"/>
      <c r="AI85" s="69"/>
      <c r="AJ85" s="69"/>
      <c r="AK85" s="69"/>
      <c r="AL85" s="69"/>
    </row>
    <row r="86" spans="1:38" s="71" customFormat="1" ht="60" customHeight="1" thickBot="1" x14ac:dyDescent="0.3">
      <c r="A86" s="15">
        <f>IF(C86="","",SUBTOTAL(3,$C$2:C86))</f>
        <v>85</v>
      </c>
      <c r="B86" s="16" t="s">
        <v>99</v>
      </c>
      <c r="C86" s="7" t="s">
        <v>747</v>
      </c>
      <c r="D86" s="52">
        <v>850</v>
      </c>
      <c r="E86" s="52" t="s">
        <v>1388</v>
      </c>
      <c r="F86" s="52">
        <v>85</v>
      </c>
      <c r="G86" s="56"/>
      <c r="H86" s="56">
        <v>5</v>
      </c>
      <c r="I86" s="56">
        <v>34</v>
      </c>
      <c r="J86" s="18">
        <f t="shared" si="1"/>
        <v>34</v>
      </c>
      <c r="K86" s="18">
        <v>30</v>
      </c>
      <c r="L86" s="19">
        <v>44083</v>
      </c>
      <c r="M86" s="62">
        <v>44470</v>
      </c>
      <c r="N86" s="18"/>
      <c r="O86" s="65"/>
      <c r="P86" s="20"/>
      <c r="Q86" s="21"/>
      <c r="R86" s="22"/>
      <c r="S86" s="23"/>
      <c r="T86" s="24"/>
      <c r="U86" s="25"/>
      <c r="V86" s="25"/>
      <c r="W86" s="45"/>
      <c r="X86" s="44"/>
      <c r="Y86" s="44"/>
      <c r="Z86" s="44"/>
      <c r="AA86" s="41"/>
      <c r="AB86" s="41"/>
      <c r="AC86" s="26"/>
      <c r="AD86" s="27"/>
      <c r="AE86" s="28"/>
      <c r="AF86" s="69"/>
      <c r="AG86" s="69"/>
      <c r="AH86" s="69"/>
      <c r="AI86" s="69"/>
      <c r="AJ86" s="69"/>
      <c r="AK86" s="69"/>
      <c r="AL86" s="69"/>
    </row>
    <row r="87" spans="1:38" s="71" customFormat="1" ht="60" customHeight="1" thickBot="1" x14ac:dyDescent="0.3">
      <c r="A87" s="15">
        <f>IF(C87="","",SUBTOTAL(3,$C$2:C87))</f>
        <v>86</v>
      </c>
      <c r="B87" s="16" t="s">
        <v>100</v>
      </c>
      <c r="C87" s="17" t="s">
        <v>748</v>
      </c>
      <c r="D87" s="37">
        <v>860</v>
      </c>
      <c r="E87" s="37" t="s">
        <v>1389</v>
      </c>
      <c r="F87" s="37">
        <v>86</v>
      </c>
      <c r="G87" s="56"/>
      <c r="H87" s="56">
        <v>18</v>
      </c>
      <c r="I87" s="56">
        <v>38</v>
      </c>
      <c r="J87" s="18">
        <f t="shared" si="1"/>
        <v>38</v>
      </c>
      <c r="K87" s="18">
        <v>30</v>
      </c>
      <c r="L87" s="19">
        <v>44624</v>
      </c>
      <c r="M87" s="62">
        <v>44715</v>
      </c>
      <c r="N87" s="18"/>
      <c r="O87" s="65"/>
      <c r="P87" s="20"/>
      <c r="Q87" s="21"/>
      <c r="R87" s="22"/>
      <c r="S87" s="23"/>
      <c r="T87" s="24"/>
      <c r="U87" s="25"/>
      <c r="V87" s="25"/>
      <c r="W87" s="45"/>
      <c r="X87" s="44"/>
      <c r="Y87" s="44"/>
      <c r="Z87" s="44"/>
      <c r="AA87" s="41"/>
      <c r="AB87" s="41"/>
      <c r="AC87" s="26"/>
      <c r="AD87" s="27"/>
      <c r="AE87" s="28"/>
      <c r="AF87" s="69"/>
      <c r="AG87" s="69"/>
      <c r="AH87" s="69"/>
      <c r="AI87" s="69"/>
      <c r="AJ87" s="69"/>
      <c r="AK87" s="69"/>
      <c r="AL87" s="69"/>
    </row>
    <row r="88" spans="1:38" s="71" customFormat="1" ht="60" customHeight="1" thickBot="1" x14ac:dyDescent="0.3">
      <c r="A88" s="15">
        <f>IF(C88="","",SUBTOTAL(3,$C$2:C88))</f>
        <v>87</v>
      </c>
      <c r="B88" s="16" t="s">
        <v>101</v>
      </c>
      <c r="C88" s="7" t="s">
        <v>749</v>
      </c>
      <c r="D88" s="52">
        <v>870</v>
      </c>
      <c r="E88" s="52" t="s">
        <v>1390</v>
      </c>
      <c r="F88" s="52">
        <v>87</v>
      </c>
      <c r="G88" s="56"/>
      <c r="H88" s="56">
        <v>7</v>
      </c>
      <c r="I88" s="56">
        <v>36</v>
      </c>
      <c r="J88" s="18">
        <f t="shared" si="1"/>
        <v>36</v>
      </c>
      <c r="K88" s="32">
        <v>30</v>
      </c>
      <c r="L88" s="27">
        <v>44462</v>
      </c>
      <c r="M88" s="63">
        <v>44563</v>
      </c>
      <c r="N88" s="18"/>
      <c r="O88" s="65"/>
      <c r="P88" s="33"/>
      <c r="Q88" s="21"/>
      <c r="R88" s="22"/>
      <c r="S88" s="23"/>
      <c r="T88" s="24"/>
      <c r="U88" s="34"/>
      <c r="V88" s="34"/>
      <c r="W88" s="48"/>
      <c r="X88" s="44"/>
      <c r="Y88" s="44"/>
      <c r="Z88" s="44"/>
      <c r="AA88" s="41"/>
      <c r="AB88" s="41"/>
      <c r="AC88" s="27"/>
      <c r="AD88" s="27"/>
      <c r="AE88" s="28"/>
      <c r="AF88" s="69"/>
      <c r="AG88" s="69"/>
      <c r="AH88" s="69"/>
      <c r="AI88" s="69"/>
      <c r="AJ88" s="69"/>
      <c r="AK88" s="69"/>
      <c r="AL88" s="69"/>
    </row>
    <row r="89" spans="1:38" s="71" customFormat="1" ht="60" customHeight="1" thickBot="1" x14ac:dyDescent="0.3">
      <c r="A89" s="15">
        <f>IF(C89="","",SUBTOTAL(3,$C$2:C89))</f>
        <v>88</v>
      </c>
      <c r="B89" s="16" t="s">
        <v>102</v>
      </c>
      <c r="C89" s="17" t="s">
        <v>750</v>
      </c>
      <c r="D89" s="52">
        <v>880</v>
      </c>
      <c r="E89" s="52" t="s">
        <v>1391</v>
      </c>
      <c r="F89" s="52">
        <v>88</v>
      </c>
      <c r="G89" s="56"/>
      <c r="H89" s="56">
        <v>44</v>
      </c>
      <c r="I89" s="56">
        <v>48</v>
      </c>
      <c r="J89" s="18">
        <f t="shared" si="1"/>
        <v>48</v>
      </c>
      <c r="K89" s="18">
        <v>30</v>
      </c>
      <c r="L89" s="19">
        <v>44386</v>
      </c>
      <c r="M89" s="62">
        <v>44420</v>
      </c>
      <c r="N89" s="18"/>
      <c r="O89" s="65"/>
      <c r="P89" s="20"/>
      <c r="Q89" s="21"/>
      <c r="R89" s="22"/>
      <c r="S89" s="23"/>
      <c r="T89" s="24"/>
      <c r="U89" s="25"/>
      <c r="V89" s="25"/>
      <c r="W89" s="45"/>
      <c r="X89" s="44"/>
      <c r="Y89" s="44"/>
      <c r="Z89" s="44"/>
      <c r="AA89" s="41"/>
      <c r="AB89" s="41"/>
      <c r="AC89" s="26"/>
      <c r="AD89" s="27"/>
      <c r="AE89" s="28"/>
      <c r="AF89" s="69"/>
      <c r="AG89" s="69"/>
      <c r="AH89" s="69"/>
      <c r="AI89" s="69"/>
      <c r="AJ89" s="69"/>
      <c r="AK89" s="69"/>
      <c r="AL89" s="69"/>
    </row>
    <row r="90" spans="1:38" s="71" customFormat="1" ht="60" customHeight="1" thickBot="1" x14ac:dyDescent="0.3">
      <c r="A90" s="15">
        <f>IF(C90="","",SUBTOTAL(3,$C$2:C90))</f>
        <v>89</v>
      </c>
      <c r="B90" s="16" t="s">
        <v>103</v>
      </c>
      <c r="C90" s="7" t="s">
        <v>751</v>
      </c>
      <c r="D90" s="37">
        <v>890</v>
      </c>
      <c r="E90" s="37" t="s">
        <v>1392</v>
      </c>
      <c r="F90" s="37">
        <v>89</v>
      </c>
      <c r="G90" s="56"/>
      <c r="H90" s="56">
        <v>14</v>
      </c>
      <c r="I90" s="56">
        <v>50</v>
      </c>
      <c r="J90" s="18">
        <f t="shared" si="1"/>
        <v>50</v>
      </c>
      <c r="K90" s="18">
        <v>30</v>
      </c>
      <c r="L90" s="19">
        <v>44577</v>
      </c>
      <c r="M90" s="62">
        <v>44714</v>
      </c>
      <c r="N90" s="18"/>
      <c r="O90" s="65"/>
      <c r="P90" s="20"/>
      <c r="Q90" s="21"/>
      <c r="R90" s="22"/>
      <c r="S90" s="23"/>
      <c r="T90" s="24"/>
      <c r="U90" s="25"/>
      <c r="V90" s="25"/>
      <c r="W90" s="45"/>
      <c r="X90" s="44"/>
      <c r="Y90" s="44"/>
      <c r="Z90" s="44"/>
      <c r="AA90" s="41"/>
      <c r="AB90" s="41"/>
      <c r="AC90" s="26"/>
      <c r="AD90" s="27"/>
      <c r="AE90" s="28"/>
      <c r="AF90" s="69"/>
      <c r="AG90" s="69"/>
      <c r="AH90" s="69"/>
      <c r="AI90" s="69"/>
      <c r="AJ90" s="69"/>
      <c r="AK90" s="69"/>
      <c r="AL90" s="69"/>
    </row>
    <row r="91" spans="1:38" s="71" customFormat="1" ht="60" customHeight="1" thickBot="1" x14ac:dyDescent="0.3">
      <c r="A91" s="15">
        <f>IF(C91="","",SUBTOTAL(3,$C$2:C91))</f>
        <v>90</v>
      </c>
      <c r="B91" s="16" t="s">
        <v>104</v>
      </c>
      <c r="C91" s="17" t="s">
        <v>752</v>
      </c>
      <c r="D91" s="52">
        <v>900</v>
      </c>
      <c r="E91" s="52" t="s">
        <v>1393</v>
      </c>
      <c r="F91" s="52">
        <v>90</v>
      </c>
      <c r="G91" s="56"/>
      <c r="H91" s="56">
        <v>22</v>
      </c>
      <c r="I91" s="56">
        <v>56</v>
      </c>
      <c r="J91" s="18">
        <f t="shared" si="1"/>
        <v>56</v>
      </c>
      <c r="K91" s="18">
        <v>30</v>
      </c>
      <c r="L91" s="19">
        <v>43661</v>
      </c>
      <c r="M91" s="62">
        <v>44386</v>
      </c>
      <c r="N91" s="18"/>
      <c r="O91" s="65"/>
      <c r="P91" s="20"/>
      <c r="Q91" s="21"/>
      <c r="R91" s="22"/>
      <c r="S91" s="23"/>
      <c r="T91" s="24"/>
      <c r="U91" s="25"/>
      <c r="V91" s="25"/>
      <c r="W91" s="45"/>
      <c r="X91" s="44"/>
      <c r="Y91" s="44"/>
      <c r="Z91" s="44"/>
      <c r="AA91" s="41"/>
      <c r="AB91" s="41"/>
      <c r="AC91" s="26"/>
      <c r="AD91" s="27"/>
      <c r="AE91" s="28"/>
      <c r="AF91" s="69"/>
      <c r="AG91" s="69"/>
      <c r="AH91" s="69"/>
      <c r="AI91" s="69"/>
      <c r="AJ91" s="69"/>
      <c r="AK91" s="69"/>
      <c r="AL91" s="69"/>
    </row>
    <row r="92" spans="1:38" s="71" customFormat="1" ht="60" customHeight="1" thickBot="1" x14ac:dyDescent="0.3">
      <c r="A92" s="15">
        <f>IF(C92="","",SUBTOTAL(3,$C$2:C92))</f>
        <v>91</v>
      </c>
      <c r="B92" s="16" t="s">
        <v>105</v>
      </c>
      <c r="C92" s="7" t="s">
        <v>753</v>
      </c>
      <c r="D92" s="52">
        <v>910</v>
      </c>
      <c r="E92" s="52" t="s">
        <v>1394</v>
      </c>
      <c r="F92" s="52">
        <v>91</v>
      </c>
      <c r="G92" s="56"/>
      <c r="H92" s="56">
        <v>8</v>
      </c>
      <c r="I92" s="56">
        <v>31</v>
      </c>
      <c r="J92" s="18">
        <f t="shared" si="1"/>
        <v>31</v>
      </c>
      <c r="K92" s="18">
        <v>30</v>
      </c>
      <c r="L92" s="19" t="s">
        <v>106</v>
      </c>
      <c r="M92" s="62">
        <v>44375</v>
      </c>
      <c r="N92" s="18"/>
      <c r="O92" s="65"/>
      <c r="P92" s="20"/>
      <c r="Q92" s="21"/>
      <c r="R92" s="22"/>
      <c r="S92" s="23"/>
      <c r="T92" s="24"/>
      <c r="U92" s="25"/>
      <c r="V92" s="25"/>
      <c r="W92" s="45"/>
      <c r="X92" s="44"/>
      <c r="Y92" s="44"/>
      <c r="Z92" s="44"/>
      <c r="AA92" s="41"/>
      <c r="AB92" s="41"/>
      <c r="AC92" s="26"/>
      <c r="AD92" s="27"/>
      <c r="AE92" s="28"/>
      <c r="AF92" s="69"/>
      <c r="AG92" s="69"/>
      <c r="AH92" s="69"/>
      <c r="AI92" s="69"/>
      <c r="AJ92" s="69"/>
      <c r="AK92" s="69"/>
      <c r="AL92" s="69"/>
    </row>
    <row r="93" spans="1:38" s="71" customFormat="1" ht="60" customHeight="1" thickBot="1" x14ac:dyDescent="0.3">
      <c r="A93" s="15">
        <f>IF(C93="","",SUBTOTAL(3,$C$2:C93))</f>
        <v>92</v>
      </c>
      <c r="B93" s="16" t="s">
        <v>107</v>
      </c>
      <c r="C93" s="17" t="s">
        <v>754</v>
      </c>
      <c r="D93" s="52">
        <v>920</v>
      </c>
      <c r="E93" s="52" t="s">
        <v>1395</v>
      </c>
      <c r="F93" s="52">
        <v>92</v>
      </c>
      <c r="G93" s="56"/>
      <c r="H93" s="56">
        <v>19</v>
      </c>
      <c r="I93" s="56">
        <v>42</v>
      </c>
      <c r="J93" s="18">
        <f t="shared" si="1"/>
        <v>42</v>
      </c>
      <c r="K93" s="32">
        <v>30</v>
      </c>
      <c r="L93" s="27">
        <v>44508</v>
      </c>
      <c r="M93" s="63">
        <v>44565</v>
      </c>
      <c r="N93" s="18"/>
      <c r="O93" s="65"/>
      <c r="P93" s="33"/>
      <c r="Q93" s="21"/>
      <c r="R93" s="22"/>
      <c r="S93" s="23"/>
      <c r="T93" s="24"/>
      <c r="U93" s="34"/>
      <c r="V93" s="34"/>
      <c r="W93" s="48"/>
      <c r="X93" s="44"/>
      <c r="Y93" s="44"/>
      <c r="Z93" s="44"/>
      <c r="AA93" s="41"/>
      <c r="AB93" s="41"/>
      <c r="AC93" s="27"/>
      <c r="AD93" s="27"/>
      <c r="AE93" s="28"/>
      <c r="AF93" s="69"/>
      <c r="AG93" s="69"/>
      <c r="AH93" s="69"/>
      <c r="AI93" s="69"/>
      <c r="AJ93" s="69"/>
      <c r="AK93" s="69"/>
      <c r="AL93" s="69"/>
    </row>
    <row r="94" spans="1:38" s="71" customFormat="1" ht="60" customHeight="1" thickBot="1" x14ac:dyDescent="0.3">
      <c r="A94" s="15">
        <f>IF(C94="","",SUBTOTAL(3,$C$2:C94))</f>
        <v>93</v>
      </c>
      <c r="B94" s="16" t="s">
        <v>660</v>
      </c>
      <c r="C94" s="7" t="s">
        <v>755</v>
      </c>
      <c r="D94" s="37">
        <v>930</v>
      </c>
      <c r="E94" s="37" t="s">
        <v>1396</v>
      </c>
      <c r="F94" s="37">
        <v>93</v>
      </c>
      <c r="G94" s="56"/>
      <c r="H94" s="56">
        <v>24</v>
      </c>
      <c r="I94" s="56">
        <v>24</v>
      </c>
      <c r="J94" s="18">
        <f t="shared" si="1"/>
        <v>24</v>
      </c>
      <c r="K94" s="18">
        <v>30</v>
      </c>
      <c r="L94" s="19">
        <v>44517</v>
      </c>
      <c r="M94" s="62">
        <v>44740</v>
      </c>
      <c r="N94" s="18"/>
      <c r="O94" s="65"/>
      <c r="P94" s="20"/>
      <c r="Q94" s="21"/>
      <c r="R94" s="22"/>
      <c r="S94" s="23"/>
      <c r="T94" s="24"/>
      <c r="U94" s="25"/>
      <c r="V94" s="25"/>
      <c r="W94" s="45"/>
      <c r="X94" s="44"/>
      <c r="Y94" s="44"/>
      <c r="Z94" s="44"/>
      <c r="AA94" s="41"/>
      <c r="AB94" s="41"/>
      <c r="AC94" s="26"/>
      <c r="AD94" s="27"/>
      <c r="AE94" s="28"/>
      <c r="AF94" s="69"/>
      <c r="AG94" s="69"/>
      <c r="AH94" s="69"/>
      <c r="AI94" s="69"/>
      <c r="AJ94" s="69"/>
      <c r="AK94" s="69"/>
      <c r="AL94" s="69"/>
    </row>
    <row r="95" spans="1:38" s="71" customFormat="1" ht="60" customHeight="1" thickBot="1" x14ac:dyDescent="0.3">
      <c r="A95" s="15">
        <f>IF(C95="","",SUBTOTAL(3,$C$2:C95))</f>
        <v>94</v>
      </c>
      <c r="B95" s="16" t="s">
        <v>661</v>
      </c>
      <c r="C95" s="17" t="s">
        <v>756</v>
      </c>
      <c r="D95" s="52">
        <v>940</v>
      </c>
      <c r="E95" s="52" t="s">
        <v>1397</v>
      </c>
      <c r="F95" s="52">
        <v>94</v>
      </c>
      <c r="G95" s="56"/>
      <c r="H95" s="56">
        <v>24</v>
      </c>
      <c r="I95" s="56">
        <v>24</v>
      </c>
      <c r="J95" s="18">
        <f t="shared" si="1"/>
        <v>24</v>
      </c>
      <c r="K95" s="18">
        <v>30</v>
      </c>
      <c r="L95" s="19">
        <v>44517</v>
      </c>
      <c r="M95" s="62">
        <v>44740</v>
      </c>
      <c r="N95" s="18"/>
      <c r="O95" s="65"/>
      <c r="P95" s="20"/>
      <c r="Q95" s="21"/>
      <c r="R95" s="22"/>
      <c r="S95" s="23"/>
      <c r="T95" s="24"/>
      <c r="U95" s="25"/>
      <c r="V95" s="25"/>
      <c r="W95" s="45"/>
      <c r="X95" s="44"/>
      <c r="Y95" s="44"/>
      <c r="Z95" s="44"/>
      <c r="AA95" s="41"/>
      <c r="AB95" s="41"/>
      <c r="AC95" s="26"/>
      <c r="AD95" s="27"/>
      <c r="AE95" s="28"/>
      <c r="AF95" s="69"/>
      <c r="AG95" s="69"/>
      <c r="AH95" s="69"/>
      <c r="AI95" s="69"/>
      <c r="AJ95" s="69"/>
      <c r="AK95" s="69"/>
      <c r="AL95" s="69"/>
    </row>
    <row r="96" spans="1:38" s="71" customFormat="1" ht="60" customHeight="1" thickBot="1" x14ac:dyDescent="0.3">
      <c r="A96" s="15">
        <f>IF(C96="","",SUBTOTAL(3,$C$2:C96))</f>
        <v>95</v>
      </c>
      <c r="B96" s="16" t="s">
        <v>108</v>
      </c>
      <c r="C96" s="7" t="s">
        <v>757</v>
      </c>
      <c r="D96" s="52">
        <v>950</v>
      </c>
      <c r="E96" s="52" t="s">
        <v>1398</v>
      </c>
      <c r="F96" s="52">
        <v>95</v>
      </c>
      <c r="G96" s="56"/>
      <c r="H96" s="56">
        <v>14</v>
      </c>
      <c r="I96" s="56">
        <v>38</v>
      </c>
      <c r="J96" s="18">
        <f t="shared" si="1"/>
        <v>38</v>
      </c>
      <c r="K96" s="18">
        <v>30</v>
      </c>
      <c r="L96" s="19">
        <v>44629</v>
      </c>
      <c r="M96" s="62">
        <v>44708</v>
      </c>
      <c r="N96" s="18"/>
      <c r="O96" s="65"/>
      <c r="P96" s="20"/>
      <c r="Q96" s="21"/>
      <c r="R96" s="22"/>
      <c r="S96" s="23"/>
      <c r="T96" s="24"/>
      <c r="U96" s="25"/>
      <c r="V96" s="25"/>
      <c r="W96" s="45"/>
      <c r="X96" s="44"/>
      <c r="Y96" s="44"/>
      <c r="Z96" s="44"/>
      <c r="AA96" s="41"/>
      <c r="AB96" s="41"/>
      <c r="AC96" s="26"/>
      <c r="AD96" s="27"/>
      <c r="AE96" s="28"/>
      <c r="AF96" s="69"/>
      <c r="AG96" s="69"/>
      <c r="AH96" s="69"/>
      <c r="AI96" s="69"/>
      <c r="AJ96" s="69"/>
      <c r="AK96" s="69"/>
      <c r="AL96" s="69"/>
    </row>
    <row r="97" spans="1:38" s="71" customFormat="1" ht="60" customHeight="1" thickBot="1" x14ac:dyDescent="0.3">
      <c r="A97" s="15">
        <f>IF(C97="","",SUBTOTAL(3,$C$2:C97))</f>
        <v>96</v>
      </c>
      <c r="B97" s="16" t="s">
        <v>109</v>
      </c>
      <c r="C97" s="17" t="s">
        <v>758</v>
      </c>
      <c r="D97" s="37">
        <v>960</v>
      </c>
      <c r="E97" s="37" t="s">
        <v>1399</v>
      </c>
      <c r="F97" s="37">
        <v>96</v>
      </c>
      <c r="G97" s="56"/>
      <c r="H97" s="56">
        <v>6</v>
      </c>
      <c r="I97" s="56">
        <v>35</v>
      </c>
      <c r="J97" s="18">
        <f t="shared" si="1"/>
        <v>35</v>
      </c>
      <c r="K97" s="18">
        <v>30</v>
      </c>
      <c r="L97" s="19">
        <v>44369</v>
      </c>
      <c r="M97" s="62">
        <v>44683</v>
      </c>
      <c r="N97" s="18"/>
      <c r="O97" s="65"/>
      <c r="P97" s="20"/>
      <c r="Q97" s="21"/>
      <c r="R97" s="22"/>
      <c r="S97" s="23"/>
      <c r="T97" s="24"/>
      <c r="U97" s="25"/>
      <c r="V97" s="25"/>
      <c r="W97" s="45"/>
      <c r="X97" s="44"/>
      <c r="Y97" s="44"/>
      <c r="Z97" s="44"/>
      <c r="AA97" s="41"/>
      <c r="AB97" s="41"/>
      <c r="AC97" s="26"/>
      <c r="AD97" s="27"/>
      <c r="AE97" s="28"/>
      <c r="AF97" s="69"/>
      <c r="AG97" s="69"/>
      <c r="AH97" s="69"/>
      <c r="AI97" s="69"/>
      <c r="AJ97" s="69"/>
      <c r="AK97" s="69"/>
      <c r="AL97" s="69"/>
    </row>
    <row r="98" spans="1:38" s="71" customFormat="1" ht="60" customHeight="1" thickBot="1" x14ac:dyDescent="0.3">
      <c r="A98" s="15">
        <f>IF(C98="","",SUBTOTAL(3,$C$2:C98))</f>
        <v>97</v>
      </c>
      <c r="B98" s="16" t="s">
        <v>110</v>
      </c>
      <c r="C98" s="7" t="s">
        <v>759</v>
      </c>
      <c r="D98" s="52">
        <v>970</v>
      </c>
      <c r="E98" s="52" t="s">
        <v>1400</v>
      </c>
      <c r="F98" s="52">
        <v>97</v>
      </c>
      <c r="G98" s="56"/>
      <c r="H98" s="56">
        <v>8</v>
      </c>
      <c r="I98" s="56">
        <v>36</v>
      </c>
      <c r="J98" s="18">
        <f t="shared" si="1"/>
        <v>36</v>
      </c>
      <c r="K98" s="18">
        <v>30</v>
      </c>
      <c r="L98" s="19">
        <v>44038</v>
      </c>
      <c r="M98" s="62">
        <v>44423</v>
      </c>
      <c r="N98" s="18"/>
      <c r="O98" s="65"/>
      <c r="P98" s="20"/>
      <c r="Q98" s="21"/>
      <c r="R98" s="22"/>
      <c r="S98" s="23"/>
      <c r="T98" s="24"/>
      <c r="U98" s="25"/>
      <c r="V98" s="25"/>
      <c r="W98" s="45"/>
      <c r="X98" s="44"/>
      <c r="Y98" s="44"/>
      <c r="Z98" s="44"/>
      <c r="AA98" s="41"/>
      <c r="AB98" s="41"/>
      <c r="AC98" s="26"/>
      <c r="AD98" s="27"/>
      <c r="AE98" s="28"/>
      <c r="AF98" s="69"/>
      <c r="AG98" s="69"/>
      <c r="AH98" s="69"/>
      <c r="AI98" s="69"/>
      <c r="AJ98" s="69"/>
      <c r="AK98" s="69"/>
      <c r="AL98" s="69"/>
    </row>
    <row r="99" spans="1:38" s="71" customFormat="1" ht="60" customHeight="1" thickBot="1" x14ac:dyDescent="0.3">
      <c r="A99" s="15">
        <f>IF(C99="","",SUBTOTAL(3,$C$2:C99))</f>
        <v>98</v>
      </c>
      <c r="B99" s="16" t="s">
        <v>111</v>
      </c>
      <c r="C99" s="17" t="s">
        <v>760</v>
      </c>
      <c r="D99" s="52">
        <v>980</v>
      </c>
      <c r="E99" s="52" t="s">
        <v>1401</v>
      </c>
      <c r="F99" s="52">
        <v>98</v>
      </c>
      <c r="G99" s="56"/>
      <c r="H99" s="56">
        <v>10</v>
      </c>
      <c r="I99" s="56">
        <v>30</v>
      </c>
      <c r="J99" s="18">
        <f t="shared" si="1"/>
        <v>30</v>
      </c>
      <c r="K99" s="18">
        <v>30</v>
      </c>
      <c r="L99" s="19">
        <v>44385</v>
      </c>
      <c r="M99" s="62">
        <v>44463</v>
      </c>
      <c r="N99" s="18"/>
      <c r="O99" s="65"/>
      <c r="P99" s="20"/>
      <c r="Q99" s="21"/>
      <c r="R99" s="22"/>
      <c r="S99" s="23"/>
      <c r="T99" s="24"/>
      <c r="U99" s="25"/>
      <c r="V99" s="25"/>
      <c r="W99" s="45"/>
      <c r="X99" s="44"/>
      <c r="Y99" s="44"/>
      <c r="Z99" s="44"/>
      <c r="AA99" s="41"/>
      <c r="AB99" s="41"/>
      <c r="AC99" s="26"/>
      <c r="AD99" s="27"/>
      <c r="AE99" s="28"/>
      <c r="AF99" s="69"/>
      <c r="AG99" s="69"/>
      <c r="AH99" s="69"/>
      <c r="AI99" s="69"/>
      <c r="AJ99" s="69"/>
      <c r="AK99" s="69"/>
      <c r="AL99" s="69"/>
    </row>
    <row r="100" spans="1:38" s="71" customFormat="1" ht="60" customHeight="1" thickBot="1" x14ac:dyDescent="0.3">
      <c r="A100" s="15">
        <f>IF(C100="","",SUBTOTAL(3,$C$2:C100))</f>
        <v>99</v>
      </c>
      <c r="B100" s="16" t="s">
        <v>112</v>
      </c>
      <c r="C100" s="7" t="s">
        <v>761</v>
      </c>
      <c r="D100" s="52">
        <v>990</v>
      </c>
      <c r="E100" s="52" t="s">
        <v>1402</v>
      </c>
      <c r="F100" s="52">
        <v>99</v>
      </c>
      <c r="G100" s="56"/>
      <c r="H100" s="56">
        <v>7</v>
      </c>
      <c r="I100" s="56">
        <v>35</v>
      </c>
      <c r="J100" s="18">
        <f t="shared" si="1"/>
        <v>35</v>
      </c>
      <c r="K100" s="18">
        <v>30</v>
      </c>
      <c r="L100" s="19">
        <v>44378</v>
      </c>
      <c r="M100" s="62">
        <v>44561</v>
      </c>
      <c r="N100" s="18"/>
      <c r="O100" s="65"/>
      <c r="P100" s="20"/>
      <c r="Q100" s="21"/>
      <c r="R100" s="22"/>
      <c r="S100" s="23"/>
      <c r="T100" s="24"/>
      <c r="U100" s="25"/>
      <c r="V100" s="25"/>
      <c r="W100" s="45"/>
      <c r="X100" s="44"/>
      <c r="Y100" s="44"/>
      <c r="Z100" s="44"/>
      <c r="AA100" s="41"/>
      <c r="AB100" s="41"/>
      <c r="AC100" s="26"/>
      <c r="AD100" s="27"/>
      <c r="AE100" s="28"/>
      <c r="AF100" s="69"/>
      <c r="AG100" s="69"/>
      <c r="AH100" s="69"/>
      <c r="AI100" s="69"/>
      <c r="AJ100" s="69"/>
      <c r="AK100" s="69"/>
      <c r="AL100" s="69"/>
    </row>
    <row r="101" spans="1:38" s="71" customFormat="1" ht="60" customHeight="1" thickBot="1" x14ac:dyDescent="0.3">
      <c r="A101" s="15">
        <f>IF(C101="","",SUBTOTAL(3,$C$2:C101))</f>
        <v>100</v>
      </c>
      <c r="B101" s="16" t="s">
        <v>113</v>
      </c>
      <c r="C101" s="17" t="s">
        <v>762</v>
      </c>
      <c r="D101" s="37">
        <v>1000</v>
      </c>
      <c r="E101" s="37" t="s">
        <v>1403</v>
      </c>
      <c r="F101" s="37">
        <v>100</v>
      </c>
      <c r="G101" s="56"/>
      <c r="H101" s="56">
        <v>16</v>
      </c>
      <c r="I101" s="56">
        <v>36</v>
      </c>
      <c r="J101" s="18">
        <f t="shared" si="1"/>
        <v>36</v>
      </c>
      <c r="K101" s="18">
        <v>30</v>
      </c>
      <c r="L101" s="19">
        <v>44556</v>
      </c>
      <c r="M101" s="62">
        <v>44561</v>
      </c>
      <c r="N101" s="18"/>
      <c r="O101" s="65"/>
      <c r="P101" s="20"/>
      <c r="Q101" s="21"/>
      <c r="R101" s="22"/>
      <c r="S101" s="23"/>
      <c r="T101" s="24"/>
      <c r="U101" s="25"/>
      <c r="V101" s="25"/>
      <c r="W101" s="45"/>
      <c r="X101" s="44"/>
      <c r="Y101" s="44"/>
      <c r="Z101" s="44"/>
      <c r="AA101" s="41"/>
      <c r="AB101" s="41"/>
      <c r="AC101" s="26"/>
      <c r="AD101" s="27"/>
      <c r="AE101" s="28"/>
      <c r="AF101" s="69"/>
      <c r="AG101" s="69"/>
      <c r="AH101" s="69"/>
      <c r="AI101" s="69"/>
      <c r="AJ101" s="69"/>
      <c r="AK101" s="69"/>
      <c r="AL101" s="69"/>
    </row>
    <row r="102" spans="1:38" s="71" customFormat="1" ht="60" customHeight="1" thickBot="1" x14ac:dyDescent="0.3">
      <c r="A102" s="15">
        <f>IF(C102="","",SUBTOTAL(3,$C$2:C102))</f>
        <v>101</v>
      </c>
      <c r="B102" s="16" t="s">
        <v>114</v>
      </c>
      <c r="C102" s="7" t="s">
        <v>763</v>
      </c>
      <c r="D102" s="52">
        <v>1010</v>
      </c>
      <c r="E102" s="52" t="s">
        <v>1404</v>
      </c>
      <c r="F102" s="52">
        <v>101</v>
      </c>
      <c r="G102" s="56"/>
      <c r="H102" s="56">
        <v>10</v>
      </c>
      <c r="I102" s="56">
        <v>38</v>
      </c>
      <c r="J102" s="18">
        <f t="shared" si="1"/>
        <v>38</v>
      </c>
      <c r="K102" s="18">
        <v>30</v>
      </c>
      <c r="L102" s="19">
        <v>43637</v>
      </c>
      <c r="M102" s="62">
        <v>44407</v>
      </c>
      <c r="N102" s="18"/>
      <c r="O102" s="65"/>
      <c r="P102" s="20"/>
      <c r="Q102" s="21"/>
      <c r="R102" s="22"/>
      <c r="S102" s="23"/>
      <c r="T102" s="24"/>
      <c r="U102" s="25"/>
      <c r="V102" s="25"/>
      <c r="W102" s="45"/>
      <c r="X102" s="44"/>
      <c r="Y102" s="44"/>
      <c r="Z102" s="44"/>
      <c r="AA102" s="41"/>
      <c r="AB102" s="41"/>
      <c r="AC102" s="26"/>
      <c r="AD102" s="27"/>
      <c r="AE102" s="28"/>
      <c r="AF102" s="69"/>
      <c r="AG102" s="69"/>
      <c r="AH102" s="69"/>
      <c r="AI102" s="69"/>
      <c r="AJ102" s="69"/>
      <c r="AK102" s="69"/>
      <c r="AL102" s="69"/>
    </row>
    <row r="103" spans="1:38" s="71" customFormat="1" ht="60" customHeight="1" thickBot="1" x14ac:dyDescent="0.3">
      <c r="A103" s="15">
        <f>IF(C103="","",SUBTOTAL(3,$C$2:C103))</f>
        <v>102</v>
      </c>
      <c r="B103" s="16" t="s">
        <v>115</v>
      </c>
      <c r="C103" s="17" t="s">
        <v>764</v>
      </c>
      <c r="D103" s="52">
        <v>1020</v>
      </c>
      <c r="E103" s="52" t="s">
        <v>1405</v>
      </c>
      <c r="F103" s="52">
        <v>102</v>
      </c>
      <c r="G103" s="56"/>
      <c r="H103" s="56">
        <v>8</v>
      </c>
      <c r="I103" s="56">
        <v>34</v>
      </c>
      <c r="J103" s="18">
        <f t="shared" si="1"/>
        <v>34</v>
      </c>
      <c r="K103" s="18">
        <v>30</v>
      </c>
      <c r="L103" s="19">
        <v>44165</v>
      </c>
      <c r="M103" s="62">
        <v>44622</v>
      </c>
      <c r="N103" s="18"/>
      <c r="O103" s="65"/>
      <c r="P103" s="20"/>
      <c r="Q103" s="21"/>
      <c r="R103" s="22"/>
      <c r="S103" s="23"/>
      <c r="T103" s="24"/>
      <c r="U103" s="25"/>
      <c r="V103" s="25"/>
      <c r="W103" s="45"/>
      <c r="X103" s="44"/>
      <c r="Y103" s="44"/>
      <c r="Z103" s="44"/>
      <c r="AA103" s="41"/>
      <c r="AB103" s="41"/>
      <c r="AC103" s="26"/>
      <c r="AD103" s="27"/>
      <c r="AE103" s="28"/>
      <c r="AF103" s="69"/>
      <c r="AG103" s="69"/>
      <c r="AH103" s="69"/>
      <c r="AI103" s="69"/>
      <c r="AJ103" s="69"/>
      <c r="AK103" s="69"/>
      <c r="AL103" s="69"/>
    </row>
    <row r="104" spans="1:38" s="71" customFormat="1" ht="60" customHeight="1" thickBot="1" x14ac:dyDescent="0.3">
      <c r="A104" s="15">
        <f>IF(C104="","",SUBTOTAL(3,$C$2:C104))</f>
        <v>103</v>
      </c>
      <c r="B104" s="16" t="s">
        <v>116</v>
      </c>
      <c r="C104" s="7" t="s">
        <v>765</v>
      </c>
      <c r="D104" s="37">
        <v>1030</v>
      </c>
      <c r="E104" s="37" t="s">
        <v>1406</v>
      </c>
      <c r="F104" s="37">
        <v>103</v>
      </c>
      <c r="G104" s="56"/>
      <c r="H104" s="56">
        <v>9</v>
      </c>
      <c r="I104" s="56">
        <v>34</v>
      </c>
      <c r="J104" s="18">
        <f t="shared" si="1"/>
        <v>34</v>
      </c>
      <c r="K104" s="18">
        <v>30</v>
      </c>
      <c r="L104" s="19">
        <v>44127</v>
      </c>
      <c r="M104" s="62">
        <v>44751</v>
      </c>
      <c r="N104" s="18"/>
      <c r="O104" s="65"/>
      <c r="P104" s="20"/>
      <c r="Q104" s="21"/>
      <c r="R104" s="22"/>
      <c r="S104" s="23"/>
      <c r="T104" s="24"/>
      <c r="U104" s="25"/>
      <c r="V104" s="25"/>
      <c r="W104" s="45"/>
      <c r="X104" s="44"/>
      <c r="Y104" s="44"/>
      <c r="Z104" s="44"/>
      <c r="AA104" s="41"/>
      <c r="AB104" s="41"/>
      <c r="AC104" s="26"/>
      <c r="AD104" s="27"/>
      <c r="AE104" s="28"/>
      <c r="AF104" s="69"/>
      <c r="AG104" s="69"/>
      <c r="AH104" s="69"/>
      <c r="AI104" s="69"/>
      <c r="AJ104" s="69"/>
      <c r="AK104" s="69"/>
      <c r="AL104" s="69"/>
    </row>
    <row r="105" spans="1:38" s="71" customFormat="1" ht="60" customHeight="1" thickBot="1" x14ac:dyDescent="0.3">
      <c r="A105" s="15">
        <f>IF(C105="","",SUBTOTAL(3,$C$2:C105))</f>
        <v>104</v>
      </c>
      <c r="B105" s="16" t="s">
        <v>117</v>
      </c>
      <c r="C105" s="17" t="s">
        <v>766</v>
      </c>
      <c r="D105" s="52">
        <v>1040</v>
      </c>
      <c r="E105" s="52" t="s">
        <v>1407</v>
      </c>
      <c r="F105" s="52">
        <v>104</v>
      </c>
      <c r="G105" s="56"/>
      <c r="H105" s="56">
        <v>13</v>
      </c>
      <c r="I105" s="56">
        <v>36</v>
      </c>
      <c r="J105" s="18">
        <f t="shared" si="1"/>
        <v>36</v>
      </c>
      <c r="K105" s="18">
        <v>30</v>
      </c>
      <c r="L105" s="19">
        <v>44451</v>
      </c>
      <c r="M105" s="62">
        <v>44630</v>
      </c>
      <c r="N105" s="18"/>
      <c r="O105" s="65"/>
      <c r="P105" s="20"/>
      <c r="Q105" s="21"/>
      <c r="R105" s="22"/>
      <c r="S105" s="23"/>
      <c r="T105" s="24"/>
      <c r="U105" s="25"/>
      <c r="V105" s="25"/>
      <c r="W105" s="45"/>
      <c r="X105" s="44"/>
      <c r="Y105" s="44"/>
      <c r="Z105" s="44"/>
      <c r="AA105" s="41"/>
      <c r="AB105" s="41"/>
      <c r="AC105" s="26"/>
      <c r="AD105" s="27"/>
      <c r="AE105" s="28"/>
      <c r="AF105" s="69"/>
      <c r="AG105" s="69"/>
      <c r="AH105" s="69"/>
      <c r="AI105" s="69"/>
      <c r="AJ105" s="69"/>
      <c r="AK105" s="69"/>
      <c r="AL105" s="69"/>
    </row>
    <row r="106" spans="1:38" s="71" customFormat="1" ht="60" customHeight="1" thickBot="1" x14ac:dyDescent="0.3">
      <c r="A106" s="15">
        <f>IF(C106="","",SUBTOTAL(3,$C$2:C106))</f>
        <v>105</v>
      </c>
      <c r="B106" s="16" t="s">
        <v>118</v>
      </c>
      <c r="C106" s="7" t="s">
        <v>767</v>
      </c>
      <c r="D106" s="52">
        <v>1050</v>
      </c>
      <c r="E106" s="52" t="s">
        <v>1408</v>
      </c>
      <c r="F106" s="52">
        <v>105</v>
      </c>
      <c r="G106" s="56"/>
      <c r="H106" s="56">
        <v>6</v>
      </c>
      <c r="I106" s="56">
        <v>29</v>
      </c>
      <c r="J106" s="18">
        <f t="shared" si="1"/>
        <v>29</v>
      </c>
      <c r="K106" s="18">
        <v>30</v>
      </c>
      <c r="L106" s="19">
        <v>44541</v>
      </c>
      <c r="M106" s="62">
        <v>44531</v>
      </c>
      <c r="N106" s="18"/>
      <c r="O106" s="65"/>
      <c r="P106" s="20"/>
      <c r="Q106" s="21"/>
      <c r="R106" s="22"/>
      <c r="S106" s="23"/>
      <c r="T106" s="24"/>
      <c r="U106" s="25"/>
      <c r="V106" s="25"/>
      <c r="W106" s="45"/>
      <c r="X106" s="44"/>
      <c r="Y106" s="44"/>
      <c r="Z106" s="44"/>
      <c r="AA106" s="41"/>
      <c r="AB106" s="41"/>
      <c r="AC106" s="26"/>
      <c r="AD106" s="27"/>
      <c r="AE106" s="28"/>
      <c r="AF106" s="69"/>
      <c r="AG106" s="69"/>
      <c r="AH106" s="69"/>
      <c r="AI106" s="69"/>
      <c r="AJ106" s="69"/>
      <c r="AK106" s="69"/>
      <c r="AL106" s="69"/>
    </row>
    <row r="107" spans="1:38" s="71" customFormat="1" ht="60" customHeight="1" thickBot="1" x14ac:dyDescent="0.3">
      <c r="A107" s="15">
        <f>IF(C107="","",SUBTOTAL(3,$C$2:C107))</f>
        <v>106</v>
      </c>
      <c r="B107" s="16" t="s">
        <v>119</v>
      </c>
      <c r="C107" s="17" t="s">
        <v>768</v>
      </c>
      <c r="D107" s="52">
        <v>1060</v>
      </c>
      <c r="E107" s="52" t="s">
        <v>1409</v>
      </c>
      <c r="F107" s="52">
        <v>106</v>
      </c>
      <c r="G107" s="56"/>
      <c r="H107" s="56">
        <v>10</v>
      </c>
      <c r="I107" s="56">
        <v>40</v>
      </c>
      <c r="J107" s="18">
        <f t="shared" si="1"/>
        <v>40</v>
      </c>
      <c r="K107" s="18">
        <v>30</v>
      </c>
      <c r="L107" s="19">
        <v>44482</v>
      </c>
      <c r="M107" s="62">
        <v>44547</v>
      </c>
      <c r="N107" s="18"/>
      <c r="O107" s="65"/>
      <c r="P107" s="20"/>
      <c r="Q107" s="21"/>
      <c r="R107" s="22"/>
      <c r="S107" s="23"/>
      <c r="T107" s="24"/>
      <c r="U107" s="25"/>
      <c r="V107" s="25"/>
      <c r="W107" s="45"/>
      <c r="X107" s="44"/>
      <c r="Y107" s="44"/>
      <c r="Z107" s="44"/>
      <c r="AA107" s="41"/>
      <c r="AB107" s="41"/>
      <c r="AC107" s="26"/>
      <c r="AD107" s="27"/>
      <c r="AE107" s="28"/>
      <c r="AF107" s="69"/>
      <c r="AG107" s="69"/>
      <c r="AH107" s="69"/>
      <c r="AI107" s="69"/>
      <c r="AJ107" s="69"/>
      <c r="AK107" s="69"/>
      <c r="AL107" s="69"/>
    </row>
    <row r="108" spans="1:38" s="71" customFormat="1" ht="60" customHeight="1" thickBot="1" x14ac:dyDescent="0.3">
      <c r="A108" s="15">
        <f>IF(C108="","",SUBTOTAL(3,$C$2:C108))</f>
        <v>107</v>
      </c>
      <c r="B108" s="16" t="s">
        <v>120</v>
      </c>
      <c r="C108" s="7" t="s">
        <v>769</v>
      </c>
      <c r="D108" s="37">
        <v>1070</v>
      </c>
      <c r="E108" s="37" t="s">
        <v>1410</v>
      </c>
      <c r="F108" s="37">
        <v>107</v>
      </c>
      <c r="G108" s="56"/>
      <c r="H108" s="56">
        <v>10.11</v>
      </c>
      <c r="I108" s="56">
        <v>40</v>
      </c>
      <c r="J108" s="18">
        <f t="shared" si="1"/>
        <v>40</v>
      </c>
      <c r="K108" s="18">
        <v>30</v>
      </c>
      <c r="L108" s="19">
        <v>44481</v>
      </c>
      <c r="M108" s="62">
        <v>44528</v>
      </c>
      <c r="N108" s="18"/>
      <c r="O108" s="65"/>
      <c r="P108" s="20"/>
      <c r="Q108" s="21"/>
      <c r="R108" s="22"/>
      <c r="S108" s="23"/>
      <c r="T108" s="24"/>
      <c r="U108" s="25"/>
      <c r="V108" s="25"/>
      <c r="W108" s="45"/>
      <c r="X108" s="44"/>
      <c r="Y108" s="44"/>
      <c r="Z108" s="44"/>
      <c r="AA108" s="41"/>
      <c r="AB108" s="41"/>
      <c r="AC108" s="26"/>
      <c r="AD108" s="27"/>
      <c r="AE108" s="28"/>
      <c r="AF108" s="69"/>
      <c r="AG108" s="69"/>
      <c r="AH108" s="69"/>
      <c r="AI108" s="69"/>
      <c r="AJ108" s="69"/>
      <c r="AK108" s="69"/>
      <c r="AL108" s="69"/>
    </row>
    <row r="109" spans="1:38" s="71" customFormat="1" ht="60" customHeight="1" thickBot="1" x14ac:dyDescent="0.3">
      <c r="A109" s="15">
        <f>IF(C109="","",SUBTOTAL(3,$C$2:C109))</f>
        <v>108</v>
      </c>
      <c r="B109" s="16" t="s">
        <v>121</v>
      </c>
      <c r="C109" s="17" t="s">
        <v>770</v>
      </c>
      <c r="D109" s="52">
        <v>1080</v>
      </c>
      <c r="E109" s="52" t="s">
        <v>1411</v>
      </c>
      <c r="F109" s="52">
        <v>108</v>
      </c>
      <c r="G109" s="56"/>
      <c r="H109" s="56">
        <v>3</v>
      </c>
      <c r="I109" s="56">
        <v>27</v>
      </c>
      <c r="J109" s="18">
        <f t="shared" si="1"/>
        <v>27</v>
      </c>
      <c r="K109" s="18">
        <v>30</v>
      </c>
      <c r="L109" s="19" t="s">
        <v>122</v>
      </c>
      <c r="M109" s="62">
        <v>44561</v>
      </c>
      <c r="N109" s="18"/>
      <c r="O109" s="65"/>
      <c r="P109" s="20"/>
      <c r="Q109" s="21"/>
      <c r="R109" s="22"/>
      <c r="S109" s="23"/>
      <c r="T109" s="24"/>
      <c r="U109" s="25"/>
      <c r="V109" s="25"/>
      <c r="W109" s="45"/>
      <c r="X109" s="44"/>
      <c r="Y109" s="44"/>
      <c r="Z109" s="44"/>
      <c r="AA109" s="41"/>
      <c r="AB109" s="41"/>
      <c r="AC109" s="26"/>
      <c r="AD109" s="27"/>
      <c r="AE109" s="28"/>
      <c r="AF109" s="69"/>
      <c r="AG109" s="69"/>
      <c r="AH109" s="69"/>
      <c r="AI109" s="69"/>
      <c r="AJ109" s="69"/>
      <c r="AK109" s="69"/>
      <c r="AL109" s="69"/>
    </row>
    <row r="110" spans="1:38" s="71" customFormat="1" ht="60" customHeight="1" thickBot="1" x14ac:dyDescent="0.3">
      <c r="A110" s="15">
        <f>IF(C110="","",SUBTOTAL(3,$C$2:C110))</f>
        <v>109</v>
      </c>
      <c r="B110" s="16" t="s">
        <v>123</v>
      </c>
      <c r="C110" s="7" t="s">
        <v>771</v>
      </c>
      <c r="D110" s="52">
        <v>1090</v>
      </c>
      <c r="E110" s="52" t="s">
        <v>1412</v>
      </c>
      <c r="F110" s="52">
        <v>109</v>
      </c>
      <c r="G110" s="56"/>
      <c r="H110" s="56">
        <v>12</v>
      </c>
      <c r="I110" s="56">
        <v>40</v>
      </c>
      <c r="J110" s="18">
        <f t="shared" si="1"/>
        <v>40</v>
      </c>
      <c r="K110" s="18">
        <v>30</v>
      </c>
      <c r="L110" s="19">
        <v>44378</v>
      </c>
      <c r="M110" s="62">
        <v>44503</v>
      </c>
      <c r="N110" s="18"/>
      <c r="O110" s="65"/>
      <c r="P110" s="20"/>
      <c r="Q110" s="21"/>
      <c r="R110" s="22"/>
      <c r="S110" s="23"/>
      <c r="T110" s="24"/>
      <c r="U110" s="25"/>
      <c r="V110" s="25"/>
      <c r="W110" s="45"/>
      <c r="X110" s="44"/>
      <c r="Y110" s="44"/>
      <c r="Z110" s="44"/>
      <c r="AA110" s="41"/>
      <c r="AB110" s="41"/>
      <c r="AC110" s="26"/>
      <c r="AD110" s="27"/>
      <c r="AE110" s="28"/>
      <c r="AF110" s="69"/>
      <c r="AG110" s="69"/>
      <c r="AH110" s="69"/>
      <c r="AI110" s="69"/>
      <c r="AJ110" s="69"/>
      <c r="AK110" s="69"/>
      <c r="AL110" s="69"/>
    </row>
    <row r="111" spans="1:38" s="71" customFormat="1" ht="60" customHeight="1" thickBot="1" x14ac:dyDescent="0.3">
      <c r="A111" s="15">
        <f>IF(C111="","",SUBTOTAL(3,$C$2:C111))</f>
        <v>110</v>
      </c>
      <c r="B111" s="16" t="s">
        <v>124</v>
      </c>
      <c r="C111" s="17" t="s">
        <v>772</v>
      </c>
      <c r="D111" s="37">
        <v>1100</v>
      </c>
      <c r="E111" s="37" t="s">
        <v>1413</v>
      </c>
      <c r="F111" s="37">
        <v>110</v>
      </c>
      <c r="G111" s="56"/>
      <c r="H111" s="56">
        <v>8</v>
      </c>
      <c r="I111" s="56">
        <v>35</v>
      </c>
      <c r="J111" s="18">
        <f t="shared" si="1"/>
        <v>35</v>
      </c>
      <c r="K111" s="18">
        <v>30</v>
      </c>
      <c r="L111" s="19">
        <v>43974</v>
      </c>
      <c r="M111" s="62">
        <v>44399</v>
      </c>
      <c r="N111" s="18"/>
      <c r="O111" s="65"/>
      <c r="P111" s="20"/>
      <c r="Q111" s="21"/>
      <c r="R111" s="22"/>
      <c r="S111" s="23"/>
      <c r="T111" s="24"/>
      <c r="U111" s="25"/>
      <c r="V111" s="25"/>
      <c r="W111" s="45"/>
      <c r="X111" s="44"/>
      <c r="Y111" s="44"/>
      <c r="Z111" s="44"/>
      <c r="AA111" s="41"/>
      <c r="AB111" s="41"/>
      <c r="AC111" s="26"/>
      <c r="AD111" s="27"/>
      <c r="AE111" s="28"/>
      <c r="AF111" s="69"/>
      <c r="AG111" s="69"/>
      <c r="AH111" s="69"/>
      <c r="AI111" s="69"/>
      <c r="AJ111" s="69"/>
      <c r="AK111" s="69"/>
      <c r="AL111" s="69"/>
    </row>
    <row r="112" spans="1:38" s="71" customFormat="1" ht="60" customHeight="1" thickBot="1" x14ac:dyDescent="0.3">
      <c r="A112" s="15">
        <f>IF(C112="","",SUBTOTAL(3,$C$2:C112))</f>
        <v>111</v>
      </c>
      <c r="B112" s="16" t="s">
        <v>125</v>
      </c>
      <c r="C112" s="7" t="s">
        <v>773</v>
      </c>
      <c r="D112" s="52">
        <v>1110</v>
      </c>
      <c r="E112" s="52" t="s">
        <v>1414</v>
      </c>
      <c r="F112" s="52">
        <v>111</v>
      </c>
      <c r="G112" s="56"/>
      <c r="H112" s="56">
        <v>7</v>
      </c>
      <c r="I112" s="56">
        <v>27</v>
      </c>
      <c r="J112" s="18">
        <f t="shared" si="1"/>
        <v>27</v>
      </c>
      <c r="K112" s="18">
        <v>30</v>
      </c>
      <c r="L112" s="19">
        <v>44350</v>
      </c>
      <c r="M112" s="62">
        <v>44358</v>
      </c>
      <c r="N112" s="18"/>
      <c r="O112" s="65"/>
      <c r="P112" s="20"/>
      <c r="Q112" s="21"/>
      <c r="R112" s="22"/>
      <c r="S112" s="23"/>
      <c r="T112" s="24"/>
      <c r="U112" s="25"/>
      <c r="V112" s="25"/>
      <c r="W112" s="45"/>
      <c r="X112" s="44"/>
      <c r="Y112" s="44"/>
      <c r="Z112" s="44"/>
      <c r="AA112" s="41"/>
      <c r="AB112" s="41"/>
      <c r="AC112" s="26"/>
      <c r="AD112" s="27"/>
      <c r="AE112" s="28"/>
      <c r="AF112" s="69"/>
      <c r="AG112" s="69"/>
      <c r="AH112" s="69"/>
      <c r="AI112" s="69"/>
      <c r="AJ112" s="69"/>
      <c r="AK112" s="69"/>
      <c r="AL112" s="69"/>
    </row>
    <row r="113" spans="1:38" s="71" customFormat="1" ht="60" customHeight="1" thickBot="1" x14ac:dyDescent="0.3">
      <c r="A113" s="15">
        <f>IF(C113="","",SUBTOTAL(3,$C$2:C113))</f>
        <v>112</v>
      </c>
      <c r="B113" s="16" t="s">
        <v>126</v>
      </c>
      <c r="C113" s="17" t="s">
        <v>774</v>
      </c>
      <c r="D113" s="52">
        <v>1120</v>
      </c>
      <c r="E113" s="52" t="s">
        <v>1415</v>
      </c>
      <c r="F113" s="52">
        <v>112</v>
      </c>
      <c r="G113" s="56"/>
      <c r="H113" s="56">
        <v>6.2</v>
      </c>
      <c r="I113" s="56">
        <v>29</v>
      </c>
      <c r="J113" s="18">
        <f t="shared" si="1"/>
        <v>29</v>
      </c>
      <c r="K113" s="18">
        <v>30</v>
      </c>
      <c r="L113" s="19">
        <v>44425</v>
      </c>
      <c r="M113" s="62">
        <v>44561</v>
      </c>
      <c r="N113" s="18"/>
      <c r="O113" s="65"/>
      <c r="P113" s="20"/>
      <c r="Q113" s="21"/>
      <c r="R113" s="22"/>
      <c r="S113" s="23"/>
      <c r="T113" s="24"/>
      <c r="U113" s="25"/>
      <c r="V113" s="25"/>
      <c r="W113" s="45"/>
      <c r="X113" s="44"/>
      <c r="Y113" s="44"/>
      <c r="Z113" s="44"/>
      <c r="AA113" s="41"/>
      <c r="AB113" s="41"/>
      <c r="AC113" s="26"/>
      <c r="AD113" s="27"/>
      <c r="AE113" s="28"/>
      <c r="AF113" s="69"/>
      <c r="AG113" s="69"/>
      <c r="AH113" s="69"/>
      <c r="AI113" s="69"/>
      <c r="AJ113" s="69"/>
      <c r="AK113" s="69"/>
      <c r="AL113" s="69"/>
    </row>
    <row r="114" spans="1:38" s="71" customFormat="1" ht="60" customHeight="1" thickBot="1" x14ac:dyDescent="0.3">
      <c r="A114" s="15">
        <f>IF(C114="","",SUBTOTAL(3,$C$2:C114))</f>
        <v>113</v>
      </c>
      <c r="B114" s="16" t="s">
        <v>127</v>
      </c>
      <c r="C114" s="7" t="s">
        <v>775</v>
      </c>
      <c r="D114" s="52">
        <v>1130</v>
      </c>
      <c r="E114" s="52" t="s">
        <v>1416</v>
      </c>
      <c r="F114" s="52">
        <v>113</v>
      </c>
      <c r="G114" s="56"/>
      <c r="H114" s="56">
        <v>6</v>
      </c>
      <c r="I114" s="56">
        <v>26</v>
      </c>
      <c r="J114" s="18">
        <f t="shared" si="1"/>
        <v>26</v>
      </c>
      <c r="K114" s="18">
        <v>30</v>
      </c>
      <c r="L114" s="19">
        <v>44482</v>
      </c>
      <c r="M114" s="62">
        <v>44716</v>
      </c>
      <c r="N114" s="18"/>
      <c r="O114" s="65"/>
      <c r="P114" s="20"/>
      <c r="Q114" s="21"/>
      <c r="R114" s="22"/>
      <c r="S114" s="23"/>
      <c r="T114" s="24"/>
      <c r="U114" s="25"/>
      <c r="V114" s="25"/>
      <c r="W114" s="45"/>
      <c r="X114" s="44"/>
      <c r="Y114" s="44"/>
      <c r="Z114" s="44"/>
      <c r="AA114" s="41"/>
      <c r="AB114" s="41"/>
      <c r="AC114" s="26"/>
      <c r="AD114" s="27"/>
      <c r="AE114" s="28"/>
      <c r="AF114" s="69"/>
      <c r="AG114" s="69"/>
      <c r="AH114" s="69"/>
      <c r="AI114" s="69"/>
      <c r="AJ114" s="69"/>
      <c r="AK114" s="69"/>
      <c r="AL114" s="69"/>
    </row>
    <row r="115" spans="1:38" s="71" customFormat="1" ht="60" customHeight="1" thickBot="1" x14ac:dyDescent="0.3">
      <c r="A115" s="15">
        <f>IF(C115="","",SUBTOTAL(3,$C$2:C115))</f>
        <v>114</v>
      </c>
      <c r="B115" s="16" t="s">
        <v>128</v>
      </c>
      <c r="C115" s="17" t="s">
        <v>776</v>
      </c>
      <c r="D115" s="37">
        <v>1140</v>
      </c>
      <c r="E115" s="37" t="s">
        <v>1417</v>
      </c>
      <c r="F115" s="37">
        <v>114</v>
      </c>
      <c r="G115" s="56"/>
      <c r="H115" s="56">
        <v>4</v>
      </c>
      <c r="I115" s="56">
        <v>23</v>
      </c>
      <c r="J115" s="18">
        <f t="shared" si="1"/>
        <v>23</v>
      </c>
      <c r="K115" s="18">
        <v>30</v>
      </c>
      <c r="L115" s="19">
        <v>44576</v>
      </c>
      <c r="M115" s="62">
        <v>44561</v>
      </c>
      <c r="N115" s="18"/>
      <c r="O115" s="65"/>
      <c r="P115" s="20"/>
      <c r="Q115" s="21"/>
      <c r="R115" s="22"/>
      <c r="S115" s="23"/>
      <c r="T115" s="24"/>
      <c r="U115" s="25"/>
      <c r="V115" s="25"/>
      <c r="W115" s="45"/>
      <c r="X115" s="44"/>
      <c r="Y115" s="44"/>
      <c r="Z115" s="44"/>
      <c r="AA115" s="41"/>
      <c r="AB115" s="41"/>
      <c r="AC115" s="26"/>
      <c r="AD115" s="27"/>
      <c r="AE115" s="28"/>
      <c r="AF115" s="69"/>
      <c r="AG115" s="69"/>
      <c r="AH115" s="69"/>
      <c r="AI115" s="69"/>
      <c r="AJ115" s="69"/>
      <c r="AK115" s="69"/>
      <c r="AL115" s="69"/>
    </row>
    <row r="116" spans="1:38" s="71" customFormat="1" ht="60" customHeight="1" thickBot="1" x14ac:dyDescent="0.3">
      <c r="A116" s="15">
        <f>IF(C116="","",SUBTOTAL(3,$C$2:C116))</f>
        <v>115</v>
      </c>
      <c r="B116" s="16" t="s">
        <v>129</v>
      </c>
      <c r="C116" s="7" t="s">
        <v>777</v>
      </c>
      <c r="D116" s="52">
        <v>1150</v>
      </c>
      <c r="E116" s="52" t="s">
        <v>1418</v>
      </c>
      <c r="F116" s="52">
        <v>115</v>
      </c>
      <c r="G116" s="56"/>
      <c r="H116" s="56">
        <v>11</v>
      </c>
      <c r="I116" s="56">
        <v>40</v>
      </c>
      <c r="J116" s="18">
        <f t="shared" si="1"/>
        <v>40</v>
      </c>
      <c r="K116" s="18">
        <v>30</v>
      </c>
      <c r="L116" s="19">
        <v>44409</v>
      </c>
      <c r="M116" s="62">
        <v>44623</v>
      </c>
      <c r="N116" s="18"/>
      <c r="O116" s="65"/>
      <c r="P116" s="20"/>
      <c r="Q116" s="21"/>
      <c r="R116" s="22"/>
      <c r="S116" s="23"/>
      <c r="T116" s="24"/>
      <c r="U116" s="25"/>
      <c r="V116" s="25"/>
      <c r="W116" s="45"/>
      <c r="X116" s="44"/>
      <c r="Y116" s="44"/>
      <c r="Z116" s="44"/>
      <c r="AA116" s="41"/>
      <c r="AB116" s="41"/>
      <c r="AC116" s="26"/>
      <c r="AD116" s="27"/>
      <c r="AE116" s="28"/>
      <c r="AF116" s="69"/>
      <c r="AG116" s="69"/>
      <c r="AH116" s="69"/>
      <c r="AI116" s="69"/>
      <c r="AJ116" s="69"/>
      <c r="AK116" s="69"/>
      <c r="AL116" s="69"/>
    </row>
    <row r="117" spans="1:38" s="71" customFormat="1" ht="60" customHeight="1" thickBot="1" x14ac:dyDescent="0.3">
      <c r="A117" s="15">
        <f>IF(C117="","",SUBTOTAL(3,$C$2:C117))</f>
        <v>116</v>
      </c>
      <c r="B117" s="16" t="s">
        <v>130</v>
      </c>
      <c r="C117" s="17" t="s">
        <v>778</v>
      </c>
      <c r="D117" s="52">
        <v>1160</v>
      </c>
      <c r="E117" s="52" t="s">
        <v>1419</v>
      </c>
      <c r="F117" s="52">
        <v>116</v>
      </c>
      <c r="G117" s="56"/>
      <c r="H117" s="56">
        <v>13</v>
      </c>
      <c r="I117" s="56">
        <v>40</v>
      </c>
      <c r="J117" s="18">
        <f t="shared" si="1"/>
        <v>40</v>
      </c>
      <c r="K117" s="18">
        <v>30</v>
      </c>
      <c r="L117" s="19">
        <v>44255</v>
      </c>
      <c r="M117" s="62">
        <v>44548</v>
      </c>
      <c r="N117" s="18"/>
      <c r="O117" s="65"/>
      <c r="P117" s="20"/>
      <c r="Q117" s="21"/>
      <c r="R117" s="22"/>
      <c r="S117" s="23"/>
      <c r="T117" s="24"/>
      <c r="U117" s="25"/>
      <c r="V117" s="25"/>
      <c r="W117" s="45"/>
      <c r="X117" s="44"/>
      <c r="Y117" s="44"/>
      <c r="Z117" s="44"/>
      <c r="AA117" s="41"/>
      <c r="AB117" s="41"/>
      <c r="AC117" s="26"/>
      <c r="AD117" s="27"/>
      <c r="AE117" s="28"/>
      <c r="AF117" s="69"/>
      <c r="AG117" s="69"/>
      <c r="AH117" s="69"/>
      <c r="AI117" s="69"/>
      <c r="AJ117" s="69"/>
      <c r="AK117" s="69"/>
      <c r="AL117" s="69"/>
    </row>
    <row r="118" spans="1:38" s="71" customFormat="1" ht="60" customHeight="1" thickBot="1" x14ac:dyDescent="0.3">
      <c r="A118" s="15">
        <f>IF(C118="","",SUBTOTAL(3,$C$2:C118))</f>
        <v>117</v>
      </c>
      <c r="B118" s="16" t="s">
        <v>131</v>
      </c>
      <c r="C118" s="7" t="s">
        <v>779</v>
      </c>
      <c r="D118" s="37">
        <v>1170</v>
      </c>
      <c r="E118" s="37" t="s">
        <v>1420</v>
      </c>
      <c r="F118" s="37">
        <v>117</v>
      </c>
      <c r="G118" s="56"/>
      <c r="H118" s="56">
        <v>4</v>
      </c>
      <c r="I118" s="56">
        <v>23</v>
      </c>
      <c r="J118" s="18">
        <f t="shared" si="1"/>
        <v>23</v>
      </c>
      <c r="K118" s="18">
        <v>30</v>
      </c>
      <c r="L118" s="19">
        <v>44046</v>
      </c>
      <c r="M118" s="62">
        <v>44561</v>
      </c>
      <c r="N118" s="18"/>
      <c r="O118" s="65"/>
      <c r="P118" s="20"/>
      <c r="Q118" s="21"/>
      <c r="R118" s="22"/>
      <c r="S118" s="23"/>
      <c r="T118" s="24"/>
      <c r="U118" s="25"/>
      <c r="V118" s="25"/>
      <c r="W118" s="45"/>
      <c r="X118" s="44"/>
      <c r="Y118" s="44"/>
      <c r="Z118" s="44"/>
      <c r="AA118" s="41"/>
      <c r="AB118" s="41"/>
      <c r="AC118" s="26"/>
      <c r="AD118" s="27"/>
      <c r="AE118" s="28"/>
      <c r="AF118" s="69"/>
      <c r="AG118" s="69"/>
      <c r="AH118" s="69"/>
      <c r="AI118" s="69"/>
      <c r="AJ118" s="69"/>
      <c r="AK118" s="69"/>
      <c r="AL118" s="69"/>
    </row>
    <row r="119" spans="1:38" s="71" customFormat="1" ht="60" customHeight="1" thickBot="1" x14ac:dyDescent="0.3">
      <c r="A119" s="15">
        <f>IF(C119="","",SUBTOTAL(3,$C$2:C119))</f>
        <v>118</v>
      </c>
      <c r="B119" s="16" t="s">
        <v>132</v>
      </c>
      <c r="C119" s="17" t="s">
        <v>780</v>
      </c>
      <c r="D119" s="52">
        <v>1180</v>
      </c>
      <c r="E119" s="52" t="s">
        <v>1421</v>
      </c>
      <c r="F119" s="52">
        <v>118</v>
      </c>
      <c r="G119" s="56"/>
      <c r="H119" s="56">
        <v>5</v>
      </c>
      <c r="I119" s="56">
        <v>38</v>
      </c>
      <c r="J119" s="18">
        <f t="shared" si="1"/>
        <v>38</v>
      </c>
      <c r="K119" s="18">
        <v>30</v>
      </c>
      <c r="L119" s="19">
        <v>44531</v>
      </c>
      <c r="M119" s="62">
        <v>44645</v>
      </c>
      <c r="N119" s="18"/>
      <c r="O119" s="65"/>
      <c r="P119" s="20"/>
      <c r="Q119" s="21"/>
      <c r="R119" s="22"/>
      <c r="S119" s="23"/>
      <c r="T119" s="24"/>
      <c r="U119" s="25"/>
      <c r="V119" s="25"/>
      <c r="W119" s="45"/>
      <c r="X119" s="44"/>
      <c r="Y119" s="44"/>
      <c r="Z119" s="44"/>
      <c r="AA119" s="41"/>
      <c r="AB119" s="41"/>
      <c r="AC119" s="26"/>
      <c r="AD119" s="27"/>
      <c r="AE119" s="28"/>
      <c r="AF119" s="69"/>
      <c r="AG119" s="69"/>
      <c r="AH119" s="69"/>
      <c r="AI119" s="69"/>
      <c r="AJ119" s="69"/>
      <c r="AK119" s="69"/>
      <c r="AL119" s="69"/>
    </row>
    <row r="120" spans="1:38" s="71" customFormat="1" ht="60" customHeight="1" thickBot="1" x14ac:dyDescent="0.3">
      <c r="A120" s="15">
        <f>IF(C120="","",SUBTOTAL(3,$C$2:C120))</f>
        <v>119</v>
      </c>
      <c r="B120" s="16" t="s">
        <v>133</v>
      </c>
      <c r="C120" s="7" t="s">
        <v>781</v>
      </c>
      <c r="D120" s="52">
        <v>1190</v>
      </c>
      <c r="E120" s="52" t="s">
        <v>1422</v>
      </c>
      <c r="F120" s="52">
        <v>119</v>
      </c>
      <c r="G120" s="56"/>
      <c r="H120" s="56">
        <v>10</v>
      </c>
      <c r="I120" s="56">
        <v>37</v>
      </c>
      <c r="J120" s="18">
        <f t="shared" si="1"/>
        <v>37</v>
      </c>
      <c r="K120" s="18">
        <v>30</v>
      </c>
      <c r="L120" s="19">
        <v>44369</v>
      </c>
      <c r="M120" s="62">
        <v>44390</v>
      </c>
      <c r="N120" s="18"/>
      <c r="O120" s="65"/>
      <c r="P120" s="20"/>
      <c r="Q120" s="21"/>
      <c r="R120" s="22"/>
      <c r="S120" s="23"/>
      <c r="T120" s="24"/>
      <c r="U120" s="25"/>
      <c r="V120" s="25"/>
      <c r="W120" s="45"/>
      <c r="X120" s="44"/>
      <c r="Y120" s="44"/>
      <c r="Z120" s="44"/>
      <c r="AA120" s="41"/>
      <c r="AB120" s="41"/>
      <c r="AC120" s="26"/>
      <c r="AD120" s="27"/>
      <c r="AE120" s="28"/>
      <c r="AF120" s="69"/>
      <c r="AG120" s="69"/>
      <c r="AH120" s="69"/>
      <c r="AI120" s="69"/>
      <c r="AJ120" s="69"/>
      <c r="AK120" s="69"/>
      <c r="AL120" s="69"/>
    </row>
    <row r="121" spans="1:38" s="71" customFormat="1" ht="60" customHeight="1" thickBot="1" x14ac:dyDescent="0.3">
      <c r="A121" s="15">
        <f>IF(C121="","",SUBTOTAL(3,$C$2:C121))</f>
        <v>120</v>
      </c>
      <c r="B121" s="16" t="s">
        <v>134</v>
      </c>
      <c r="C121" s="17" t="s">
        <v>782</v>
      </c>
      <c r="D121" s="52">
        <v>1200</v>
      </c>
      <c r="E121" s="52" t="s">
        <v>1423</v>
      </c>
      <c r="F121" s="52">
        <v>120</v>
      </c>
      <c r="G121" s="56"/>
      <c r="H121" s="56">
        <v>11</v>
      </c>
      <c r="I121" s="56">
        <v>39</v>
      </c>
      <c r="J121" s="18">
        <f t="shared" si="1"/>
        <v>39</v>
      </c>
      <c r="K121" s="18">
        <v>30</v>
      </c>
      <c r="L121" s="19">
        <v>44063</v>
      </c>
      <c r="M121" s="62">
        <v>44412</v>
      </c>
      <c r="N121" s="18"/>
      <c r="O121" s="65"/>
      <c r="P121" s="20"/>
      <c r="Q121" s="21"/>
      <c r="R121" s="22"/>
      <c r="S121" s="23"/>
      <c r="T121" s="24"/>
      <c r="U121" s="25"/>
      <c r="V121" s="25"/>
      <c r="W121" s="45"/>
      <c r="X121" s="44"/>
      <c r="Y121" s="44"/>
      <c r="Z121" s="44"/>
      <c r="AA121" s="41"/>
      <c r="AB121" s="41"/>
      <c r="AC121" s="26"/>
      <c r="AD121" s="27"/>
      <c r="AE121" s="28"/>
      <c r="AF121" s="69"/>
      <c r="AG121" s="69"/>
      <c r="AH121" s="69"/>
      <c r="AI121" s="69"/>
      <c r="AJ121" s="69"/>
      <c r="AK121" s="69"/>
      <c r="AL121" s="69"/>
    </row>
    <row r="122" spans="1:38" s="71" customFormat="1" ht="60" customHeight="1" thickBot="1" x14ac:dyDescent="0.3">
      <c r="A122" s="15">
        <f>IF(C122="","",SUBTOTAL(3,$C$2:C122))</f>
        <v>121</v>
      </c>
      <c r="B122" s="16" t="s">
        <v>135</v>
      </c>
      <c r="C122" s="7" t="s">
        <v>783</v>
      </c>
      <c r="D122" s="37">
        <v>1210</v>
      </c>
      <c r="E122" s="37" t="s">
        <v>1424</v>
      </c>
      <c r="F122" s="37">
        <v>121</v>
      </c>
      <c r="G122" s="56"/>
      <c r="H122" s="56"/>
      <c r="I122" s="56">
        <v>36</v>
      </c>
      <c r="J122" s="18">
        <f t="shared" si="1"/>
        <v>36</v>
      </c>
      <c r="K122" s="32">
        <v>30</v>
      </c>
      <c r="L122" s="27">
        <v>44513</v>
      </c>
      <c r="M122" s="63">
        <v>44569</v>
      </c>
      <c r="N122" s="18"/>
      <c r="O122" s="65"/>
      <c r="P122" s="33"/>
      <c r="Q122" s="21"/>
      <c r="R122" s="22"/>
      <c r="S122" s="23"/>
      <c r="T122" s="24"/>
      <c r="U122" s="34"/>
      <c r="V122" s="34"/>
      <c r="W122" s="48"/>
      <c r="X122" s="44"/>
      <c r="Y122" s="44"/>
      <c r="Z122" s="44"/>
      <c r="AA122" s="41"/>
      <c r="AB122" s="41"/>
      <c r="AC122" s="27"/>
      <c r="AD122" s="27"/>
      <c r="AE122" s="28"/>
      <c r="AF122" s="69"/>
      <c r="AG122" s="69"/>
      <c r="AH122" s="69"/>
      <c r="AI122" s="69"/>
      <c r="AJ122" s="69"/>
      <c r="AK122" s="69"/>
      <c r="AL122" s="69"/>
    </row>
    <row r="123" spans="1:38" s="71" customFormat="1" ht="60" customHeight="1" thickBot="1" x14ac:dyDescent="0.3">
      <c r="A123" s="15">
        <f>IF(C123="","",SUBTOTAL(3,$C$2:C123))</f>
        <v>122</v>
      </c>
      <c r="B123" s="16" t="s">
        <v>136</v>
      </c>
      <c r="C123" s="17" t="s">
        <v>784</v>
      </c>
      <c r="D123" s="52">
        <v>1220</v>
      </c>
      <c r="E123" s="52" t="s">
        <v>1425</v>
      </c>
      <c r="F123" s="52">
        <v>122</v>
      </c>
      <c r="G123" s="56"/>
      <c r="H123" s="56">
        <v>11</v>
      </c>
      <c r="I123" s="56">
        <v>40</v>
      </c>
      <c r="J123" s="18">
        <f t="shared" si="1"/>
        <v>40</v>
      </c>
      <c r="K123" s="18">
        <v>30</v>
      </c>
      <c r="L123" s="19">
        <v>44226</v>
      </c>
      <c r="M123" s="62">
        <v>44709</v>
      </c>
      <c r="N123" s="18"/>
      <c r="O123" s="65"/>
      <c r="P123" s="20"/>
      <c r="Q123" s="21"/>
      <c r="R123" s="22"/>
      <c r="S123" s="23"/>
      <c r="T123" s="24"/>
      <c r="U123" s="25"/>
      <c r="V123" s="25"/>
      <c r="W123" s="45"/>
      <c r="X123" s="44"/>
      <c r="Y123" s="44"/>
      <c r="Z123" s="44"/>
      <c r="AA123" s="41"/>
      <c r="AB123" s="41"/>
      <c r="AC123" s="26"/>
      <c r="AD123" s="27"/>
      <c r="AE123" s="28"/>
      <c r="AF123" s="69"/>
      <c r="AG123" s="69"/>
      <c r="AH123" s="69"/>
      <c r="AI123" s="69"/>
      <c r="AJ123" s="69"/>
      <c r="AK123" s="69"/>
      <c r="AL123" s="69"/>
    </row>
    <row r="124" spans="1:38" s="71" customFormat="1" ht="60" customHeight="1" thickBot="1" x14ac:dyDescent="0.3">
      <c r="A124" s="15">
        <f>IF(C124="","",SUBTOTAL(3,$C$2:C124))</f>
        <v>123</v>
      </c>
      <c r="B124" s="16" t="s">
        <v>137</v>
      </c>
      <c r="C124" s="7" t="s">
        <v>785</v>
      </c>
      <c r="D124" s="52">
        <v>1230</v>
      </c>
      <c r="E124" s="52" t="s">
        <v>1426</v>
      </c>
      <c r="F124" s="52">
        <v>123</v>
      </c>
      <c r="G124" s="56"/>
      <c r="H124" s="56">
        <v>9</v>
      </c>
      <c r="I124" s="56">
        <v>37</v>
      </c>
      <c r="J124" s="18">
        <f t="shared" si="1"/>
        <v>37</v>
      </c>
      <c r="K124" s="18">
        <v>30</v>
      </c>
      <c r="L124" s="19">
        <v>44571</v>
      </c>
      <c r="M124" s="62">
        <v>44561</v>
      </c>
      <c r="N124" s="18"/>
      <c r="O124" s="65"/>
      <c r="P124" s="20"/>
      <c r="Q124" s="21"/>
      <c r="R124" s="22"/>
      <c r="S124" s="23"/>
      <c r="T124" s="24"/>
      <c r="U124" s="25"/>
      <c r="V124" s="25"/>
      <c r="W124" s="45"/>
      <c r="X124" s="44"/>
      <c r="Y124" s="44"/>
      <c r="Z124" s="44"/>
      <c r="AA124" s="41"/>
      <c r="AB124" s="41"/>
      <c r="AC124" s="26"/>
      <c r="AD124" s="27"/>
      <c r="AE124" s="28"/>
      <c r="AF124" s="69"/>
      <c r="AG124" s="69"/>
      <c r="AH124" s="69"/>
      <c r="AI124" s="69"/>
      <c r="AJ124" s="69"/>
      <c r="AK124" s="69"/>
      <c r="AL124" s="69"/>
    </row>
    <row r="125" spans="1:38" s="71" customFormat="1" ht="60" customHeight="1" thickBot="1" x14ac:dyDescent="0.3">
      <c r="A125" s="15">
        <f>IF(C125="","",SUBTOTAL(3,$C$2:C125))</f>
        <v>124</v>
      </c>
      <c r="B125" s="16" t="s">
        <v>138</v>
      </c>
      <c r="C125" s="17" t="s">
        <v>786</v>
      </c>
      <c r="D125" s="37">
        <v>1240</v>
      </c>
      <c r="E125" s="37" t="s">
        <v>1427</v>
      </c>
      <c r="F125" s="37">
        <v>124</v>
      </c>
      <c r="G125" s="56"/>
      <c r="H125" s="56">
        <v>9</v>
      </c>
      <c r="I125" s="56">
        <v>35</v>
      </c>
      <c r="J125" s="18">
        <f t="shared" si="1"/>
        <v>35</v>
      </c>
      <c r="K125" s="18">
        <v>30</v>
      </c>
      <c r="L125" s="19">
        <v>43866</v>
      </c>
      <c r="M125" s="62">
        <v>44739</v>
      </c>
      <c r="N125" s="18"/>
      <c r="O125" s="65"/>
      <c r="P125" s="20"/>
      <c r="Q125" s="21"/>
      <c r="R125" s="22"/>
      <c r="S125" s="23"/>
      <c r="T125" s="24"/>
      <c r="U125" s="25"/>
      <c r="V125" s="25"/>
      <c r="W125" s="45"/>
      <c r="X125" s="44"/>
      <c r="Y125" s="44"/>
      <c r="Z125" s="44"/>
      <c r="AA125" s="41"/>
      <c r="AB125" s="41"/>
      <c r="AC125" s="26"/>
      <c r="AD125" s="27"/>
      <c r="AE125" s="28"/>
      <c r="AF125" s="69"/>
      <c r="AG125" s="69"/>
      <c r="AH125" s="69"/>
      <c r="AI125" s="69"/>
      <c r="AJ125" s="69"/>
      <c r="AK125" s="69"/>
      <c r="AL125" s="69"/>
    </row>
    <row r="126" spans="1:38" s="71" customFormat="1" ht="60" customHeight="1" thickBot="1" x14ac:dyDescent="0.3">
      <c r="A126" s="15">
        <f>IF(C126="","",SUBTOTAL(3,$C$2:C126))</f>
        <v>125</v>
      </c>
      <c r="B126" s="16" t="s">
        <v>139</v>
      </c>
      <c r="C126" s="7" t="s">
        <v>787</v>
      </c>
      <c r="D126" s="52">
        <v>1250</v>
      </c>
      <c r="E126" s="52" t="s">
        <v>1428</v>
      </c>
      <c r="F126" s="52">
        <v>125</v>
      </c>
      <c r="G126" s="56"/>
      <c r="H126" s="56">
        <v>14</v>
      </c>
      <c r="I126" s="56">
        <v>40</v>
      </c>
      <c r="J126" s="18">
        <f t="shared" si="1"/>
        <v>40</v>
      </c>
      <c r="K126" s="18">
        <v>30</v>
      </c>
      <c r="L126" s="19">
        <v>44616</v>
      </c>
      <c r="M126" s="62">
        <v>44724</v>
      </c>
      <c r="N126" s="18"/>
      <c r="O126" s="65"/>
      <c r="P126" s="20"/>
      <c r="Q126" s="21"/>
      <c r="R126" s="22"/>
      <c r="S126" s="23"/>
      <c r="T126" s="24"/>
      <c r="U126" s="25"/>
      <c r="V126" s="25"/>
      <c r="W126" s="45"/>
      <c r="X126" s="44"/>
      <c r="Y126" s="44"/>
      <c r="Z126" s="44"/>
      <c r="AA126" s="41"/>
      <c r="AB126" s="41"/>
      <c r="AC126" s="26"/>
      <c r="AD126" s="27"/>
      <c r="AE126" s="28"/>
      <c r="AF126" s="69"/>
      <c r="AG126" s="69"/>
      <c r="AH126" s="69"/>
      <c r="AI126" s="69"/>
      <c r="AJ126" s="69"/>
      <c r="AK126" s="69"/>
      <c r="AL126" s="69"/>
    </row>
    <row r="127" spans="1:38" s="71" customFormat="1" ht="60" customHeight="1" thickBot="1" x14ac:dyDescent="0.3">
      <c r="A127" s="15">
        <f>IF(C127="","",SUBTOTAL(3,$C$2:C127))</f>
        <v>126</v>
      </c>
      <c r="B127" s="16" t="s">
        <v>140</v>
      </c>
      <c r="C127" s="17" t="s">
        <v>788</v>
      </c>
      <c r="D127" s="52">
        <v>1260</v>
      </c>
      <c r="E127" s="52" t="s">
        <v>1429</v>
      </c>
      <c r="F127" s="52">
        <v>126</v>
      </c>
      <c r="G127" s="56"/>
      <c r="H127" s="56">
        <v>7</v>
      </c>
      <c r="I127" s="56">
        <v>37</v>
      </c>
      <c r="J127" s="18">
        <f t="shared" si="1"/>
        <v>37</v>
      </c>
      <c r="K127" s="18">
        <v>30</v>
      </c>
      <c r="L127" s="19">
        <v>44400</v>
      </c>
      <c r="M127" s="62">
        <v>44682</v>
      </c>
      <c r="N127" s="18"/>
      <c r="O127" s="65"/>
      <c r="P127" s="20"/>
      <c r="Q127" s="21"/>
      <c r="R127" s="22"/>
      <c r="S127" s="23"/>
      <c r="T127" s="24"/>
      <c r="U127" s="25"/>
      <c r="V127" s="25"/>
      <c r="W127" s="45"/>
      <c r="X127" s="44"/>
      <c r="Y127" s="44"/>
      <c r="Z127" s="44"/>
      <c r="AA127" s="41"/>
      <c r="AB127" s="41"/>
      <c r="AC127" s="26"/>
      <c r="AD127" s="27"/>
      <c r="AE127" s="28"/>
      <c r="AF127" s="69"/>
      <c r="AG127" s="69"/>
      <c r="AH127" s="69"/>
      <c r="AI127" s="69"/>
      <c r="AJ127" s="69"/>
      <c r="AK127" s="69"/>
      <c r="AL127" s="69"/>
    </row>
    <row r="128" spans="1:38" s="71" customFormat="1" ht="60" customHeight="1" thickBot="1" x14ac:dyDescent="0.3">
      <c r="A128" s="15">
        <f>IF(C128="","",SUBTOTAL(3,$C$2:C128))</f>
        <v>127</v>
      </c>
      <c r="B128" s="16" t="s">
        <v>141</v>
      </c>
      <c r="C128" s="7" t="s">
        <v>789</v>
      </c>
      <c r="D128" s="52">
        <v>1270</v>
      </c>
      <c r="E128" s="52" t="s">
        <v>1430</v>
      </c>
      <c r="F128" s="52">
        <v>127</v>
      </c>
      <c r="G128" s="56"/>
      <c r="H128" s="56">
        <v>7</v>
      </c>
      <c r="I128" s="56">
        <v>30</v>
      </c>
      <c r="J128" s="18">
        <f t="shared" si="1"/>
        <v>30</v>
      </c>
      <c r="K128" s="18">
        <v>30</v>
      </c>
      <c r="L128" s="19">
        <v>44402</v>
      </c>
      <c r="M128" s="62">
        <v>44625</v>
      </c>
      <c r="N128" s="18"/>
      <c r="O128" s="65"/>
      <c r="P128" s="20"/>
      <c r="Q128" s="21"/>
      <c r="R128" s="22"/>
      <c r="S128" s="23"/>
      <c r="T128" s="24"/>
      <c r="U128" s="25"/>
      <c r="V128" s="25"/>
      <c r="W128" s="45"/>
      <c r="X128" s="44"/>
      <c r="Y128" s="44"/>
      <c r="Z128" s="44"/>
      <c r="AA128" s="41"/>
      <c r="AB128" s="41"/>
      <c r="AC128" s="26"/>
      <c r="AD128" s="27"/>
      <c r="AE128" s="28"/>
      <c r="AF128" s="69"/>
      <c r="AG128" s="69"/>
      <c r="AH128" s="69"/>
      <c r="AI128" s="69"/>
      <c r="AJ128" s="69"/>
      <c r="AK128" s="69"/>
      <c r="AL128" s="69"/>
    </row>
    <row r="129" spans="1:38" s="71" customFormat="1" ht="60" customHeight="1" thickBot="1" x14ac:dyDescent="0.3">
      <c r="A129" s="15">
        <f>IF(C129="","",SUBTOTAL(3,$C$2:C129))</f>
        <v>128</v>
      </c>
      <c r="B129" s="16" t="s">
        <v>142</v>
      </c>
      <c r="C129" s="17" t="s">
        <v>790</v>
      </c>
      <c r="D129" s="37">
        <v>1280</v>
      </c>
      <c r="E129" s="37" t="s">
        <v>1431</v>
      </c>
      <c r="F129" s="37">
        <v>128</v>
      </c>
      <c r="G129" s="56"/>
      <c r="H129" s="56">
        <v>3</v>
      </c>
      <c r="I129" s="56">
        <v>24</v>
      </c>
      <c r="J129" s="18">
        <f t="shared" si="1"/>
        <v>24</v>
      </c>
      <c r="K129" s="18">
        <v>30</v>
      </c>
      <c r="L129" s="19">
        <v>44465</v>
      </c>
      <c r="M129" s="62">
        <v>44676</v>
      </c>
      <c r="N129" s="18"/>
      <c r="O129" s="65"/>
      <c r="P129" s="20"/>
      <c r="Q129" s="21"/>
      <c r="R129" s="22"/>
      <c r="S129" s="23"/>
      <c r="T129" s="24"/>
      <c r="U129" s="25"/>
      <c r="V129" s="25"/>
      <c r="W129" s="45"/>
      <c r="X129" s="44"/>
      <c r="Y129" s="44"/>
      <c r="Z129" s="44"/>
      <c r="AA129" s="41"/>
      <c r="AB129" s="41"/>
      <c r="AC129" s="26"/>
      <c r="AD129" s="27"/>
      <c r="AE129" s="28"/>
      <c r="AF129" s="69"/>
      <c r="AG129" s="69"/>
      <c r="AH129" s="69"/>
      <c r="AI129" s="69"/>
      <c r="AJ129" s="69"/>
      <c r="AK129" s="69"/>
      <c r="AL129" s="69"/>
    </row>
    <row r="130" spans="1:38" s="71" customFormat="1" ht="60" customHeight="1" thickBot="1" x14ac:dyDescent="0.3">
      <c r="A130" s="15">
        <f>IF(C130="","",SUBTOTAL(3,$C$2:C130))</f>
        <v>129</v>
      </c>
      <c r="B130" s="16" t="s">
        <v>143</v>
      </c>
      <c r="C130" s="7" t="s">
        <v>791</v>
      </c>
      <c r="D130" s="52">
        <v>1290</v>
      </c>
      <c r="E130" s="52" t="s">
        <v>1432</v>
      </c>
      <c r="F130" s="52">
        <v>129</v>
      </c>
      <c r="G130" s="56"/>
      <c r="H130" s="56">
        <v>7</v>
      </c>
      <c r="I130" s="56">
        <v>33</v>
      </c>
      <c r="J130" s="18">
        <f t="shared" ref="J130:J193" si="2">IF(I130&gt;=W130,I130,W130)</f>
        <v>33</v>
      </c>
      <c r="K130" s="18">
        <v>30</v>
      </c>
      <c r="L130" s="19">
        <v>44393</v>
      </c>
      <c r="M130" s="62">
        <v>44545</v>
      </c>
      <c r="N130" s="18"/>
      <c r="O130" s="65"/>
      <c r="P130" s="20"/>
      <c r="Q130" s="21"/>
      <c r="R130" s="22"/>
      <c r="S130" s="23"/>
      <c r="T130" s="24"/>
      <c r="U130" s="25"/>
      <c r="V130" s="25"/>
      <c r="W130" s="45"/>
      <c r="X130" s="44"/>
      <c r="Y130" s="44"/>
      <c r="Z130" s="44"/>
      <c r="AA130" s="41"/>
      <c r="AB130" s="41"/>
      <c r="AC130" s="26"/>
      <c r="AD130" s="27"/>
      <c r="AE130" s="28"/>
      <c r="AF130" s="69"/>
      <c r="AG130" s="69"/>
      <c r="AH130" s="69"/>
      <c r="AI130" s="69"/>
      <c r="AJ130" s="69"/>
      <c r="AK130" s="69"/>
      <c r="AL130" s="69"/>
    </row>
    <row r="131" spans="1:38" s="71" customFormat="1" ht="60" customHeight="1" thickBot="1" x14ac:dyDescent="0.3">
      <c r="A131" s="15">
        <f>IF(C131="","",SUBTOTAL(3,$C$2:C131))</f>
        <v>130</v>
      </c>
      <c r="B131" s="16" t="s">
        <v>144</v>
      </c>
      <c r="C131" s="17" t="s">
        <v>792</v>
      </c>
      <c r="D131" s="52">
        <v>1300</v>
      </c>
      <c r="E131" s="52" t="s">
        <v>1433</v>
      </c>
      <c r="F131" s="52">
        <v>130</v>
      </c>
      <c r="G131" s="56"/>
      <c r="H131" s="56">
        <v>2</v>
      </c>
      <c r="I131" s="56">
        <v>20</v>
      </c>
      <c r="J131" s="18">
        <f t="shared" si="2"/>
        <v>20</v>
      </c>
      <c r="K131" s="18">
        <v>30</v>
      </c>
      <c r="L131" s="19">
        <v>44035</v>
      </c>
      <c r="M131" s="62">
        <v>44630</v>
      </c>
      <c r="N131" s="18"/>
      <c r="O131" s="65"/>
      <c r="P131" s="20"/>
      <c r="Q131" s="21"/>
      <c r="R131" s="22"/>
      <c r="S131" s="23"/>
      <c r="T131" s="24"/>
      <c r="U131" s="25"/>
      <c r="V131" s="25"/>
      <c r="W131" s="45"/>
      <c r="X131" s="44"/>
      <c r="Y131" s="44"/>
      <c r="Z131" s="44"/>
      <c r="AA131" s="41"/>
      <c r="AB131" s="41"/>
      <c r="AC131" s="26"/>
      <c r="AD131" s="27"/>
      <c r="AE131" s="28"/>
      <c r="AF131" s="69"/>
      <c r="AG131" s="69"/>
      <c r="AH131" s="69"/>
      <c r="AI131" s="69"/>
      <c r="AJ131" s="69"/>
      <c r="AK131" s="69"/>
      <c r="AL131" s="69"/>
    </row>
    <row r="132" spans="1:38" s="71" customFormat="1" ht="60" customHeight="1" thickBot="1" x14ac:dyDescent="0.3">
      <c r="A132" s="15">
        <f>IF(C132="","",SUBTOTAL(3,$C$2:C132))</f>
        <v>131</v>
      </c>
      <c r="B132" s="16" t="s">
        <v>145</v>
      </c>
      <c r="C132" s="7" t="s">
        <v>793</v>
      </c>
      <c r="D132" s="37">
        <v>1310</v>
      </c>
      <c r="E132" s="37" t="s">
        <v>1434</v>
      </c>
      <c r="F132" s="37">
        <v>131</v>
      </c>
      <c r="G132" s="56"/>
      <c r="H132" s="56">
        <v>10</v>
      </c>
      <c r="I132" s="56">
        <v>36</v>
      </c>
      <c r="J132" s="18">
        <f t="shared" si="2"/>
        <v>36</v>
      </c>
      <c r="K132" s="18">
        <v>30</v>
      </c>
      <c r="L132" s="19">
        <v>43955</v>
      </c>
      <c r="M132" s="62">
        <v>44378</v>
      </c>
      <c r="N132" s="18"/>
      <c r="O132" s="65"/>
      <c r="P132" s="20"/>
      <c r="Q132" s="21"/>
      <c r="R132" s="22"/>
      <c r="S132" s="23"/>
      <c r="T132" s="24"/>
      <c r="U132" s="25"/>
      <c r="V132" s="25"/>
      <c r="W132" s="45"/>
      <c r="X132" s="44"/>
      <c r="Y132" s="44"/>
      <c r="Z132" s="44"/>
      <c r="AA132" s="41"/>
      <c r="AB132" s="41"/>
      <c r="AC132" s="26"/>
      <c r="AD132" s="27"/>
      <c r="AE132" s="28"/>
      <c r="AF132" s="69"/>
      <c r="AG132" s="69"/>
      <c r="AH132" s="69"/>
      <c r="AI132" s="69"/>
      <c r="AJ132" s="69"/>
      <c r="AK132" s="69"/>
      <c r="AL132" s="69"/>
    </row>
    <row r="133" spans="1:38" s="71" customFormat="1" ht="60" customHeight="1" thickBot="1" x14ac:dyDescent="0.3">
      <c r="A133" s="15">
        <f>IF(C133="","",SUBTOTAL(3,$C$2:C133))</f>
        <v>132</v>
      </c>
      <c r="B133" s="16" t="s">
        <v>146</v>
      </c>
      <c r="C133" s="17" t="s">
        <v>794</v>
      </c>
      <c r="D133" s="52">
        <v>1320</v>
      </c>
      <c r="E133" s="52" t="s">
        <v>1435</v>
      </c>
      <c r="F133" s="52">
        <v>132</v>
      </c>
      <c r="G133" s="56"/>
      <c r="H133" s="56">
        <v>6</v>
      </c>
      <c r="I133" s="56">
        <v>37</v>
      </c>
      <c r="J133" s="18">
        <f t="shared" si="2"/>
        <v>37</v>
      </c>
      <c r="K133" s="18">
        <v>30</v>
      </c>
      <c r="L133" s="19">
        <v>44433</v>
      </c>
      <c r="M133" s="62">
        <v>44508</v>
      </c>
      <c r="N133" s="18"/>
      <c r="O133" s="65"/>
      <c r="P133" s="20"/>
      <c r="Q133" s="21"/>
      <c r="R133" s="22"/>
      <c r="S133" s="23"/>
      <c r="T133" s="24"/>
      <c r="U133" s="25"/>
      <c r="V133" s="25"/>
      <c r="W133" s="45"/>
      <c r="X133" s="44"/>
      <c r="Y133" s="44"/>
      <c r="Z133" s="44"/>
      <c r="AA133" s="41"/>
      <c r="AB133" s="41"/>
      <c r="AC133" s="26"/>
      <c r="AD133" s="27"/>
      <c r="AE133" s="28"/>
      <c r="AF133" s="69"/>
      <c r="AG133" s="69"/>
      <c r="AH133" s="69"/>
      <c r="AI133" s="69"/>
      <c r="AJ133" s="69"/>
      <c r="AK133" s="69"/>
      <c r="AL133" s="69"/>
    </row>
    <row r="134" spans="1:38" s="71" customFormat="1" ht="60" customHeight="1" thickBot="1" x14ac:dyDescent="0.3">
      <c r="A134" s="15">
        <f>IF(C134="","",SUBTOTAL(3,$C$2:C134))</f>
        <v>133</v>
      </c>
      <c r="B134" s="16" t="s">
        <v>147</v>
      </c>
      <c r="C134" s="7" t="s">
        <v>795</v>
      </c>
      <c r="D134" s="52">
        <v>1330</v>
      </c>
      <c r="E134" s="52" t="s">
        <v>1436</v>
      </c>
      <c r="F134" s="52">
        <v>133</v>
      </c>
      <c r="G134" s="56"/>
      <c r="H134" s="56">
        <v>7</v>
      </c>
      <c r="I134" s="56">
        <v>36</v>
      </c>
      <c r="J134" s="18">
        <f t="shared" si="2"/>
        <v>36</v>
      </c>
      <c r="K134" s="18">
        <v>30</v>
      </c>
      <c r="L134" s="19">
        <v>44404</v>
      </c>
      <c r="M134" s="62">
        <v>44623</v>
      </c>
      <c r="N134" s="18"/>
      <c r="O134" s="65"/>
      <c r="P134" s="20"/>
      <c r="Q134" s="21"/>
      <c r="R134" s="22"/>
      <c r="S134" s="23"/>
      <c r="T134" s="24"/>
      <c r="U134" s="25"/>
      <c r="V134" s="25"/>
      <c r="W134" s="45"/>
      <c r="X134" s="44"/>
      <c r="Y134" s="44"/>
      <c r="Z134" s="44"/>
      <c r="AA134" s="41"/>
      <c r="AB134" s="41"/>
      <c r="AC134" s="26"/>
      <c r="AD134" s="27"/>
      <c r="AE134" s="28"/>
      <c r="AF134" s="69"/>
      <c r="AG134" s="69"/>
      <c r="AH134" s="69"/>
      <c r="AI134" s="69"/>
      <c r="AJ134" s="69"/>
      <c r="AK134" s="69"/>
      <c r="AL134" s="69"/>
    </row>
    <row r="135" spans="1:38" s="71" customFormat="1" ht="60" customHeight="1" thickBot="1" x14ac:dyDescent="0.3">
      <c r="A135" s="15">
        <f>IF(C135="","",SUBTOTAL(3,$C$2:C135))</f>
        <v>134</v>
      </c>
      <c r="B135" s="16" t="s">
        <v>148</v>
      </c>
      <c r="C135" s="17" t="s">
        <v>796</v>
      </c>
      <c r="D135" s="52">
        <v>1340</v>
      </c>
      <c r="E135" s="52" t="s">
        <v>1437</v>
      </c>
      <c r="F135" s="52">
        <v>134</v>
      </c>
      <c r="G135" s="56"/>
      <c r="H135" s="56">
        <v>7</v>
      </c>
      <c r="I135" s="56">
        <v>37</v>
      </c>
      <c r="J135" s="18">
        <f t="shared" si="2"/>
        <v>37</v>
      </c>
      <c r="K135" s="18">
        <v>30</v>
      </c>
      <c r="L135" s="19">
        <v>38267</v>
      </c>
      <c r="M135" s="62">
        <v>44919</v>
      </c>
      <c r="N135" s="18"/>
      <c r="O135" s="65"/>
      <c r="P135" s="20"/>
      <c r="Q135" s="21"/>
      <c r="R135" s="22"/>
      <c r="S135" s="23"/>
      <c r="T135" s="24"/>
      <c r="U135" s="25"/>
      <c r="V135" s="25"/>
      <c r="W135" s="45"/>
      <c r="X135" s="44"/>
      <c r="Y135" s="44"/>
      <c r="Z135" s="44"/>
      <c r="AA135" s="41"/>
      <c r="AB135" s="41"/>
      <c r="AC135" s="26"/>
      <c r="AD135" s="27"/>
      <c r="AE135" s="28"/>
      <c r="AF135" s="69"/>
      <c r="AG135" s="69"/>
      <c r="AH135" s="69"/>
      <c r="AI135" s="69"/>
      <c r="AJ135" s="69"/>
      <c r="AK135" s="69"/>
      <c r="AL135" s="69"/>
    </row>
    <row r="136" spans="1:38" s="71" customFormat="1" ht="60" customHeight="1" thickBot="1" x14ac:dyDescent="0.3">
      <c r="A136" s="15">
        <f>IF(C136="","",SUBTOTAL(3,$C$2:C136))</f>
        <v>135</v>
      </c>
      <c r="B136" s="16" t="s">
        <v>149</v>
      </c>
      <c r="C136" s="7" t="s">
        <v>797</v>
      </c>
      <c r="D136" s="37">
        <v>1350</v>
      </c>
      <c r="E136" s="37" t="s">
        <v>1438</v>
      </c>
      <c r="F136" s="37">
        <v>135</v>
      </c>
      <c r="G136" s="56"/>
      <c r="H136" s="56">
        <v>5</v>
      </c>
      <c r="I136" s="56">
        <v>31</v>
      </c>
      <c r="J136" s="18">
        <f t="shared" si="2"/>
        <v>31</v>
      </c>
      <c r="K136" s="18">
        <v>30</v>
      </c>
      <c r="L136" s="19">
        <v>43967</v>
      </c>
      <c r="M136" s="62">
        <v>44678</v>
      </c>
      <c r="N136" s="18"/>
      <c r="O136" s="65"/>
      <c r="P136" s="20"/>
      <c r="Q136" s="21"/>
      <c r="R136" s="22"/>
      <c r="S136" s="23"/>
      <c r="T136" s="24"/>
      <c r="U136" s="25"/>
      <c r="V136" s="25"/>
      <c r="W136" s="45"/>
      <c r="X136" s="44"/>
      <c r="Y136" s="44"/>
      <c r="Z136" s="44"/>
      <c r="AA136" s="41"/>
      <c r="AB136" s="41"/>
      <c r="AC136" s="26"/>
      <c r="AD136" s="27"/>
      <c r="AE136" s="28"/>
      <c r="AF136" s="69"/>
      <c r="AG136" s="69"/>
      <c r="AH136" s="69"/>
      <c r="AI136" s="69"/>
      <c r="AJ136" s="69"/>
      <c r="AK136" s="69"/>
      <c r="AL136" s="69"/>
    </row>
    <row r="137" spans="1:38" s="71" customFormat="1" ht="60" customHeight="1" thickBot="1" x14ac:dyDescent="0.3">
      <c r="A137" s="15">
        <f>IF(C137="","",SUBTOTAL(3,$C$2:C137))</f>
        <v>136</v>
      </c>
      <c r="B137" s="16" t="s">
        <v>150</v>
      </c>
      <c r="C137" s="17" t="s">
        <v>798</v>
      </c>
      <c r="D137" s="52">
        <v>1360</v>
      </c>
      <c r="E137" s="52" t="s">
        <v>1439</v>
      </c>
      <c r="F137" s="52">
        <v>136</v>
      </c>
      <c r="G137" s="56"/>
      <c r="H137" s="56">
        <v>17</v>
      </c>
      <c r="I137" s="56">
        <v>36</v>
      </c>
      <c r="J137" s="18">
        <f t="shared" si="2"/>
        <v>36</v>
      </c>
      <c r="K137" s="18">
        <v>30</v>
      </c>
      <c r="L137" s="19">
        <v>44278</v>
      </c>
      <c r="M137" s="62">
        <v>44702</v>
      </c>
      <c r="N137" s="18"/>
      <c r="O137" s="65"/>
      <c r="P137" s="20"/>
      <c r="Q137" s="21"/>
      <c r="R137" s="22"/>
      <c r="S137" s="23"/>
      <c r="T137" s="24"/>
      <c r="U137" s="25"/>
      <c r="V137" s="25"/>
      <c r="W137" s="45"/>
      <c r="X137" s="44"/>
      <c r="Y137" s="44"/>
      <c r="Z137" s="44"/>
      <c r="AA137" s="41"/>
      <c r="AB137" s="41"/>
      <c r="AC137" s="26"/>
      <c r="AD137" s="27"/>
      <c r="AE137" s="28"/>
      <c r="AF137" s="69"/>
      <c r="AG137" s="69"/>
      <c r="AH137" s="69"/>
      <c r="AI137" s="69"/>
      <c r="AJ137" s="69"/>
      <c r="AK137" s="69"/>
      <c r="AL137" s="69"/>
    </row>
    <row r="138" spans="1:38" s="71" customFormat="1" ht="60" customHeight="1" thickBot="1" x14ac:dyDescent="0.3">
      <c r="A138" s="15">
        <f>IF(C138="","",SUBTOTAL(3,$C$2:C138))</f>
        <v>137</v>
      </c>
      <c r="B138" s="16" t="s">
        <v>151</v>
      </c>
      <c r="C138" s="7" t="s">
        <v>799</v>
      </c>
      <c r="D138" s="52">
        <v>1370</v>
      </c>
      <c r="E138" s="52" t="s">
        <v>1440</v>
      </c>
      <c r="F138" s="52">
        <v>137</v>
      </c>
      <c r="G138" s="56"/>
      <c r="H138" s="56"/>
      <c r="I138" s="56">
        <v>41</v>
      </c>
      <c r="J138" s="18">
        <f t="shared" si="2"/>
        <v>41</v>
      </c>
      <c r="K138" s="18">
        <v>30</v>
      </c>
      <c r="L138" s="19" t="s">
        <v>20</v>
      </c>
      <c r="M138" s="62">
        <v>44293</v>
      </c>
      <c r="N138" s="18"/>
      <c r="O138" s="65"/>
      <c r="P138" s="20"/>
      <c r="Q138" s="21"/>
      <c r="R138" s="22"/>
      <c r="S138" s="23"/>
      <c r="T138" s="24"/>
      <c r="U138" s="25"/>
      <c r="V138" s="25"/>
      <c r="W138" s="45"/>
      <c r="X138" s="44"/>
      <c r="Y138" s="44"/>
      <c r="Z138" s="44"/>
      <c r="AA138" s="41"/>
      <c r="AB138" s="41"/>
      <c r="AC138" s="26"/>
      <c r="AD138" s="27"/>
      <c r="AE138" s="28"/>
      <c r="AF138" s="69"/>
      <c r="AG138" s="69"/>
      <c r="AH138" s="69"/>
      <c r="AI138" s="69"/>
      <c r="AJ138" s="69"/>
      <c r="AK138" s="69"/>
      <c r="AL138" s="69"/>
    </row>
    <row r="139" spans="1:38" s="71" customFormat="1" ht="60" customHeight="1" thickBot="1" x14ac:dyDescent="0.3">
      <c r="A139" s="15">
        <f>IF(C139="","",SUBTOTAL(3,$C$2:C139))</f>
        <v>138</v>
      </c>
      <c r="B139" s="16" t="s">
        <v>152</v>
      </c>
      <c r="C139" s="17" t="s">
        <v>800</v>
      </c>
      <c r="D139" s="37">
        <v>1380</v>
      </c>
      <c r="E139" s="37" t="s">
        <v>1441</v>
      </c>
      <c r="F139" s="37">
        <v>138</v>
      </c>
      <c r="G139" s="56"/>
      <c r="H139" s="56"/>
      <c r="I139" s="56">
        <v>35</v>
      </c>
      <c r="J139" s="18">
        <f t="shared" si="2"/>
        <v>35</v>
      </c>
      <c r="K139" s="18">
        <v>30</v>
      </c>
      <c r="L139" s="19">
        <v>0</v>
      </c>
      <c r="M139" s="62">
        <v>44477</v>
      </c>
      <c r="N139" s="18"/>
      <c r="O139" s="65"/>
      <c r="P139" s="20"/>
      <c r="Q139" s="21"/>
      <c r="R139" s="22"/>
      <c r="S139" s="23"/>
      <c r="T139" s="24"/>
      <c r="U139" s="25"/>
      <c r="V139" s="25"/>
      <c r="W139" s="45"/>
      <c r="X139" s="44"/>
      <c r="Y139" s="44"/>
      <c r="Z139" s="44"/>
      <c r="AA139" s="41"/>
      <c r="AB139" s="41"/>
      <c r="AC139" s="26"/>
      <c r="AD139" s="27"/>
      <c r="AE139" s="28"/>
      <c r="AF139" s="69"/>
      <c r="AG139" s="69"/>
      <c r="AH139" s="69"/>
      <c r="AI139" s="69"/>
      <c r="AJ139" s="69"/>
      <c r="AK139" s="69"/>
      <c r="AL139" s="69"/>
    </row>
    <row r="140" spans="1:38" s="71" customFormat="1" ht="60" customHeight="1" thickBot="1" x14ac:dyDescent="0.3">
      <c r="A140" s="15">
        <f>IF(C140="","",SUBTOTAL(3,$C$2:C140))</f>
        <v>139</v>
      </c>
      <c r="B140" s="16" t="s">
        <v>153</v>
      </c>
      <c r="C140" s="7" t="s">
        <v>801</v>
      </c>
      <c r="D140" s="52">
        <v>1390</v>
      </c>
      <c r="E140" s="52" t="s">
        <v>1442</v>
      </c>
      <c r="F140" s="52">
        <v>139</v>
      </c>
      <c r="G140" s="56"/>
      <c r="H140" s="56"/>
      <c r="I140" s="56">
        <v>41</v>
      </c>
      <c r="J140" s="18">
        <f t="shared" si="2"/>
        <v>41</v>
      </c>
      <c r="K140" s="18">
        <v>30</v>
      </c>
      <c r="L140" s="19" t="s">
        <v>20</v>
      </c>
      <c r="M140" s="62">
        <v>44293</v>
      </c>
      <c r="N140" s="18"/>
      <c r="O140" s="65"/>
      <c r="P140" s="20"/>
      <c r="Q140" s="21"/>
      <c r="R140" s="22"/>
      <c r="S140" s="23"/>
      <c r="T140" s="24"/>
      <c r="U140" s="25"/>
      <c r="V140" s="25"/>
      <c r="W140" s="45"/>
      <c r="X140" s="44"/>
      <c r="Y140" s="44"/>
      <c r="Z140" s="44"/>
      <c r="AA140" s="41"/>
      <c r="AB140" s="41"/>
      <c r="AC140" s="26"/>
      <c r="AD140" s="27"/>
      <c r="AE140" s="28"/>
      <c r="AF140" s="69"/>
      <c r="AG140" s="69"/>
      <c r="AH140" s="69"/>
      <c r="AI140" s="69"/>
      <c r="AJ140" s="69"/>
      <c r="AK140" s="69"/>
      <c r="AL140" s="69"/>
    </row>
    <row r="141" spans="1:38" s="71" customFormat="1" ht="60" customHeight="1" thickBot="1" x14ac:dyDescent="0.3">
      <c r="A141" s="15">
        <f>IF(C141="","",SUBTOTAL(3,$C$2:C141))</f>
        <v>140</v>
      </c>
      <c r="B141" s="16" t="s">
        <v>154</v>
      </c>
      <c r="C141" s="17" t="s">
        <v>802</v>
      </c>
      <c r="D141" s="52">
        <v>1400</v>
      </c>
      <c r="E141" s="52" t="s">
        <v>1443</v>
      </c>
      <c r="F141" s="52">
        <v>140</v>
      </c>
      <c r="G141" s="56"/>
      <c r="H141" s="56">
        <v>8</v>
      </c>
      <c r="I141" s="56">
        <v>36</v>
      </c>
      <c r="J141" s="18">
        <f t="shared" si="2"/>
        <v>36</v>
      </c>
      <c r="K141" s="18">
        <v>30</v>
      </c>
      <c r="L141" s="19">
        <v>44296</v>
      </c>
      <c r="M141" s="62">
        <v>44376</v>
      </c>
      <c r="N141" s="18"/>
      <c r="O141" s="65"/>
      <c r="P141" s="20"/>
      <c r="Q141" s="21"/>
      <c r="R141" s="22"/>
      <c r="S141" s="23"/>
      <c r="T141" s="24"/>
      <c r="U141" s="25"/>
      <c r="V141" s="25"/>
      <c r="W141" s="45"/>
      <c r="X141" s="44"/>
      <c r="Y141" s="44"/>
      <c r="Z141" s="44"/>
      <c r="AA141" s="41"/>
      <c r="AB141" s="41"/>
      <c r="AC141" s="26"/>
      <c r="AD141" s="27"/>
      <c r="AE141" s="28"/>
      <c r="AF141" s="69"/>
      <c r="AG141" s="69"/>
      <c r="AH141" s="69"/>
      <c r="AI141" s="69"/>
      <c r="AJ141" s="69"/>
      <c r="AK141" s="69"/>
      <c r="AL141" s="69"/>
    </row>
    <row r="142" spans="1:38" s="71" customFormat="1" ht="60" customHeight="1" thickBot="1" x14ac:dyDescent="0.3">
      <c r="A142" s="15">
        <f>IF(C142="","",SUBTOTAL(3,$C$2:C142))</f>
        <v>141</v>
      </c>
      <c r="B142" s="16" t="s">
        <v>155</v>
      </c>
      <c r="C142" s="7" t="s">
        <v>803</v>
      </c>
      <c r="D142" s="52">
        <v>1410</v>
      </c>
      <c r="E142" s="52" t="s">
        <v>1444</v>
      </c>
      <c r="F142" s="52">
        <v>141</v>
      </c>
      <c r="G142" s="56"/>
      <c r="H142" s="56">
        <v>4.9000000000000004</v>
      </c>
      <c r="I142" s="56">
        <v>38</v>
      </c>
      <c r="J142" s="18">
        <f t="shared" si="2"/>
        <v>38</v>
      </c>
      <c r="K142" s="18">
        <v>30</v>
      </c>
      <c r="L142" s="19">
        <v>44582</v>
      </c>
      <c r="M142" s="62">
        <v>44735</v>
      </c>
      <c r="N142" s="18"/>
      <c r="O142" s="65"/>
      <c r="P142" s="20"/>
      <c r="Q142" s="21"/>
      <c r="R142" s="22"/>
      <c r="S142" s="23"/>
      <c r="T142" s="24"/>
      <c r="U142" s="25"/>
      <c r="V142" s="25"/>
      <c r="W142" s="45"/>
      <c r="X142" s="44"/>
      <c r="Y142" s="44"/>
      <c r="Z142" s="44"/>
      <c r="AA142" s="41"/>
      <c r="AB142" s="41"/>
      <c r="AC142" s="26"/>
      <c r="AD142" s="27"/>
      <c r="AE142" s="28"/>
      <c r="AF142" s="69"/>
      <c r="AG142" s="69"/>
      <c r="AH142" s="69"/>
      <c r="AI142" s="69"/>
      <c r="AJ142" s="69"/>
      <c r="AK142" s="69"/>
      <c r="AL142" s="69"/>
    </row>
    <row r="143" spans="1:38" s="71" customFormat="1" ht="60" customHeight="1" thickBot="1" x14ac:dyDescent="0.3">
      <c r="A143" s="15">
        <f>IF(C143="","",SUBTOTAL(3,$C$2:C143))</f>
        <v>142</v>
      </c>
      <c r="B143" s="16" t="s">
        <v>156</v>
      </c>
      <c r="C143" s="17" t="s">
        <v>804</v>
      </c>
      <c r="D143" s="37">
        <v>1420</v>
      </c>
      <c r="E143" s="37" t="s">
        <v>1445</v>
      </c>
      <c r="F143" s="37">
        <v>142</v>
      </c>
      <c r="G143" s="56"/>
      <c r="H143" s="56">
        <v>8</v>
      </c>
      <c r="I143" s="56">
        <v>35</v>
      </c>
      <c r="J143" s="18">
        <f t="shared" si="2"/>
        <v>35</v>
      </c>
      <c r="K143" s="18">
        <v>30</v>
      </c>
      <c r="L143" s="19">
        <v>44414</v>
      </c>
      <c r="M143" s="62">
        <v>44482</v>
      </c>
      <c r="N143" s="18"/>
      <c r="O143" s="65"/>
      <c r="P143" s="20"/>
      <c r="Q143" s="21"/>
      <c r="R143" s="22"/>
      <c r="S143" s="23"/>
      <c r="T143" s="24"/>
      <c r="U143" s="25"/>
      <c r="V143" s="25"/>
      <c r="W143" s="45"/>
      <c r="X143" s="44"/>
      <c r="Y143" s="44"/>
      <c r="Z143" s="44"/>
      <c r="AA143" s="41"/>
      <c r="AB143" s="41"/>
      <c r="AC143" s="26"/>
      <c r="AD143" s="27"/>
      <c r="AE143" s="28"/>
      <c r="AF143" s="69"/>
      <c r="AG143" s="69"/>
      <c r="AH143" s="69"/>
      <c r="AI143" s="69"/>
      <c r="AJ143" s="69"/>
      <c r="AK143" s="69"/>
      <c r="AL143" s="69"/>
    </row>
    <row r="144" spans="1:38" s="71" customFormat="1" ht="60" customHeight="1" thickBot="1" x14ac:dyDescent="0.3">
      <c r="A144" s="15">
        <f>IF(C144="","",SUBTOTAL(3,$C$2:C144))</f>
        <v>143</v>
      </c>
      <c r="B144" s="16" t="s">
        <v>157</v>
      </c>
      <c r="C144" s="7" t="s">
        <v>805</v>
      </c>
      <c r="D144" s="52">
        <v>1430</v>
      </c>
      <c r="E144" s="52" t="s">
        <v>1446</v>
      </c>
      <c r="F144" s="52">
        <v>143</v>
      </c>
      <c r="G144" s="56"/>
      <c r="H144" s="56">
        <v>3.4</v>
      </c>
      <c r="I144" s="56">
        <v>28</v>
      </c>
      <c r="J144" s="18">
        <f t="shared" si="2"/>
        <v>28</v>
      </c>
      <c r="K144" s="18">
        <v>30</v>
      </c>
      <c r="L144" s="19">
        <v>44107</v>
      </c>
      <c r="M144" s="62">
        <v>44479</v>
      </c>
      <c r="N144" s="18"/>
      <c r="O144" s="65"/>
      <c r="P144" s="20"/>
      <c r="Q144" s="21"/>
      <c r="R144" s="22"/>
      <c r="S144" s="23"/>
      <c r="T144" s="24"/>
      <c r="U144" s="25"/>
      <c r="V144" s="25"/>
      <c r="W144" s="45"/>
      <c r="X144" s="44"/>
      <c r="Y144" s="44"/>
      <c r="Z144" s="44"/>
      <c r="AA144" s="41"/>
      <c r="AB144" s="41"/>
      <c r="AC144" s="26"/>
      <c r="AD144" s="27"/>
      <c r="AE144" s="28"/>
      <c r="AF144" s="69"/>
      <c r="AG144" s="69"/>
      <c r="AH144" s="69"/>
      <c r="AI144" s="69"/>
      <c r="AJ144" s="69"/>
      <c r="AK144" s="69"/>
      <c r="AL144" s="69"/>
    </row>
    <row r="145" spans="1:38" s="71" customFormat="1" ht="60" customHeight="1" thickBot="1" x14ac:dyDescent="0.3">
      <c r="A145" s="15">
        <f>IF(C145="","",SUBTOTAL(3,$C$2:C145))</f>
        <v>144</v>
      </c>
      <c r="B145" s="16" t="s">
        <v>158</v>
      </c>
      <c r="C145" s="17" t="s">
        <v>806</v>
      </c>
      <c r="D145" s="52">
        <v>1440</v>
      </c>
      <c r="E145" s="52" t="s">
        <v>1447</v>
      </c>
      <c r="F145" s="52">
        <v>144</v>
      </c>
      <c r="G145" s="56"/>
      <c r="H145" s="56">
        <v>7</v>
      </c>
      <c r="I145" s="56">
        <v>33</v>
      </c>
      <c r="J145" s="18">
        <f t="shared" si="2"/>
        <v>33</v>
      </c>
      <c r="K145" s="18">
        <v>30</v>
      </c>
      <c r="L145" s="19">
        <v>44698</v>
      </c>
      <c r="M145" s="62">
        <v>44741</v>
      </c>
      <c r="N145" s="18"/>
      <c r="O145" s="65"/>
      <c r="P145" s="20"/>
      <c r="Q145" s="21"/>
      <c r="R145" s="22"/>
      <c r="S145" s="23"/>
      <c r="T145" s="24"/>
      <c r="U145" s="25"/>
      <c r="V145" s="25"/>
      <c r="W145" s="45"/>
      <c r="X145" s="44"/>
      <c r="Y145" s="44"/>
      <c r="Z145" s="44"/>
      <c r="AA145" s="41"/>
      <c r="AB145" s="41"/>
      <c r="AC145" s="26"/>
      <c r="AD145" s="27"/>
      <c r="AE145" s="28"/>
      <c r="AF145" s="69"/>
      <c r="AG145" s="69"/>
      <c r="AH145" s="69"/>
      <c r="AI145" s="69"/>
      <c r="AJ145" s="69"/>
      <c r="AK145" s="69"/>
      <c r="AL145" s="69"/>
    </row>
    <row r="146" spans="1:38" s="71" customFormat="1" ht="60" customHeight="1" thickBot="1" x14ac:dyDescent="0.3">
      <c r="A146" s="15">
        <f>IF(C146="","",SUBTOTAL(3,$C$2:C146))</f>
        <v>145</v>
      </c>
      <c r="B146" s="16" t="s">
        <v>159</v>
      </c>
      <c r="C146" s="7" t="s">
        <v>807</v>
      </c>
      <c r="D146" s="37">
        <v>1450</v>
      </c>
      <c r="E146" s="37" t="s">
        <v>1448</v>
      </c>
      <c r="F146" s="37">
        <v>145</v>
      </c>
      <c r="G146" s="56"/>
      <c r="H146" s="56">
        <v>3</v>
      </c>
      <c r="I146" s="56">
        <v>21</v>
      </c>
      <c r="J146" s="18">
        <f t="shared" si="2"/>
        <v>21</v>
      </c>
      <c r="K146" s="18">
        <v>30</v>
      </c>
      <c r="L146" s="19">
        <v>43962</v>
      </c>
      <c r="M146" s="62">
        <v>44401</v>
      </c>
      <c r="N146" s="18"/>
      <c r="O146" s="65"/>
      <c r="P146" s="20"/>
      <c r="Q146" s="21"/>
      <c r="R146" s="22"/>
      <c r="S146" s="23"/>
      <c r="T146" s="24"/>
      <c r="U146" s="25"/>
      <c r="V146" s="25"/>
      <c r="W146" s="45"/>
      <c r="X146" s="44"/>
      <c r="Y146" s="44"/>
      <c r="Z146" s="44"/>
      <c r="AA146" s="41"/>
      <c r="AB146" s="41"/>
      <c r="AC146" s="26"/>
      <c r="AD146" s="27"/>
      <c r="AE146" s="28"/>
      <c r="AF146" s="69"/>
      <c r="AG146" s="69"/>
      <c r="AH146" s="69"/>
      <c r="AI146" s="69"/>
      <c r="AJ146" s="69"/>
      <c r="AK146" s="69"/>
      <c r="AL146" s="69"/>
    </row>
    <row r="147" spans="1:38" s="71" customFormat="1" ht="60" customHeight="1" thickBot="1" x14ac:dyDescent="0.3">
      <c r="A147" s="15">
        <f>IF(C147="","",SUBTOTAL(3,$C$2:C147))</f>
        <v>146</v>
      </c>
      <c r="B147" s="16" t="s">
        <v>160</v>
      </c>
      <c r="C147" s="17" t="s">
        <v>808</v>
      </c>
      <c r="D147" s="52">
        <v>1460</v>
      </c>
      <c r="E147" s="52" t="s">
        <v>1449</v>
      </c>
      <c r="F147" s="52">
        <v>146</v>
      </c>
      <c r="G147" s="56"/>
      <c r="H147" s="56">
        <v>9</v>
      </c>
      <c r="I147" s="56">
        <v>37</v>
      </c>
      <c r="J147" s="18">
        <f t="shared" si="2"/>
        <v>37</v>
      </c>
      <c r="K147" s="18">
        <v>30</v>
      </c>
      <c r="L147" s="19">
        <v>44153</v>
      </c>
      <c r="M147" s="62">
        <v>44406</v>
      </c>
      <c r="N147" s="18"/>
      <c r="O147" s="65"/>
      <c r="P147" s="20"/>
      <c r="Q147" s="21"/>
      <c r="R147" s="22"/>
      <c r="S147" s="23"/>
      <c r="T147" s="24"/>
      <c r="U147" s="25"/>
      <c r="V147" s="25"/>
      <c r="W147" s="45"/>
      <c r="X147" s="44"/>
      <c r="Y147" s="44"/>
      <c r="Z147" s="44"/>
      <c r="AA147" s="41"/>
      <c r="AB147" s="41"/>
      <c r="AC147" s="26"/>
      <c r="AD147" s="27"/>
      <c r="AE147" s="28"/>
      <c r="AF147" s="69"/>
      <c r="AG147" s="69"/>
      <c r="AH147" s="69"/>
      <c r="AI147" s="69"/>
      <c r="AJ147" s="69"/>
      <c r="AK147" s="69"/>
      <c r="AL147" s="69"/>
    </row>
    <row r="148" spans="1:38" s="71" customFormat="1" ht="60" customHeight="1" thickBot="1" x14ac:dyDescent="0.3">
      <c r="A148" s="15">
        <f>IF(C148="","",SUBTOTAL(3,$C$2:C148))</f>
        <v>147</v>
      </c>
      <c r="B148" s="16" t="s">
        <v>161</v>
      </c>
      <c r="C148" s="7" t="s">
        <v>809</v>
      </c>
      <c r="D148" s="52">
        <v>1470</v>
      </c>
      <c r="E148" s="52" t="s">
        <v>1450</v>
      </c>
      <c r="F148" s="52">
        <v>147</v>
      </c>
      <c r="G148" s="56"/>
      <c r="H148" s="56">
        <v>11</v>
      </c>
      <c r="I148" s="56">
        <v>40</v>
      </c>
      <c r="J148" s="18">
        <f t="shared" si="2"/>
        <v>40</v>
      </c>
      <c r="K148" s="18">
        <v>30</v>
      </c>
      <c r="L148" s="19">
        <v>44353</v>
      </c>
      <c r="M148" s="62">
        <v>44433</v>
      </c>
      <c r="N148" s="18"/>
      <c r="O148" s="65"/>
      <c r="P148" s="20"/>
      <c r="Q148" s="21"/>
      <c r="R148" s="22"/>
      <c r="S148" s="23"/>
      <c r="T148" s="24"/>
      <c r="U148" s="25"/>
      <c r="V148" s="25"/>
      <c r="W148" s="45"/>
      <c r="X148" s="44"/>
      <c r="Y148" s="44"/>
      <c r="Z148" s="44"/>
      <c r="AA148" s="41"/>
      <c r="AB148" s="41"/>
      <c r="AC148" s="26"/>
      <c r="AD148" s="27"/>
      <c r="AE148" s="28"/>
      <c r="AF148" s="69"/>
      <c r="AG148" s="69"/>
      <c r="AH148" s="69"/>
      <c r="AI148" s="69"/>
      <c r="AJ148" s="69"/>
      <c r="AK148" s="69"/>
      <c r="AL148" s="69"/>
    </row>
    <row r="149" spans="1:38" s="71" customFormat="1" ht="60" customHeight="1" thickBot="1" x14ac:dyDescent="0.3">
      <c r="A149" s="15">
        <f>IF(C149="","",SUBTOTAL(3,$C$2:C149))</f>
        <v>148</v>
      </c>
      <c r="B149" s="16" t="s">
        <v>162</v>
      </c>
      <c r="C149" s="17" t="s">
        <v>810</v>
      </c>
      <c r="D149" s="52">
        <v>1480</v>
      </c>
      <c r="E149" s="52" t="s">
        <v>1451</v>
      </c>
      <c r="F149" s="52">
        <v>148</v>
      </c>
      <c r="G149" s="56"/>
      <c r="H149" s="56">
        <v>8.5</v>
      </c>
      <c r="I149" s="56">
        <v>36</v>
      </c>
      <c r="J149" s="18">
        <f t="shared" si="2"/>
        <v>36</v>
      </c>
      <c r="K149" s="18">
        <v>30</v>
      </c>
      <c r="L149" s="19">
        <v>44371</v>
      </c>
      <c r="M149" s="62">
        <v>44533</v>
      </c>
      <c r="N149" s="18"/>
      <c r="O149" s="65"/>
      <c r="P149" s="20"/>
      <c r="Q149" s="21"/>
      <c r="R149" s="22"/>
      <c r="S149" s="23"/>
      <c r="T149" s="24"/>
      <c r="U149" s="25"/>
      <c r="V149" s="25"/>
      <c r="W149" s="45"/>
      <c r="X149" s="44"/>
      <c r="Y149" s="44"/>
      <c r="Z149" s="44"/>
      <c r="AA149" s="41"/>
      <c r="AB149" s="41"/>
      <c r="AC149" s="26"/>
      <c r="AD149" s="27"/>
      <c r="AE149" s="28"/>
      <c r="AF149" s="69"/>
      <c r="AG149" s="69"/>
      <c r="AH149" s="69"/>
      <c r="AI149" s="69"/>
      <c r="AJ149" s="69"/>
      <c r="AK149" s="69"/>
      <c r="AL149" s="69"/>
    </row>
    <row r="150" spans="1:38" s="71" customFormat="1" ht="60" customHeight="1" thickBot="1" x14ac:dyDescent="0.3">
      <c r="A150" s="15">
        <f>IF(C150="","",SUBTOTAL(3,$C$2:C150))</f>
        <v>149</v>
      </c>
      <c r="B150" s="16" t="s">
        <v>163</v>
      </c>
      <c r="C150" s="7" t="s">
        <v>811</v>
      </c>
      <c r="D150" s="37">
        <v>1490</v>
      </c>
      <c r="E150" s="37" t="s">
        <v>1452</v>
      </c>
      <c r="F150" s="37">
        <v>149</v>
      </c>
      <c r="G150" s="56"/>
      <c r="H150" s="56">
        <v>7</v>
      </c>
      <c r="I150" s="56">
        <v>29</v>
      </c>
      <c r="J150" s="18">
        <f t="shared" si="2"/>
        <v>29</v>
      </c>
      <c r="K150" s="18">
        <v>30</v>
      </c>
      <c r="L150" s="19">
        <v>44078</v>
      </c>
      <c r="M150" s="62">
        <v>44476</v>
      </c>
      <c r="N150" s="18"/>
      <c r="O150" s="65"/>
      <c r="P150" s="20"/>
      <c r="Q150" s="21"/>
      <c r="R150" s="22"/>
      <c r="S150" s="23"/>
      <c r="T150" s="24"/>
      <c r="U150" s="25"/>
      <c r="V150" s="25"/>
      <c r="W150" s="45"/>
      <c r="X150" s="44"/>
      <c r="Y150" s="44"/>
      <c r="Z150" s="44"/>
      <c r="AA150" s="41"/>
      <c r="AB150" s="41"/>
      <c r="AC150" s="26"/>
      <c r="AD150" s="27"/>
      <c r="AE150" s="28"/>
      <c r="AF150" s="69"/>
      <c r="AG150" s="69"/>
      <c r="AH150" s="69"/>
      <c r="AI150" s="69"/>
      <c r="AJ150" s="69"/>
      <c r="AK150" s="69"/>
      <c r="AL150" s="69"/>
    </row>
    <row r="151" spans="1:38" s="71" customFormat="1" ht="60" customHeight="1" thickBot="1" x14ac:dyDescent="0.3">
      <c r="A151" s="15">
        <f>IF(C151="","",SUBTOTAL(3,$C$2:C151))</f>
        <v>150</v>
      </c>
      <c r="B151" s="16" t="s">
        <v>164</v>
      </c>
      <c r="C151" s="17" t="s">
        <v>812</v>
      </c>
      <c r="D151" s="52">
        <v>1500</v>
      </c>
      <c r="E151" s="52" t="s">
        <v>1453</v>
      </c>
      <c r="F151" s="52">
        <v>150</v>
      </c>
      <c r="G151" s="56"/>
      <c r="H151" s="56">
        <v>5</v>
      </c>
      <c r="I151" s="56">
        <v>27</v>
      </c>
      <c r="J151" s="18">
        <f t="shared" si="2"/>
        <v>27</v>
      </c>
      <c r="K151" s="18">
        <v>30</v>
      </c>
      <c r="L151" s="19">
        <v>44298</v>
      </c>
      <c r="M151" s="62">
        <v>44727</v>
      </c>
      <c r="N151" s="18"/>
      <c r="O151" s="65"/>
      <c r="P151" s="20"/>
      <c r="Q151" s="21"/>
      <c r="R151" s="22"/>
      <c r="S151" s="23"/>
      <c r="T151" s="24"/>
      <c r="U151" s="25"/>
      <c r="V151" s="25"/>
      <c r="W151" s="45"/>
      <c r="X151" s="44"/>
      <c r="Y151" s="44"/>
      <c r="Z151" s="44"/>
      <c r="AA151" s="41"/>
      <c r="AB151" s="41"/>
      <c r="AC151" s="26"/>
      <c r="AD151" s="27"/>
      <c r="AE151" s="28"/>
      <c r="AF151" s="69"/>
      <c r="AG151" s="69"/>
      <c r="AH151" s="69"/>
      <c r="AI151" s="69"/>
      <c r="AJ151" s="69"/>
      <c r="AK151" s="69"/>
      <c r="AL151" s="69"/>
    </row>
    <row r="152" spans="1:38" s="71" customFormat="1" ht="60" customHeight="1" thickBot="1" x14ac:dyDescent="0.3">
      <c r="A152" s="15">
        <f>IF(C152="","",SUBTOTAL(3,$C$2:C152))</f>
        <v>151</v>
      </c>
      <c r="B152" s="16" t="s">
        <v>165</v>
      </c>
      <c r="C152" s="7" t="s">
        <v>813</v>
      </c>
      <c r="D152" s="52">
        <v>1510</v>
      </c>
      <c r="E152" s="52" t="s">
        <v>1454</v>
      </c>
      <c r="F152" s="52">
        <v>151</v>
      </c>
      <c r="G152" s="56"/>
      <c r="H152" s="56">
        <v>13</v>
      </c>
      <c r="I152" s="56">
        <v>38</v>
      </c>
      <c r="J152" s="18">
        <f t="shared" si="2"/>
        <v>38</v>
      </c>
      <c r="K152" s="18">
        <v>30</v>
      </c>
      <c r="L152" s="19">
        <v>44064</v>
      </c>
      <c r="M152" s="62">
        <v>44431</v>
      </c>
      <c r="N152" s="18"/>
      <c r="O152" s="65"/>
      <c r="P152" s="20"/>
      <c r="Q152" s="21"/>
      <c r="R152" s="22"/>
      <c r="S152" s="23"/>
      <c r="T152" s="24"/>
      <c r="U152" s="25"/>
      <c r="V152" s="25"/>
      <c r="W152" s="45"/>
      <c r="X152" s="44"/>
      <c r="Y152" s="44"/>
      <c r="Z152" s="44"/>
      <c r="AA152" s="41"/>
      <c r="AB152" s="41"/>
      <c r="AC152" s="26"/>
      <c r="AD152" s="27"/>
      <c r="AE152" s="28"/>
      <c r="AF152" s="69"/>
      <c r="AG152" s="69"/>
      <c r="AH152" s="69"/>
      <c r="AI152" s="69"/>
      <c r="AJ152" s="69"/>
      <c r="AK152" s="69"/>
      <c r="AL152" s="69"/>
    </row>
    <row r="153" spans="1:38" s="71" customFormat="1" ht="60" customHeight="1" thickBot="1" x14ac:dyDescent="0.3">
      <c r="A153" s="15">
        <f>IF(C153="","",SUBTOTAL(3,$C$2:C153))</f>
        <v>152</v>
      </c>
      <c r="B153" s="16" t="s">
        <v>166</v>
      </c>
      <c r="C153" s="17" t="s">
        <v>814</v>
      </c>
      <c r="D153" s="37">
        <v>1520</v>
      </c>
      <c r="E153" s="37" t="s">
        <v>1455</v>
      </c>
      <c r="F153" s="37">
        <v>152</v>
      </c>
      <c r="G153" s="56"/>
      <c r="H153" s="56">
        <v>7</v>
      </c>
      <c r="I153" s="56">
        <v>33</v>
      </c>
      <c r="J153" s="18">
        <f t="shared" si="2"/>
        <v>33</v>
      </c>
      <c r="K153" s="18">
        <v>30</v>
      </c>
      <c r="L153" s="19">
        <v>44009</v>
      </c>
      <c r="M153" s="62">
        <v>44403</v>
      </c>
      <c r="N153" s="18"/>
      <c r="O153" s="65"/>
      <c r="P153" s="20"/>
      <c r="Q153" s="21"/>
      <c r="R153" s="22"/>
      <c r="S153" s="23"/>
      <c r="T153" s="24"/>
      <c r="U153" s="25"/>
      <c r="V153" s="25"/>
      <c r="W153" s="45"/>
      <c r="X153" s="44"/>
      <c r="Y153" s="44"/>
      <c r="Z153" s="44"/>
      <c r="AA153" s="41"/>
      <c r="AB153" s="41"/>
      <c r="AC153" s="26"/>
      <c r="AD153" s="27"/>
      <c r="AE153" s="28"/>
      <c r="AF153" s="69"/>
      <c r="AG153" s="69"/>
      <c r="AH153" s="69"/>
      <c r="AI153" s="69"/>
      <c r="AJ153" s="69"/>
      <c r="AK153" s="69"/>
      <c r="AL153" s="69"/>
    </row>
    <row r="154" spans="1:38" s="71" customFormat="1" ht="60" customHeight="1" thickBot="1" x14ac:dyDescent="0.3">
      <c r="A154" s="15">
        <f>IF(C154="","",SUBTOTAL(3,$C$2:C154))</f>
        <v>153</v>
      </c>
      <c r="B154" s="16" t="s">
        <v>167</v>
      </c>
      <c r="C154" s="7" t="s">
        <v>815</v>
      </c>
      <c r="D154" s="52">
        <v>1530</v>
      </c>
      <c r="E154" s="52" t="s">
        <v>1456</v>
      </c>
      <c r="F154" s="52">
        <v>153</v>
      </c>
      <c r="G154" s="56"/>
      <c r="H154" s="56">
        <v>10</v>
      </c>
      <c r="I154" s="56">
        <v>36</v>
      </c>
      <c r="J154" s="18">
        <f t="shared" si="2"/>
        <v>36</v>
      </c>
      <c r="K154" s="18">
        <v>30</v>
      </c>
      <c r="L154" s="19">
        <v>44479</v>
      </c>
      <c r="M154" s="62">
        <v>44531</v>
      </c>
      <c r="N154" s="18"/>
      <c r="O154" s="65"/>
      <c r="P154" s="20"/>
      <c r="Q154" s="21"/>
      <c r="R154" s="22"/>
      <c r="S154" s="23"/>
      <c r="T154" s="24"/>
      <c r="U154" s="25"/>
      <c r="V154" s="25"/>
      <c r="W154" s="45"/>
      <c r="X154" s="44"/>
      <c r="Y154" s="44"/>
      <c r="Z154" s="44"/>
      <c r="AA154" s="41"/>
      <c r="AB154" s="41"/>
      <c r="AC154" s="26"/>
      <c r="AD154" s="27"/>
      <c r="AE154" s="28"/>
      <c r="AF154" s="69"/>
      <c r="AG154" s="69"/>
      <c r="AH154" s="69"/>
      <c r="AI154" s="69"/>
      <c r="AJ154" s="69"/>
      <c r="AK154" s="69"/>
      <c r="AL154" s="69"/>
    </row>
    <row r="155" spans="1:38" s="71" customFormat="1" ht="60" customHeight="1" thickBot="1" x14ac:dyDescent="0.3">
      <c r="A155" s="15">
        <f>IF(C155="","",SUBTOTAL(3,$C$2:C155))</f>
        <v>154</v>
      </c>
      <c r="B155" s="16" t="s">
        <v>168</v>
      </c>
      <c r="C155" s="17" t="s">
        <v>816</v>
      </c>
      <c r="D155" s="52">
        <v>1540</v>
      </c>
      <c r="E155" s="52" t="s">
        <v>1457</v>
      </c>
      <c r="F155" s="52">
        <v>154</v>
      </c>
      <c r="G155" s="56"/>
      <c r="H155" s="56">
        <v>10</v>
      </c>
      <c r="I155" s="56">
        <v>36</v>
      </c>
      <c r="J155" s="18">
        <f t="shared" si="2"/>
        <v>36</v>
      </c>
      <c r="K155" s="18">
        <v>30</v>
      </c>
      <c r="L155" s="19">
        <v>44525</v>
      </c>
      <c r="M155" s="62">
        <v>44531</v>
      </c>
      <c r="N155" s="18"/>
      <c r="O155" s="65"/>
      <c r="P155" s="20"/>
      <c r="Q155" s="21"/>
      <c r="R155" s="22"/>
      <c r="S155" s="23"/>
      <c r="T155" s="24"/>
      <c r="U155" s="25"/>
      <c r="V155" s="25"/>
      <c r="W155" s="45"/>
      <c r="X155" s="44"/>
      <c r="Y155" s="44"/>
      <c r="Z155" s="44"/>
      <c r="AA155" s="41"/>
      <c r="AB155" s="41"/>
      <c r="AC155" s="26"/>
      <c r="AD155" s="27"/>
      <c r="AE155" s="28"/>
      <c r="AF155" s="69"/>
      <c r="AG155" s="69"/>
      <c r="AH155" s="69"/>
      <c r="AI155" s="69"/>
      <c r="AJ155" s="69"/>
      <c r="AK155" s="69"/>
      <c r="AL155" s="69"/>
    </row>
    <row r="156" spans="1:38" s="71" customFormat="1" ht="60" customHeight="1" thickBot="1" x14ac:dyDescent="0.3">
      <c r="A156" s="15">
        <f>IF(C156="","",SUBTOTAL(3,$C$2:C156))</f>
        <v>155</v>
      </c>
      <c r="B156" s="16" t="s">
        <v>169</v>
      </c>
      <c r="C156" s="7" t="s">
        <v>817</v>
      </c>
      <c r="D156" s="52">
        <v>1550</v>
      </c>
      <c r="E156" s="52" t="s">
        <v>1458</v>
      </c>
      <c r="F156" s="52">
        <v>155</v>
      </c>
      <c r="G156" s="56"/>
      <c r="H156" s="56">
        <v>14</v>
      </c>
      <c r="I156" s="56">
        <v>29</v>
      </c>
      <c r="J156" s="18">
        <f t="shared" si="2"/>
        <v>29</v>
      </c>
      <c r="K156" s="18">
        <v>30</v>
      </c>
      <c r="L156" s="19">
        <v>43953</v>
      </c>
      <c r="M156" s="62">
        <v>44446</v>
      </c>
      <c r="N156" s="18"/>
      <c r="O156" s="65"/>
      <c r="P156" s="20"/>
      <c r="Q156" s="21"/>
      <c r="R156" s="22"/>
      <c r="S156" s="23"/>
      <c r="T156" s="24"/>
      <c r="U156" s="25"/>
      <c r="V156" s="25"/>
      <c r="W156" s="45"/>
      <c r="X156" s="44"/>
      <c r="Y156" s="44"/>
      <c r="Z156" s="44"/>
      <c r="AA156" s="41"/>
      <c r="AB156" s="41"/>
      <c r="AC156" s="26"/>
      <c r="AD156" s="27"/>
      <c r="AE156" s="28"/>
      <c r="AF156" s="69"/>
      <c r="AG156" s="69"/>
      <c r="AH156" s="69"/>
      <c r="AI156" s="69"/>
      <c r="AJ156" s="69"/>
      <c r="AK156" s="69"/>
      <c r="AL156" s="69"/>
    </row>
    <row r="157" spans="1:38" s="71" customFormat="1" ht="60" customHeight="1" thickBot="1" x14ac:dyDescent="0.3">
      <c r="A157" s="15">
        <f>IF(C157="","",SUBTOTAL(3,$C$2:C157))</f>
        <v>156</v>
      </c>
      <c r="B157" s="16" t="s">
        <v>170</v>
      </c>
      <c r="C157" s="17" t="s">
        <v>818</v>
      </c>
      <c r="D157" s="37">
        <v>1560</v>
      </c>
      <c r="E157" s="37" t="s">
        <v>1459</v>
      </c>
      <c r="F157" s="37">
        <v>156</v>
      </c>
      <c r="G157" s="56"/>
      <c r="H157" s="56">
        <v>6</v>
      </c>
      <c r="I157" s="56">
        <v>26</v>
      </c>
      <c r="J157" s="18">
        <f t="shared" si="2"/>
        <v>26</v>
      </c>
      <c r="K157" s="18">
        <v>30</v>
      </c>
      <c r="L157" s="19">
        <v>44622</v>
      </c>
      <c r="M157" s="62">
        <v>44692</v>
      </c>
      <c r="N157" s="18"/>
      <c r="O157" s="65"/>
      <c r="P157" s="20"/>
      <c r="Q157" s="21"/>
      <c r="R157" s="22"/>
      <c r="S157" s="23"/>
      <c r="T157" s="24"/>
      <c r="U157" s="25"/>
      <c r="V157" s="25"/>
      <c r="W157" s="45"/>
      <c r="X157" s="44"/>
      <c r="Y157" s="44"/>
      <c r="Z157" s="44"/>
      <c r="AA157" s="41"/>
      <c r="AB157" s="41"/>
      <c r="AC157" s="26"/>
      <c r="AD157" s="27"/>
      <c r="AE157" s="28"/>
      <c r="AF157" s="69"/>
      <c r="AG157" s="69"/>
      <c r="AH157" s="69"/>
      <c r="AI157" s="69"/>
      <c r="AJ157" s="69"/>
      <c r="AK157" s="69"/>
      <c r="AL157" s="69"/>
    </row>
    <row r="158" spans="1:38" s="71" customFormat="1" ht="60" customHeight="1" thickBot="1" x14ac:dyDescent="0.3">
      <c r="A158" s="15">
        <f>IF(C158="","",SUBTOTAL(3,$C$2:C158))</f>
        <v>157</v>
      </c>
      <c r="B158" s="16" t="s">
        <v>171</v>
      </c>
      <c r="C158" s="7" t="s">
        <v>819</v>
      </c>
      <c r="D158" s="52">
        <v>1570</v>
      </c>
      <c r="E158" s="52" t="s">
        <v>1460</v>
      </c>
      <c r="F158" s="52">
        <v>157</v>
      </c>
      <c r="G158" s="56"/>
      <c r="H158" s="56">
        <v>13</v>
      </c>
      <c r="I158" s="56">
        <v>39</v>
      </c>
      <c r="J158" s="18">
        <f t="shared" si="2"/>
        <v>39</v>
      </c>
      <c r="K158" s="18">
        <v>30</v>
      </c>
      <c r="L158" s="19">
        <v>44354</v>
      </c>
      <c r="M158" s="62">
        <v>44560</v>
      </c>
      <c r="N158" s="18"/>
      <c r="O158" s="65"/>
      <c r="P158" s="20"/>
      <c r="Q158" s="21"/>
      <c r="R158" s="22"/>
      <c r="S158" s="23"/>
      <c r="T158" s="24"/>
      <c r="U158" s="25"/>
      <c r="V158" s="25"/>
      <c r="W158" s="45"/>
      <c r="X158" s="44"/>
      <c r="Y158" s="44"/>
      <c r="Z158" s="44"/>
      <c r="AA158" s="41"/>
      <c r="AB158" s="41"/>
      <c r="AC158" s="26"/>
      <c r="AD158" s="27"/>
      <c r="AE158" s="28"/>
      <c r="AF158" s="69"/>
      <c r="AG158" s="69"/>
      <c r="AH158" s="69"/>
      <c r="AI158" s="69"/>
      <c r="AJ158" s="69"/>
      <c r="AK158" s="69"/>
      <c r="AL158" s="69"/>
    </row>
    <row r="159" spans="1:38" s="71" customFormat="1" ht="60" customHeight="1" thickBot="1" x14ac:dyDescent="0.3">
      <c r="A159" s="15">
        <f>IF(C159="","",SUBTOTAL(3,$C$2:C159))</f>
        <v>158</v>
      </c>
      <c r="B159" s="16" t="s">
        <v>172</v>
      </c>
      <c r="C159" s="17" t="s">
        <v>820</v>
      </c>
      <c r="D159" s="52">
        <v>1580</v>
      </c>
      <c r="E159" s="52" t="s">
        <v>1461</v>
      </c>
      <c r="F159" s="52">
        <v>158</v>
      </c>
      <c r="G159" s="56"/>
      <c r="H159" s="56">
        <v>7</v>
      </c>
      <c r="I159" s="56">
        <v>36</v>
      </c>
      <c r="J159" s="18">
        <f t="shared" si="2"/>
        <v>36</v>
      </c>
      <c r="K159" s="18">
        <v>30</v>
      </c>
      <c r="L159" s="19">
        <v>44383</v>
      </c>
      <c r="M159" s="62">
        <v>44425</v>
      </c>
      <c r="N159" s="18"/>
      <c r="O159" s="65"/>
      <c r="P159" s="20"/>
      <c r="Q159" s="21"/>
      <c r="R159" s="22"/>
      <c r="S159" s="23"/>
      <c r="T159" s="24"/>
      <c r="U159" s="25"/>
      <c r="V159" s="25"/>
      <c r="W159" s="45"/>
      <c r="X159" s="44"/>
      <c r="Y159" s="44"/>
      <c r="Z159" s="44"/>
      <c r="AA159" s="41"/>
      <c r="AB159" s="41"/>
      <c r="AC159" s="26"/>
      <c r="AD159" s="27"/>
      <c r="AE159" s="28"/>
      <c r="AF159" s="69"/>
      <c r="AG159" s="69"/>
      <c r="AH159" s="69"/>
      <c r="AI159" s="69"/>
      <c r="AJ159" s="69"/>
      <c r="AK159" s="69"/>
      <c r="AL159" s="69"/>
    </row>
    <row r="160" spans="1:38" s="71" customFormat="1" ht="60" customHeight="1" thickBot="1" x14ac:dyDescent="0.3">
      <c r="A160" s="15">
        <f>IF(C160="","",SUBTOTAL(3,$C$2:C160))</f>
        <v>159</v>
      </c>
      <c r="B160" s="16" t="s">
        <v>173</v>
      </c>
      <c r="C160" s="7" t="s">
        <v>821</v>
      </c>
      <c r="D160" s="37">
        <v>1590</v>
      </c>
      <c r="E160" s="37" t="s">
        <v>1462</v>
      </c>
      <c r="F160" s="37">
        <v>159</v>
      </c>
      <c r="G160" s="56"/>
      <c r="H160" s="56">
        <v>2.6</v>
      </c>
      <c r="I160" s="56">
        <v>21</v>
      </c>
      <c r="J160" s="18">
        <f t="shared" si="2"/>
        <v>21</v>
      </c>
      <c r="K160" s="18">
        <v>30</v>
      </c>
      <c r="L160" s="19">
        <v>44202</v>
      </c>
      <c r="M160" s="62">
        <v>44510</v>
      </c>
      <c r="N160" s="18"/>
      <c r="O160" s="65"/>
      <c r="P160" s="20"/>
      <c r="Q160" s="21"/>
      <c r="R160" s="22"/>
      <c r="S160" s="23"/>
      <c r="T160" s="24"/>
      <c r="U160" s="25"/>
      <c r="V160" s="25"/>
      <c r="W160" s="45"/>
      <c r="X160" s="44"/>
      <c r="Y160" s="44"/>
      <c r="Z160" s="44"/>
      <c r="AA160" s="41"/>
      <c r="AB160" s="41"/>
      <c r="AC160" s="26"/>
      <c r="AD160" s="27"/>
      <c r="AE160" s="28"/>
      <c r="AF160" s="69"/>
      <c r="AG160" s="69"/>
      <c r="AH160" s="69"/>
      <c r="AI160" s="69"/>
      <c r="AJ160" s="69"/>
      <c r="AK160" s="69"/>
      <c r="AL160" s="69"/>
    </row>
    <row r="161" spans="1:38" s="71" customFormat="1" ht="60" customHeight="1" thickBot="1" x14ac:dyDescent="0.3">
      <c r="A161" s="15">
        <f>IF(C161="","",SUBTOTAL(3,$C$2:C161))</f>
        <v>160</v>
      </c>
      <c r="B161" s="16" t="s">
        <v>174</v>
      </c>
      <c r="C161" s="17" t="s">
        <v>822</v>
      </c>
      <c r="D161" s="52">
        <v>1600</v>
      </c>
      <c r="E161" s="52" t="s">
        <v>1463</v>
      </c>
      <c r="F161" s="52">
        <v>160</v>
      </c>
      <c r="G161" s="56"/>
      <c r="H161" s="56">
        <v>4.8600000000000003</v>
      </c>
      <c r="I161" s="56">
        <v>26</v>
      </c>
      <c r="J161" s="18">
        <f t="shared" si="2"/>
        <v>26</v>
      </c>
      <c r="K161" s="18">
        <v>30</v>
      </c>
      <c r="L161" s="19">
        <v>44433</v>
      </c>
      <c r="M161" s="62">
        <v>44636</v>
      </c>
      <c r="N161" s="18"/>
      <c r="O161" s="65"/>
      <c r="P161" s="20"/>
      <c r="Q161" s="21"/>
      <c r="R161" s="22"/>
      <c r="S161" s="23"/>
      <c r="T161" s="24"/>
      <c r="U161" s="25"/>
      <c r="V161" s="25"/>
      <c r="W161" s="45"/>
      <c r="X161" s="44"/>
      <c r="Y161" s="44"/>
      <c r="Z161" s="44"/>
      <c r="AA161" s="41"/>
      <c r="AB161" s="41"/>
      <c r="AC161" s="26"/>
      <c r="AD161" s="27"/>
      <c r="AE161" s="28"/>
      <c r="AF161" s="69"/>
      <c r="AG161" s="69"/>
      <c r="AH161" s="69"/>
      <c r="AI161" s="69"/>
      <c r="AJ161" s="69"/>
      <c r="AK161" s="69"/>
      <c r="AL161" s="69"/>
    </row>
    <row r="162" spans="1:38" s="71" customFormat="1" ht="60" customHeight="1" thickBot="1" x14ac:dyDescent="0.3">
      <c r="A162" s="15">
        <f>IF(C162="","",SUBTOTAL(3,$C$2:C162))</f>
        <v>161</v>
      </c>
      <c r="B162" s="16" t="s">
        <v>175</v>
      </c>
      <c r="C162" s="7" t="s">
        <v>823</v>
      </c>
      <c r="D162" s="52">
        <v>1610</v>
      </c>
      <c r="E162" s="52" t="s">
        <v>1464</v>
      </c>
      <c r="F162" s="52">
        <v>161</v>
      </c>
      <c r="G162" s="56"/>
      <c r="H162" s="56">
        <v>7</v>
      </c>
      <c r="I162" s="56">
        <v>31</v>
      </c>
      <c r="J162" s="18">
        <f t="shared" si="2"/>
        <v>31</v>
      </c>
      <c r="K162" s="18">
        <v>30</v>
      </c>
      <c r="L162" s="19">
        <v>44609</v>
      </c>
      <c r="M162" s="62">
        <v>44646</v>
      </c>
      <c r="N162" s="18"/>
      <c r="O162" s="65"/>
      <c r="P162" s="20"/>
      <c r="Q162" s="21"/>
      <c r="R162" s="22"/>
      <c r="S162" s="23"/>
      <c r="T162" s="24"/>
      <c r="U162" s="25"/>
      <c r="V162" s="25"/>
      <c r="W162" s="45"/>
      <c r="X162" s="44"/>
      <c r="Y162" s="44"/>
      <c r="Z162" s="44"/>
      <c r="AA162" s="41"/>
      <c r="AB162" s="41"/>
      <c r="AC162" s="26"/>
      <c r="AD162" s="27"/>
      <c r="AE162" s="28"/>
      <c r="AF162" s="69"/>
      <c r="AG162" s="69"/>
      <c r="AH162" s="69"/>
      <c r="AI162" s="69"/>
      <c r="AJ162" s="69"/>
      <c r="AK162" s="69"/>
      <c r="AL162" s="69"/>
    </row>
    <row r="163" spans="1:38" s="71" customFormat="1" ht="60" customHeight="1" thickBot="1" x14ac:dyDescent="0.3">
      <c r="A163" s="15">
        <f>IF(C163="","",SUBTOTAL(3,$C$2:C163))</f>
        <v>162</v>
      </c>
      <c r="B163" s="16" t="s">
        <v>176</v>
      </c>
      <c r="C163" s="17" t="s">
        <v>824</v>
      </c>
      <c r="D163" s="52">
        <v>1620</v>
      </c>
      <c r="E163" s="52" t="s">
        <v>1465</v>
      </c>
      <c r="F163" s="52">
        <v>162</v>
      </c>
      <c r="G163" s="56"/>
      <c r="H163" s="56">
        <v>5</v>
      </c>
      <c r="I163" s="56">
        <v>33</v>
      </c>
      <c r="J163" s="18">
        <f t="shared" si="2"/>
        <v>33</v>
      </c>
      <c r="K163" s="18">
        <v>30</v>
      </c>
      <c r="L163" s="19">
        <v>44562</v>
      </c>
      <c r="M163" s="62">
        <v>44561</v>
      </c>
      <c r="N163" s="18"/>
      <c r="O163" s="65"/>
      <c r="P163" s="20"/>
      <c r="Q163" s="21"/>
      <c r="R163" s="22"/>
      <c r="S163" s="23"/>
      <c r="T163" s="24"/>
      <c r="U163" s="25"/>
      <c r="V163" s="25"/>
      <c r="W163" s="45"/>
      <c r="X163" s="44"/>
      <c r="Y163" s="44"/>
      <c r="Z163" s="44"/>
      <c r="AA163" s="41"/>
      <c r="AB163" s="41"/>
      <c r="AC163" s="26"/>
      <c r="AD163" s="27"/>
      <c r="AE163" s="28"/>
      <c r="AF163" s="69"/>
      <c r="AG163" s="69"/>
      <c r="AH163" s="69"/>
      <c r="AI163" s="69"/>
      <c r="AJ163" s="69"/>
      <c r="AK163" s="69"/>
      <c r="AL163" s="69"/>
    </row>
    <row r="164" spans="1:38" s="71" customFormat="1" ht="60" customHeight="1" thickBot="1" x14ac:dyDescent="0.3">
      <c r="A164" s="15">
        <f>IF(C164="","",SUBTOTAL(3,$C$2:C164))</f>
        <v>163</v>
      </c>
      <c r="B164" s="16" t="s">
        <v>177</v>
      </c>
      <c r="C164" s="7" t="s">
        <v>825</v>
      </c>
      <c r="D164" s="37">
        <v>1630</v>
      </c>
      <c r="E164" s="37" t="s">
        <v>1466</v>
      </c>
      <c r="F164" s="37">
        <v>163</v>
      </c>
      <c r="G164" s="56"/>
      <c r="H164" s="56">
        <v>8.89</v>
      </c>
      <c r="I164" s="56">
        <v>35</v>
      </c>
      <c r="J164" s="18">
        <f t="shared" si="2"/>
        <v>35</v>
      </c>
      <c r="K164" s="18">
        <v>30</v>
      </c>
      <c r="L164" s="19">
        <v>44487</v>
      </c>
      <c r="M164" s="62">
        <v>44601</v>
      </c>
      <c r="N164" s="18"/>
      <c r="O164" s="65"/>
      <c r="P164" s="20"/>
      <c r="Q164" s="21"/>
      <c r="R164" s="22"/>
      <c r="S164" s="23"/>
      <c r="T164" s="24"/>
      <c r="U164" s="25"/>
      <c r="V164" s="25"/>
      <c r="W164" s="45"/>
      <c r="X164" s="44"/>
      <c r="Y164" s="44"/>
      <c r="Z164" s="44"/>
      <c r="AA164" s="41"/>
      <c r="AB164" s="41"/>
      <c r="AC164" s="26"/>
      <c r="AD164" s="27"/>
      <c r="AE164" s="28"/>
      <c r="AF164" s="69"/>
      <c r="AG164" s="69"/>
      <c r="AH164" s="69"/>
      <c r="AI164" s="69"/>
      <c r="AJ164" s="69"/>
      <c r="AK164" s="69"/>
      <c r="AL164" s="69"/>
    </row>
    <row r="165" spans="1:38" s="71" customFormat="1" ht="60" customHeight="1" thickBot="1" x14ac:dyDescent="0.3">
      <c r="A165" s="15">
        <f>IF(C165="","",SUBTOTAL(3,$C$2:C165))</f>
        <v>164</v>
      </c>
      <c r="B165" s="16" t="s">
        <v>178</v>
      </c>
      <c r="C165" s="17" t="s">
        <v>826</v>
      </c>
      <c r="D165" s="52">
        <v>1640</v>
      </c>
      <c r="E165" s="52" t="s">
        <v>1467</v>
      </c>
      <c r="F165" s="52">
        <v>164</v>
      </c>
      <c r="G165" s="56"/>
      <c r="H165" s="56"/>
      <c r="I165" s="56"/>
      <c r="J165" s="18">
        <f t="shared" si="2"/>
        <v>0</v>
      </c>
      <c r="K165" s="18">
        <v>30</v>
      </c>
      <c r="L165" s="19">
        <v>44367</v>
      </c>
      <c r="M165" s="62">
        <v>44469</v>
      </c>
      <c r="N165" s="18"/>
      <c r="O165" s="65"/>
      <c r="P165" s="20"/>
      <c r="Q165" s="21"/>
      <c r="R165" s="22"/>
      <c r="S165" s="23"/>
      <c r="T165" s="24"/>
      <c r="U165" s="25"/>
      <c r="V165" s="25"/>
      <c r="W165" s="45"/>
      <c r="X165" s="44"/>
      <c r="Y165" s="44"/>
      <c r="Z165" s="44"/>
      <c r="AA165" s="41"/>
      <c r="AB165" s="41"/>
      <c r="AC165" s="26"/>
      <c r="AD165" s="27"/>
      <c r="AE165" s="28"/>
      <c r="AF165" s="69"/>
      <c r="AG165" s="69"/>
      <c r="AH165" s="69"/>
      <c r="AI165" s="69"/>
      <c r="AJ165" s="69"/>
      <c r="AK165" s="69"/>
      <c r="AL165" s="69"/>
    </row>
    <row r="166" spans="1:38" s="71" customFormat="1" ht="60" customHeight="1" thickBot="1" x14ac:dyDescent="0.3">
      <c r="A166" s="15">
        <f>IF(C166="","",SUBTOTAL(3,$C$2:C166))</f>
        <v>165</v>
      </c>
      <c r="B166" s="16" t="s">
        <v>179</v>
      </c>
      <c r="C166" s="7" t="s">
        <v>827</v>
      </c>
      <c r="D166" s="52">
        <v>1650</v>
      </c>
      <c r="E166" s="52" t="s">
        <v>1468</v>
      </c>
      <c r="F166" s="52">
        <v>165</v>
      </c>
      <c r="G166" s="56"/>
      <c r="H166" s="56">
        <v>4</v>
      </c>
      <c r="I166" s="56">
        <v>24</v>
      </c>
      <c r="J166" s="18">
        <f t="shared" si="2"/>
        <v>24</v>
      </c>
      <c r="K166" s="18">
        <v>30</v>
      </c>
      <c r="L166" s="19">
        <v>44650</v>
      </c>
      <c r="M166" s="62">
        <v>44707</v>
      </c>
      <c r="N166" s="18"/>
      <c r="O166" s="65"/>
      <c r="P166" s="20"/>
      <c r="Q166" s="21"/>
      <c r="R166" s="22"/>
      <c r="S166" s="23"/>
      <c r="T166" s="24"/>
      <c r="U166" s="25"/>
      <c r="V166" s="25"/>
      <c r="W166" s="45"/>
      <c r="X166" s="44"/>
      <c r="Y166" s="44"/>
      <c r="Z166" s="44"/>
      <c r="AA166" s="41"/>
      <c r="AB166" s="41"/>
      <c r="AC166" s="26"/>
      <c r="AD166" s="27"/>
      <c r="AE166" s="28"/>
      <c r="AF166" s="69"/>
      <c r="AG166" s="69"/>
      <c r="AH166" s="69"/>
      <c r="AI166" s="69"/>
      <c r="AJ166" s="69"/>
      <c r="AK166" s="69"/>
      <c r="AL166" s="69"/>
    </row>
    <row r="167" spans="1:38" s="71" customFormat="1" ht="60" customHeight="1" thickBot="1" x14ac:dyDescent="0.3">
      <c r="A167" s="15">
        <f>IF(C167="","",SUBTOTAL(3,$C$2:C167))</f>
        <v>166</v>
      </c>
      <c r="B167" s="16" t="s">
        <v>180</v>
      </c>
      <c r="C167" s="17" t="s">
        <v>828</v>
      </c>
      <c r="D167" s="37">
        <v>1660</v>
      </c>
      <c r="E167" s="37" t="s">
        <v>1469</v>
      </c>
      <c r="F167" s="37">
        <v>166</v>
      </c>
      <c r="G167" s="56"/>
      <c r="H167" s="56">
        <v>4</v>
      </c>
      <c r="I167" s="56">
        <v>31</v>
      </c>
      <c r="J167" s="18">
        <f t="shared" si="2"/>
        <v>31</v>
      </c>
      <c r="K167" s="18">
        <v>30</v>
      </c>
      <c r="L167" s="19">
        <v>43961</v>
      </c>
      <c r="M167" s="62">
        <v>44375</v>
      </c>
      <c r="N167" s="18"/>
      <c r="O167" s="65"/>
      <c r="P167" s="20"/>
      <c r="Q167" s="21"/>
      <c r="R167" s="22"/>
      <c r="S167" s="23"/>
      <c r="T167" s="24"/>
      <c r="U167" s="25"/>
      <c r="V167" s="25"/>
      <c r="W167" s="45"/>
      <c r="X167" s="44"/>
      <c r="Y167" s="44"/>
      <c r="Z167" s="44"/>
      <c r="AA167" s="41"/>
      <c r="AB167" s="41"/>
      <c r="AC167" s="26"/>
      <c r="AD167" s="27"/>
      <c r="AE167" s="28"/>
      <c r="AF167" s="69"/>
      <c r="AG167" s="69"/>
      <c r="AH167" s="69"/>
      <c r="AI167" s="69"/>
      <c r="AJ167" s="69"/>
      <c r="AK167" s="69"/>
      <c r="AL167" s="69"/>
    </row>
    <row r="168" spans="1:38" s="71" customFormat="1" ht="60" customHeight="1" thickBot="1" x14ac:dyDescent="0.3">
      <c r="A168" s="15">
        <f>IF(C168="","",SUBTOTAL(3,$C$2:C168))</f>
        <v>167</v>
      </c>
      <c r="B168" s="16" t="s">
        <v>181</v>
      </c>
      <c r="C168" s="7" t="s">
        <v>829</v>
      </c>
      <c r="D168" s="52">
        <v>1670</v>
      </c>
      <c r="E168" s="52" t="s">
        <v>1470</v>
      </c>
      <c r="F168" s="52">
        <v>167</v>
      </c>
      <c r="G168" s="56"/>
      <c r="H168" s="56">
        <v>12</v>
      </c>
      <c r="I168" s="56">
        <v>42</v>
      </c>
      <c r="J168" s="18">
        <f t="shared" si="2"/>
        <v>42</v>
      </c>
      <c r="K168" s="18">
        <v>30</v>
      </c>
      <c r="L168" s="19">
        <v>43670</v>
      </c>
      <c r="M168" s="62">
        <v>44354</v>
      </c>
      <c r="N168" s="18"/>
      <c r="O168" s="65"/>
      <c r="P168" s="20"/>
      <c r="Q168" s="21"/>
      <c r="R168" s="22"/>
      <c r="S168" s="23"/>
      <c r="T168" s="24"/>
      <c r="U168" s="25"/>
      <c r="V168" s="25"/>
      <c r="W168" s="45"/>
      <c r="X168" s="44"/>
      <c r="Y168" s="44"/>
      <c r="Z168" s="44"/>
      <c r="AA168" s="41"/>
      <c r="AB168" s="41"/>
      <c r="AC168" s="26"/>
      <c r="AD168" s="27"/>
      <c r="AE168" s="28"/>
      <c r="AF168" s="69"/>
      <c r="AG168" s="69"/>
      <c r="AH168" s="69"/>
      <c r="AI168" s="69"/>
      <c r="AJ168" s="69"/>
      <c r="AK168" s="69"/>
      <c r="AL168" s="69"/>
    </row>
    <row r="169" spans="1:38" s="71" customFormat="1" ht="60" customHeight="1" thickBot="1" x14ac:dyDescent="0.3">
      <c r="A169" s="15">
        <f>IF(C169="","",SUBTOTAL(3,$C$2:C169))</f>
        <v>168</v>
      </c>
      <c r="B169" s="16" t="s">
        <v>182</v>
      </c>
      <c r="C169" s="17" t="s">
        <v>830</v>
      </c>
      <c r="D169" s="52">
        <v>1680</v>
      </c>
      <c r="E169" s="52" t="s">
        <v>1471</v>
      </c>
      <c r="F169" s="52">
        <v>168</v>
      </c>
      <c r="G169" s="56"/>
      <c r="H169" s="56">
        <v>4</v>
      </c>
      <c r="I169" s="56">
        <v>27</v>
      </c>
      <c r="J169" s="18">
        <f t="shared" si="2"/>
        <v>27</v>
      </c>
      <c r="K169" s="18">
        <v>30</v>
      </c>
      <c r="L169" s="19">
        <v>44408</v>
      </c>
      <c r="M169" s="62">
        <v>44477</v>
      </c>
      <c r="N169" s="18"/>
      <c r="O169" s="65"/>
      <c r="P169" s="20"/>
      <c r="Q169" s="21"/>
      <c r="R169" s="22"/>
      <c r="S169" s="23"/>
      <c r="T169" s="24"/>
      <c r="U169" s="25"/>
      <c r="V169" s="25"/>
      <c r="W169" s="45"/>
      <c r="X169" s="44"/>
      <c r="Y169" s="44"/>
      <c r="Z169" s="44"/>
      <c r="AA169" s="41"/>
      <c r="AB169" s="41"/>
      <c r="AC169" s="26"/>
      <c r="AD169" s="27"/>
      <c r="AE169" s="28"/>
      <c r="AF169" s="69"/>
      <c r="AG169" s="69"/>
      <c r="AH169" s="69"/>
      <c r="AI169" s="69"/>
      <c r="AJ169" s="69"/>
      <c r="AK169" s="69"/>
      <c r="AL169" s="69"/>
    </row>
    <row r="170" spans="1:38" s="71" customFormat="1" ht="60" customHeight="1" thickBot="1" x14ac:dyDescent="0.3">
      <c r="A170" s="15">
        <f>IF(C170="","",SUBTOTAL(3,$C$2:C170))</f>
        <v>169</v>
      </c>
      <c r="B170" s="16" t="s">
        <v>183</v>
      </c>
      <c r="C170" s="7" t="s">
        <v>831</v>
      </c>
      <c r="D170" s="52">
        <v>1690</v>
      </c>
      <c r="E170" s="52" t="s">
        <v>1472</v>
      </c>
      <c r="F170" s="52">
        <v>169</v>
      </c>
      <c r="G170" s="56"/>
      <c r="H170" s="56">
        <v>12</v>
      </c>
      <c r="I170" s="56">
        <v>40</v>
      </c>
      <c r="J170" s="18">
        <f t="shared" si="2"/>
        <v>40</v>
      </c>
      <c r="K170" s="32">
        <v>30</v>
      </c>
      <c r="L170" s="27">
        <v>44368</v>
      </c>
      <c r="M170" s="63">
        <v>44562</v>
      </c>
      <c r="N170" s="18"/>
      <c r="O170" s="65"/>
      <c r="P170" s="33"/>
      <c r="Q170" s="21"/>
      <c r="R170" s="22"/>
      <c r="S170" s="23"/>
      <c r="T170" s="24"/>
      <c r="U170" s="36"/>
      <c r="V170" s="36"/>
      <c r="W170" s="46"/>
      <c r="X170" s="44"/>
      <c r="Y170" s="44"/>
      <c r="Z170" s="44"/>
      <c r="AA170" s="41"/>
      <c r="AB170" s="41"/>
      <c r="AC170" s="27"/>
      <c r="AD170" s="27"/>
      <c r="AE170" s="28"/>
      <c r="AF170" s="69"/>
      <c r="AG170" s="69"/>
      <c r="AH170" s="69"/>
      <c r="AI170" s="69"/>
      <c r="AJ170" s="69"/>
      <c r="AK170" s="69"/>
      <c r="AL170" s="69"/>
    </row>
    <row r="171" spans="1:38" s="71" customFormat="1" ht="60" customHeight="1" thickBot="1" x14ac:dyDescent="0.3">
      <c r="A171" s="15">
        <f>IF(C171="","",SUBTOTAL(3,$C$2:C171))</f>
        <v>170</v>
      </c>
      <c r="B171" s="16" t="s">
        <v>184</v>
      </c>
      <c r="C171" s="17" t="s">
        <v>832</v>
      </c>
      <c r="D171" s="37">
        <v>1700</v>
      </c>
      <c r="E171" s="37" t="s">
        <v>1473</v>
      </c>
      <c r="F171" s="37">
        <v>170</v>
      </c>
      <c r="G171" s="56"/>
      <c r="H171" s="56">
        <v>9</v>
      </c>
      <c r="I171" s="56">
        <v>32</v>
      </c>
      <c r="J171" s="18">
        <f t="shared" si="2"/>
        <v>32</v>
      </c>
      <c r="K171" s="18">
        <v>30</v>
      </c>
      <c r="L171" s="19">
        <v>44645</v>
      </c>
      <c r="M171" s="62">
        <v>44707</v>
      </c>
      <c r="N171" s="18"/>
      <c r="O171" s="65"/>
      <c r="P171" s="20"/>
      <c r="Q171" s="21"/>
      <c r="R171" s="22"/>
      <c r="S171" s="23"/>
      <c r="T171" s="24"/>
      <c r="U171" s="25"/>
      <c r="V171" s="25"/>
      <c r="W171" s="45"/>
      <c r="X171" s="44"/>
      <c r="Y171" s="44"/>
      <c r="Z171" s="44"/>
      <c r="AA171" s="41"/>
      <c r="AB171" s="41"/>
      <c r="AC171" s="26"/>
      <c r="AD171" s="27"/>
      <c r="AE171" s="28"/>
      <c r="AF171" s="69"/>
      <c r="AG171" s="69"/>
      <c r="AH171" s="69"/>
      <c r="AI171" s="69"/>
      <c r="AJ171" s="69"/>
      <c r="AK171" s="69"/>
      <c r="AL171" s="69"/>
    </row>
    <row r="172" spans="1:38" s="71" customFormat="1" ht="60" customHeight="1" thickBot="1" x14ac:dyDescent="0.3">
      <c r="A172" s="15">
        <f>IF(C172="","",SUBTOTAL(3,$C$2:C172))</f>
        <v>171</v>
      </c>
      <c r="B172" s="16" t="s">
        <v>185</v>
      </c>
      <c r="C172" s="7" t="s">
        <v>833</v>
      </c>
      <c r="D172" s="52">
        <v>1710</v>
      </c>
      <c r="E172" s="52" t="s">
        <v>1474</v>
      </c>
      <c r="F172" s="52">
        <v>171</v>
      </c>
      <c r="G172" s="56"/>
      <c r="H172" s="56">
        <v>4</v>
      </c>
      <c r="I172" s="56">
        <v>26</v>
      </c>
      <c r="J172" s="18">
        <f t="shared" si="2"/>
        <v>26</v>
      </c>
      <c r="K172" s="18">
        <v>30</v>
      </c>
      <c r="L172" s="19">
        <v>44419</v>
      </c>
      <c r="M172" s="62">
        <v>44508</v>
      </c>
      <c r="N172" s="18"/>
      <c r="O172" s="65"/>
      <c r="P172" s="20"/>
      <c r="Q172" s="21"/>
      <c r="R172" s="22"/>
      <c r="S172" s="23"/>
      <c r="T172" s="24"/>
      <c r="U172" s="25"/>
      <c r="V172" s="25"/>
      <c r="W172" s="45"/>
      <c r="X172" s="44"/>
      <c r="Y172" s="44"/>
      <c r="Z172" s="44"/>
      <c r="AA172" s="41"/>
      <c r="AB172" s="41"/>
      <c r="AC172" s="26"/>
      <c r="AD172" s="27"/>
      <c r="AE172" s="28"/>
      <c r="AF172" s="69"/>
      <c r="AG172" s="69"/>
      <c r="AH172" s="69"/>
      <c r="AI172" s="69"/>
      <c r="AJ172" s="69"/>
      <c r="AK172" s="69"/>
      <c r="AL172" s="69"/>
    </row>
    <row r="173" spans="1:38" s="71" customFormat="1" ht="60" customHeight="1" thickBot="1" x14ac:dyDescent="0.3">
      <c r="A173" s="15">
        <f>IF(C173="","",SUBTOTAL(3,$C$2:C173))</f>
        <v>172</v>
      </c>
      <c r="B173" s="16" t="s">
        <v>186</v>
      </c>
      <c r="C173" s="17" t="s">
        <v>834</v>
      </c>
      <c r="D173" s="52">
        <v>1720</v>
      </c>
      <c r="E173" s="52" t="s">
        <v>1475</v>
      </c>
      <c r="F173" s="52">
        <v>172</v>
      </c>
      <c r="G173" s="56"/>
      <c r="H173" s="56">
        <v>6</v>
      </c>
      <c r="I173" s="56">
        <v>36</v>
      </c>
      <c r="J173" s="18">
        <f t="shared" si="2"/>
        <v>36</v>
      </c>
      <c r="K173" s="18">
        <v>30</v>
      </c>
      <c r="L173" s="19">
        <v>44417</v>
      </c>
      <c r="M173" s="62">
        <v>44772</v>
      </c>
      <c r="N173" s="18"/>
      <c r="O173" s="65"/>
      <c r="P173" s="20"/>
      <c r="Q173" s="21"/>
      <c r="R173" s="22"/>
      <c r="S173" s="23"/>
      <c r="T173" s="24"/>
      <c r="U173" s="25"/>
      <c r="V173" s="25"/>
      <c r="W173" s="45"/>
      <c r="X173" s="44"/>
      <c r="Y173" s="44"/>
      <c r="Z173" s="44"/>
      <c r="AA173" s="41"/>
      <c r="AB173" s="41"/>
      <c r="AC173" s="26"/>
      <c r="AD173" s="27"/>
      <c r="AE173" s="28"/>
      <c r="AF173" s="69"/>
      <c r="AG173" s="69"/>
      <c r="AH173" s="69"/>
      <c r="AI173" s="69"/>
      <c r="AJ173" s="69"/>
      <c r="AK173" s="69"/>
      <c r="AL173" s="69"/>
    </row>
    <row r="174" spans="1:38" s="71" customFormat="1" ht="60" customHeight="1" thickBot="1" x14ac:dyDescent="0.3">
      <c r="A174" s="15">
        <f>IF(C174="","",SUBTOTAL(3,$C$2:C174))</f>
        <v>173</v>
      </c>
      <c r="B174" s="16" t="s">
        <v>187</v>
      </c>
      <c r="C174" s="7" t="s">
        <v>835</v>
      </c>
      <c r="D174" s="37">
        <v>1730</v>
      </c>
      <c r="E174" s="37" t="s">
        <v>1476</v>
      </c>
      <c r="F174" s="37">
        <v>173</v>
      </c>
      <c r="G174" s="56"/>
      <c r="H174" s="56"/>
      <c r="I174" s="56"/>
      <c r="J174" s="18">
        <f t="shared" si="2"/>
        <v>0</v>
      </c>
      <c r="K174" s="18">
        <v>30</v>
      </c>
      <c r="L174" s="19" t="s">
        <v>20</v>
      </c>
      <c r="M174" s="62">
        <v>44501</v>
      </c>
      <c r="N174" s="18"/>
      <c r="O174" s="65"/>
      <c r="P174" s="20"/>
      <c r="Q174" s="21"/>
      <c r="R174" s="22"/>
      <c r="S174" s="23"/>
      <c r="T174" s="24"/>
      <c r="U174" s="25"/>
      <c r="V174" s="25"/>
      <c r="W174" s="45"/>
      <c r="X174" s="44"/>
      <c r="Y174" s="44"/>
      <c r="Z174" s="44"/>
      <c r="AA174" s="41"/>
      <c r="AB174" s="41"/>
      <c r="AC174" s="26"/>
      <c r="AD174" s="27"/>
      <c r="AE174" s="28"/>
      <c r="AF174" s="69"/>
      <c r="AG174" s="69"/>
      <c r="AH174" s="69"/>
      <c r="AI174" s="69"/>
      <c r="AJ174" s="69"/>
      <c r="AK174" s="69"/>
      <c r="AL174" s="69"/>
    </row>
    <row r="175" spans="1:38" s="71" customFormat="1" ht="60" customHeight="1" thickBot="1" x14ac:dyDescent="0.3">
      <c r="A175" s="15">
        <f>IF(C175="","",SUBTOTAL(3,$C$2:C175))</f>
        <v>174</v>
      </c>
      <c r="B175" s="16" t="s">
        <v>188</v>
      </c>
      <c r="C175" s="17" t="s">
        <v>836</v>
      </c>
      <c r="D175" s="52">
        <v>1740</v>
      </c>
      <c r="E175" s="52" t="s">
        <v>1477</v>
      </c>
      <c r="F175" s="52">
        <v>174</v>
      </c>
      <c r="G175" s="56"/>
      <c r="H175" s="56">
        <v>6</v>
      </c>
      <c r="I175" s="56">
        <v>31</v>
      </c>
      <c r="J175" s="18">
        <f t="shared" si="2"/>
        <v>31</v>
      </c>
      <c r="K175" s="18">
        <v>30</v>
      </c>
      <c r="L175" s="19">
        <v>44477</v>
      </c>
      <c r="M175" s="62">
        <v>44625</v>
      </c>
      <c r="N175" s="18"/>
      <c r="O175" s="65"/>
      <c r="P175" s="20"/>
      <c r="Q175" s="21"/>
      <c r="R175" s="22"/>
      <c r="S175" s="23"/>
      <c r="T175" s="24"/>
      <c r="U175" s="25"/>
      <c r="V175" s="25"/>
      <c r="W175" s="45"/>
      <c r="X175" s="44"/>
      <c r="Y175" s="44"/>
      <c r="Z175" s="44"/>
      <c r="AA175" s="41"/>
      <c r="AB175" s="41"/>
      <c r="AC175" s="26"/>
      <c r="AD175" s="27"/>
      <c r="AE175" s="28"/>
      <c r="AF175" s="69"/>
      <c r="AG175" s="69"/>
      <c r="AH175" s="69"/>
      <c r="AI175" s="69"/>
      <c r="AJ175" s="69"/>
      <c r="AK175" s="69"/>
      <c r="AL175" s="69"/>
    </row>
    <row r="176" spans="1:38" s="71" customFormat="1" ht="60" customHeight="1" thickBot="1" x14ac:dyDescent="0.3">
      <c r="A176" s="15">
        <f>IF(C176="","",SUBTOTAL(3,$C$2:C176))</f>
        <v>175</v>
      </c>
      <c r="B176" s="16" t="s">
        <v>189</v>
      </c>
      <c r="C176" s="7" t="s">
        <v>837</v>
      </c>
      <c r="D176" s="52">
        <v>1750</v>
      </c>
      <c r="E176" s="52" t="s">
        <v>1478</v>
      </c>
      <c r="F176" s="52">
        <v>175</v>
      </c>
      <c r="G176" s="56"/>
      <c r="H176" s="56">
        <v>10</v>
      </c>
      <c r="I176" s="56">
        <v>38</v>
      </c>
      <c r="J176" s="18">
        <f t="shared" si="2"/>
        <v>38</v>
      </c>
      <c r="K176" s="18">
        <v>30</v>
      </c>
      <c r="L176" s="19">
        <v>44013</v>
      </c>
      <c r="M176" s="62">
        <v>44714</v>
      </c>
      <c r="N176" s="18"/>
      <c r="O176" s="65"/>
      <c r="P176" s="20"/>
      <c r="Q176" s="21"/>
      <c r="R176" s="22"/>
      <c r="S176" s="23"/>
      <c r="T176" s="24"/>
      <c r="U176" s="25"/>
      <c r="V176" s="25"/>
      <c r="W176" s="45"/>
      <c r="X176" s="44"/>
      <c r="Y176" s="44"/>
      <c r="Z176" s="44"/>
      <c r="AA176" s="41"/>
      <c r="AB176" s="41"/>
      <c r="AC176" s="26"/>
      <c r="AD176" s="27"/>
      <c r="AE176" s="28"/>
      <c r="AF176" s="69"/>
      <c r="AG176" s="69"/>
      <c r="AH176" s="69"/>
      <c r="AI176" s="69"/>
      <c r="AJ176" s="69"/>
      <c r="AK176" s="69"/>
      <c r="AL176" s="69"/>
    </row>
    <row r="177" spans="1:38" s="71" customFormat="1" ht="60" customHeight="1" thickBot="1" x14ac:dyDescent="0.3">
      <c r="A177" s="15">
        <f>IF(C177="","",SUBTOTAL(3,$C$2:C177))</f>
        <v>176</v>
      </c>
      <c r="B177" s="16" t="s">
        <v>190</v>
      </c>
      <c r="C177" s="17" t="s">
        <v>838</v>
      </c>
      <c r="D177" s="52">
        <v>1760</v>
      </c>
      <c r="E177" s="52" t="s">
        <v>1479</v>
      </c>
      <c r="F177" s="52">
        <v>176</v>
      </c>
      <c r="G177" s="56"/>
      <c r="H177" s="56">
        <v>8</v>
      </c>
      <c r="I177" s="56">
        <v>36</v>
      </c>
      <c r="J177" s="18">
        <f t="shared" si="2"/>
        <v>36</v>
      </c>
      <c r="K177" s="18">
        <v>30</v>
      </c>
      <c r="L177" s="19">
        <v>44397</v>
      </c>
      <c r="M177" s="62">
        <v>44377</v>
      </c>
      <c r="N177" s="18"/>
      <c r="O177" s="65"/>
      <c r="P177" s="20"/>
      <c r="Q177" s="21"/>
      <c r="R177" s="22"/>
      <c r="S177" s="23"/>
      <c r="T177" s="24"/>
      <c r="U177" s="25"/>
      <c r="V177" s="25"/>
      <c r="W177" s="45"/>
      <c r="X177" s="44"/>
      <c r="Y177" s="44"/>
      <c r="Z177" s="44"/>
      <c r="AA177" s="41"/>
      <c r="AB177" s="41"/>
      <c r="AC177" s="26"/>
      <c r="AD177" s="27"/>
      <c r="AE177" s="28"/>
      <c r="AF177" s="69"/>
      <c r="AG177" s="69"/>
      <c r="AH177" s="69"/>
      <c r="AI177" s="69"/>
      <c r="AJ177" s="69"/>
      <c r="AK177" s="69"/>
      <c r="AL177" s="69"/>
    </row>
    <row r="178" spans="1:38" s="71" customFormat="1" ht="60" customHeight="1" thickBot="1" x14ac:dyDescent="0.3">
      <c r="A178" s="15">
        <f>IF(C178="","",SUBTOTAL(3,$C$2:C178))</f>
        <v>177</v>
      </c>
      <c r="B178" s="16" t="s">
        <v>191</v>
      </c>
      <c r="C178" s="7" t="s">
        <v>839</v>
      </c>
      <c r="D178" s="37">
        <v>1770</v>
      </c>
      <c r="E178" s="37" t="s">
        <v>1480</v>
      </c>
      <c r="F178" s="37">
        <v>177</v>
      </c>
      <c r="G178" s="56"/>
      <c r="H178" s="56">
        <v>5</v>
      </c>
      <c r="I178" s="56">
        <v>31</v>
      </c>
      <c r="J178" s="18">
        <f t="shared" si="2"/>
        <v>31</v>
      </c>
      <c r="K178" s="18">
        <v>30</v>
      </c>
      <c r="L178" s="19">
        <v>43966</v>
      </c>
      <c r="M178" s="62">
        <v>44360</v>
      </c>
      <c r="N178" s="18"/>
      <c r="O178" s="65"/>
      <c r="P178" s="20"/>
      <c r="Q178" s="21"/>
      <c r="R178" s="22"/>
      <c r="S178" s="23"/>
      <c r="T178" s="24"/>
      <c r="U178" s="25"/>
      <c r="V178" s="25"/>
      <c r="W178" s="45"/>
      <c r="X178" s="44"/>
      <c r="Y178" s="44"/>
      <c r="Z178" s="44"/>
      <c r="AA178" s="41"/>
      <c r="AB178" s="41"/>
      <c r="AC178" s="26"/>
      <c r="AD178" s="27"/>
      <c r="AE178" s="28"/>
      <c r="AF178" s="69"/>
      <c r="AG178" s="69"/>
      <c r="AH178" s="69"/>
      <c r="AI178" s="69"/>
      <c r="AJ178" s="69"/>
      <c r="AK178" s="69"/>
      <c r="AL178" s="69"/>
    </row>
    <row r="179" spans="1:38" s="71" customFormat="1" ht="60" customHeight="1" thickBot="1" x14ac:dyDescent="0.3">
      <c r="A179" s="15">
        <f>IF(C179="","",SUBTOTAL(3,$C$2:C179))</f>
        <v>178</v>
      </c>
      <c r="B179" s="16" t="s">
        <v>192</v>
      </c>
      <c r="C179" s="17" t="s">
        <v>840</v>
      </c>
      <c r="D179" s="52">
        <v>1780</v>
      </c>
      <c r="E179" s="52" t="s">
        <v>1481</v>
      </c>
      <c r="F179" s="52">
        <v>178</v>
      </c>
      <c r="G179" s="56"/>
      <c r="H179" s="56">
        <v>8</v>
      </c>
      <c r="I179" s="56">
        <v>34</v>
      </c>
      <c r="J179" s="18">
        <f t="shared" si="2"/>
        <v>34</v>
      </c>
      <c r="K179" s="18">
        <v>30</v>
      </c>
      <c r="L179" s="19">
        <v>44072</v>
      </c>
      <c r="M179" s="62">
        <v>44438</v>
      </c>
      <c r="N179" s="18"/>
      <c r="O179" s="65"/>
      <c r="P179" s="20"/>
      <c r="Q179" s="21"/>
      <c r="R179" s="22"/>
      <c r="S179" s="23"/>
      <c r="T179" s="24"/>
      <c r="U179" s="25"/>
      <c r="V179" s="25"/>
      <c r="W179" s="45"/>
      <c r="X179" s="44"/>
      <c r="Y179" s="44"/>
      <c r="Z179" s="44"/>
      <c r="AA179" s="41"/>
      <c r="AB179" s="41"/>
      <c r="AC179" s="26"/>
      <c r="AD179" s="27"/>
      <c r="AE179" s="28"/>
      <c r="AF179" s="69"/>
      <c r="AG179" s="69"/>
      <c r="AH179" s="69"/>
      <c r="AI179" s="69"/>
      <c r="AJ179" s="69"/>
      <c r="AK179" s="69"/>
      <c r="AL179" s="69"/>
    </row>
    <row r="180" spans="1:38" s="71" customFormat="1" ht="60" customHeight="1" thickBot="1" x14ac:dyDescent="0.3">
      <c r="A180" s="15">
        <f>IF(C180="","",SUBTOTAL(3,$C$2:C180))</f>
        <v>179</v>
      </c>
      <c r="B180" s="16" t="s">
        <v>193</v>
      </c>
      <c r="C180" s="7" t="s">
        <v>841</v>
      </c>
      <c r="D180" s="52">
        <v>1790</v>
      </c>
      <c r="E180" s="52" t="s">
        <v>1482</v>
      </c>
      <c r="F180" s="52">
        <v>179</v>
      </c>
      <c r="G180" s="56"/>
      <c r="H180" s="56">
        <v>6</v>
      </c>
      <c r="I180" s="56">
        <v>26</v>
      </c>
      <c r="J180" s="18">
        <f t="shared" si="2"/>
        <v>26</v>
      </c>
      <c r="K180" s="18">
        <v>30</v>
      </c>
      <c r="L180" s="19">
        <v>44561</v>
      </c>
      <c r="M180" s="62">
        <v>44561</v>
      </c>
      <c r="N180" s="18"/>
      <c r="O180" s="65"/>
      <c r="P180" s="20"/>
      <c r="Q180" s="21"/>
      <c r="R180" s="22"/>
      <c r="S180" s="23"/>
      <c r="T180" s="24"/>
      <c r="U180" s="25"/>
      <c r="V180" s="25"/>
      <c r="W180" s="45"/>
      <c r="X180" s="44"/>
      <c r="Y180" s="44"/>
      <c r="Z180" s="44"/>
      <c r="AA180" s="41"/>
      <c r="AB180" s="41"/>
      <c r="AC180" s="26"/>
      <c r="AD180" s="27"/>
      <c r="AE180" s="28"/>
      <c r="AF180" s="69"/>
      <c r="AG180" s="69"/>
      <c r="AH180" s="69"/>
      <c r="AI180" s="69"/>
      <c r="AJ180" s="69"/>
      <c r="AK180" s="69"/>
      <c r="AL180" s="69"/>
    </row>
    <row r="181" spans="1:38" s="71" customFormat="1" ht="60" customHeight="1" thickBot="1" x14ac:dyDescent="0.3">
      <c r="A181" s="15">
        <f>IF(C181="","",SUBTOTAL(3,$C$2:C181))</f>
        <v>180</v>
      </c>
      <c r="B181" s="16" t="s">
        <v>194</v>
      </c>
      <c r="C181" s="17" t="s">
        <v>842</v>
      </c>
      <c r="D181" s="37">
        <v>1800</v>
      </c>
      <c r="E181" s="37" t="s">
        <v>1483</v>
      </c>
      <c r="F181" s="37">
        <v>180</v>
      </c>
      <c r="G181" s="56"/>
      <c r="H181" s="56">
        <v>8</v>
      </c>
      <c r="I181" s="56">
        <v>33</v>
      </c>
      <c r="J181" s="18">
        <f t="shared" si="2"/>
        <v>33</v>
      </c>
      <c r="K181" s="18">
        <v>30</v>
      </c>
      <c r="L181" s="19">
        <v>44398</v>
      </c>
      <c r="M181" s="62">
        <v>44700</v>
      </c>
      <c r="N181" s="18"/>
      <c r="O181" s="65"/>
      <c r="P181" s="20"/>
      <c r="Q181" s="21"/>
      <c r="R181" s="22"/>
      <c r="S181" s="23"/>
      <c r="T181" s="24"/>
      <c r="U181" s="25"/>
      <c r="V181" s="25"/>
      <c r="W181" s="45"/>
      <c r="X181" s="44"/>
      <c r="Y181" s="44"/>
      <c r="Z181" s="44"/>
      <c r="AA181" s="41"/>
      <c r="AB181" s="41"/>
      <c r="AC181" s="26"/>
      <c r="AD181" s="27"/>
      <c r="AE181" s="28"/>
      <c r="AF181" s="69"/>
      <c r="AG181" s="69"/>
      <c r="AH181" s="69"/>
      <c r="AI181" s="69"/>
      <c r="AJ181" s="69"/>
      <c r="AK181" s="69"/>
      <c r="AL181" s="69"/>
    </row>
    <row r="182" spans="1:38" s="71" customFormat="1" ht="60" customHeight="1" thickBot="1" x14ac:dyDescent="0.3">
      <c r="A182" s="15">
        <f>IF(C182="","",SUBTOTAL(3,$C$2:C182))</f>
        <v>181</v>
      </c>
      <c r="B182" s="16" t="s">
        <v>195</v>
      </c>
      <c r="C182" s="7" t="s">
        <v>843</v>
      </c>
      <c r="D182" s="52">
        <v>1810</v>
      </c>
      <c r="E182" s="52" t="s">
        <v>1484</v>
      </c>
      <c r="F182" s="52">
        <v>181</v>
      </c>
      <c r="G182" s="56"/>
      <c r="H182" s="56">
        <v>11</v>
      </c>
      <c r="I182" s="56">
        <v>40</v>
      </c>
      <c r="J182" s="18">
        <f t="shared" si="2"/>
        <v>40</v>
      </c>
      <c r="K182" s="18">
        <v>30</v>
      </c>
      <c r="L182" s="19">
        <v>44058</v>
      </c>
      <c r="M182" s="62">
        <v>44463</v>
      </c>
      <c r="N182" s="18"/>
      <c r="O182" s="65"/>
      <c r="P182" s="20"/>
      <c r="Q182" s="21"/>
      <c r="R182" s="22"/>
      <c r="S182" s="23"/>
      <c r="T182" s="24"/>
      <c r="U182" s="25"/>
      <c r="V182" s="25"/>
      <c r="W182" s="45"/>
      <c r="X182" s="44"/>
      <c r="Y182" s="44"/>
      <c r="Z182" s="44"/>
      <c r="AA182" s="41"/>
      <c r="AB182" s="41"/>
      <c r="AC182" s="26"/>
      <c r="AD182" s="27"/>
      <c r="AE182" s="28"/>
      <c r="AF182" s="69"/>
      <c r="AG182" s="69"/>
      <c r="AH182" s="69"/>
      <c r="AI182" s="69"/>
      <c r="AJ182" s="69"/>
      <c r="AK182" s="69"/>
      <c r="AL182" s="69"/>
    </row>
    <row r="183" spans="1:38" s="71" customFormat="1" ht="60" customHeight="1" thickBot="1" x14ac:dyDescent="0.3">
      <c r="A183" s="15">
        <f>IF(C183="","",SUBTOTAL(3,$C$2:C183))</f>
        <v>182</v>
      </c>
      <c r="B183" s="16" t="s">
        <v>196</v>
      </c>
      <c r="C183" s="17" t="s">
        <v>844</v>
      </c>
      <c r="D183" s="52">
        <v>1820</v>
      </c>
      <c r="E183" s="52" t="s">
        <v>1485</v>
      </c>
      <c r="F183" s="52">
        <v>182</v>
      </c>
      <c r="G183" s="56"/>
      <c r="H183" s="56">
        <v>4</v>
      </c>
      <c r="I183" s="56">
        <v>24</v>
      </c>
      <c r="J183" s="18">
        <f t="shared" si="2"/>
        <v>24</v>
      </c>
      <c r="K183" s="18">
        <v>30</v>
      </c>
      <c r="L183" s="19">
        <v>44272</v>
      </c>
      <c r="M183" s="62">
        <v>44709</v>
      </c>
      <c r="N183" s="18"/>
      <c r="O183" s="65"/>
      <c r="P183" s="20"/>
      <c r="Q183" s="21"/>
      <c r="R183" s="22"/>
      <c r="S183" s="23"/>
      <c r="T183" s="24"/>
      <c r="U183" s="25"/>
      <c r="V183" s="25"/>
      <c r="W183" s="45"/>
      <c r="X183" s="44"/>
      <c r="Y183" s="44"/>
      <c r="Z183" s="44"/>
      <c r="AA183" s="41"/>
      <c r="AB183" s="41"/>
      <c r="AC183" s="26"/>
      <c r="AD183" s="27"/>
      <c r="AE183" s="28"/>
      <c r="AF183" s="69"/>
      <c r="AG183" s="69"/>
      <c r="AH183" s="69"/>
      <c r="AI183" s="69"/>
      <c r="AJ183" s="69"/>
      <c r="AK183" s="69"/>
      <c r="AL183" s="69"/>
    </row>
    <row r="184" spans="1:38" s="71" customFormat="1" ht="60" customHeight="1" thickBot="1" x14ac:dyDescent="0.3">
      <c r="A184" s="15">
        <f>IF(C184="","",SUBTOTAL(3,$C$2:C184))</f>
        <v>183</v>
      </c>
      <c r="B184" s="16" t="s">
        <v>197</v>
      </c>
      <c r="C184" s="7" t="s">
        <v>845</v>
      </c>
      <c r="D184" s="52">
        <v>1830</v>
      </c>
      <c r="E184" s="52" t="s">
        <v>1486</v>
      </c>
      <c r="F184" s="52">
        <v>183</v>
      </c>
      <c r="G184" s="56"/>
      <c r="H184" s="56">
        <v>5</v>
      </c>
      <c r="I184" s="56">
        <v>30</v>
      </c>
      <c r="J184" s="18">
        <f t="shared" si="2"/>
        <v>30</v>
      </c>
      <c r="K184" s="18">
        <v>30</v>
      </c>
      <c r="L184" s="19">
        <v>44439</v>
      </c>
      <c r="M184" s="62">
        <v>44658</v>
      </c>
      <c r="N184" s="18"/>
      <c r="O184" s="65"/>
      <c r="P184" s="20"/>
      <c r="Q184" s="21"/>
      <c r="R184" s="22"/>
      <c r="S184" s="23"/>
      <c r="T184" s="24"/>
      <c r="U184" s="25"/>
      <c r="V184" s="25"/>
      <c r="W184" s="45"/>
      <c r="X184" s="44"/>
      <c r="Y184" s="44"/>
      <c r="Z184" s="44"/>
      <c r="AA184" s="41"/>
      <c r="AB184" s="41"/>
      <c r="AC184" s="26"/>
      <c r="AD184" s="27"/>
      <c r="AE184" s="28"/>
      <c r="AF184" s="69"/>
      <c r="AG184" s="69"/>
      <c r="AH184" s="69"/>
      <c r="AI184" s="69"/>
      <c r="AJ184" s="69"/>
      <c r="AK184" s="69"/>
      <c r="AL184" s="69"/>
    </row>
    <row r="185" spans="1:38" s="71" customFormat="1" ht="60" customHeight="1" thickBot="1" x14ac:dyDescent="0.3">
      <c r="A185" s="15">
        <f>IF(C185="","",SUBTOTAL(3,$C$2:C185))</f>
        <v>184</v>
      </c>
      <c r="B185" s="16" t="s">
        <v>198</v>
      </c>
      <c r="C185" s="17" t="s">
        <v>846</v>
      </c>
      <c r="D185" s="37">
        <v>1840</v>
      </c>
      <c r="E185" s="37" t="s">
        <v>1487</v>
      </c>
      <c r="F185" s="37">
        <v>184</v>
      </c>
      <c r="G185" s="56"/>
      <c r="H185" s="56">
        <v>9</v>
      </c>
      <c r="I185" s="56">
        <v>40</v>
      </c>
      <c r="J185" s="18">
        <f t="shared" si="2"/>
        <v>40</v>
      </c>
      <c r="K185" s="32">
        <v>30</v>
      </c>
      <c r="L185" s="27">
        <v>44448</v>
      </c>
      <c r="M185" s="63">
        <v>44507</v>
      </c>
      <c r="N185" s="18"/>
      <c r="O185" s="65"/>
      <c r="P185" s="33"/>
      <c r="Q185" s="21"/>
      <c r="R185" s="22"/>
      <c r="S185" s="23"/>
      <c r="T185" s="24"/>
      <c r="U185" s="34"/>
      <c r="V185" s="34"/>
      <c r="W185" s="48"/>
      <c r="X185" s="44"/>
      <c r="Y185" s="44"/>
      <c r="Z185" s="44"/>
      <c r="AA185" s="41"/>
      <c r="AB185" s="41"/>
      <c r="AC185" s="27"/>
      <c r="AD185" s="27"/>
      <c r="AE185" s="28"/>
      <c r="AF185" s="69"/>
      <c r="AG185" s="69"/>
      <c r="AH185" s="69"/>
      <c r="AI185" s="69"/>
      <c r="AJ185" s="69"/>
      <c r="AK185" s="69"/>
      <c r="AL185" s="69"/>
    </row>
    <row r="186" spans="1:38" s="71" customFormat="1" ht="60" customHeight="1" thickBot="1" x14ac:dyDescent="0.3">
      <c r="A186" s="15">
        <f>IF(C186="","",SUBTOTAL(3,$C$2:C186))</f>
        <v>185</v>
      </c>
      <c r="B186" s="16" t="s">
        <v>199</v>
      </c>
      <c r="C186" s="7" t="s">
        <v>847</v>
      </c>
      <c r="D186" s="52">
        <v>1850</v>
      </c>
      <c r="E186" s="52" t="s">
        <v>1488</v>
      </c>
      <c r="F186" s="52">
        <v>185</v>
      </c>
      <c r="G186" s="56"/>
      <c r="H186" s="56">
        <v>902</v>
      </c>
      <c r="I186" s="56">
        <v>36</v>
      </c>
      <c r="J186" s="18">
        <f t="shared" si="2"/>
        <v>36</v>
      </c>
      <c r="K186" s="18">
        <v>30</v>
      </c>
      <c r="L186" s="19">
        <v>44403</v>
      </c>
      <c r="M186" s="62">
        <v>44686</v>
      </c>
      <c r="N186" s="18"/>
      <c r="O186" s="65"/>
      <c r="P186" s="20"/>
      <c r="Q186" s="21"/>
      <c r="R186" s="22"/>
      <c r="S186" s="23"/>
      <c r="T186" s="24"/>
      <c r="U186" s="25"/>
      <c r="V186" s="25"/>
      <c r="W186" s="45"/>
      <c r="X186" s="44"/>
      <c r="Y186" s="44"/>
      <c r="Z186" s="44"/>
      <c r="AA186" s="41"/>
      <c r="AB186" s="41"/>
      <c r="AC186" s="26"/>
      <c r="AD186" s="27"/>
      <c r="AE186" s="28"/>
      <c r="AF186" s="69"/>
      <c r="AG186" s="69"/>
      <c r="AH186" s="69"/>
      <c r="AI186" s="69"/>
      <c r="AJ186" s="69"/>
      <c r="AK186" s="69"/>
      <c r="AL186" s="69"/>
    </row>
    <row r="187" spans="1:38" s="71" customFormat="1" ht="60" customHeight="1" thickBot="1" x14ac:dyDescent="0.3">
      <c r="A187" s="15">
        <f>IF(C187="","",SUBTOTAL(3,$C$2:C187))</f>
        <v>186</v>
      </c>
      <c r="B187" s="16" t="s">
        <v>200</v>
      </c>
      <c r="C187" s="17" t="s">
        <v>848</v>
      </c>
      <c r="D187" s="52">
        <v>1860</v>
      </c>
      <c r="E187" s="52" t="s">
        <v>1489</v>
      </c>
      <c r="F187" s="52">
        <v>186</v>
      </c>
      <c r="G187" s="56"/>
      <c r="H187" s="56">
        <v>12</v>
      </c>
      <c r="I187" s="56">
        <v>38</v>
      </c>
      <c r="J187" s="18">
        <f t="shared" si="2"/>
        <v>38</v>
      </c>
      <c r="K187" s="18">
        <v>30</v>
      </c>
      <c r="L187" s="19">
        <v>44516</v>
      </c>
      <c r="M187" s="62">
        <v>44631</v>
      </c>
      <c r="N187" s="18"/>
      <c r="O187" s="65"/>
      <c r="P187" s="20"/>
      <c r="Q187" s="21"/>
      <c r="R187" s="22"/>
      <c r="S187" s="23"/>
      <c r="T187" s="24"/>
      <c r="U187" s="25"/>
      <c r="V187" s="25"/>
      <c r="W187" s="45"/>
      <c r="X187" s="44"/>
      <c r="Y187" s="44"/>
      <c r="Z187" s="44"/>
      <c r="AA187" s="41"/>
      <c r="AB187" s="41"/>
      <c r="AC187" s="26"/>
      <c r="AD187" s="27"/>
      <c r="AE187" s="28"/>
      <c r="AF187" s="69"/>
      <c r="AG187" s="69"/>
      <c r="AH187" s="69"/>
      <c r="AI187" s="69"/>
      <c r="AJ187" s="69"/>
      <c r="AK187" s="69"/>
      <c r="AL187" s="69"/>
    </row>
    <row r="188" spans="1:38" s="71" customFormat="1" ht="60" customHeight="1" thickBot="1" x14ac:dyDescent="0.3">
      <c r="A188" s="15">
        <f>IF(C188="","",SUBTOTAL(3,$C$2:C188))</f>
        <v>187</v>
      </c>
      <c r="B188" s="16" t="s">
        <v>201</v>
      </c>
      <c r="C188" s="7" t="s">
        <v>849</v>
      </c>
      <c r="D188" s="37">
        <v>1870</v>
      </c>
      <c r="E188" s="37" t="s">
        <v>1490</v>
      </c>
      <c r="F188" s="37">
        <v>187</v>
      </c>
      <c r="G188" s="56"/>
      <c r="H188" s="56">
        <v>9.6999999999999993</v>
      </c>
      <c r="I188" s="56">
        <v>36</v>
      </c>
      <c r="J188" s="18">
        <f t="shared" si="2"/>
        <v>36</v>
      </c>
      <c r="K188" s="18">
        <v>30</v>
      </c>
      <c r="L188" s="19">
        <v>44179</v>
      </c>
      <c r="M188" s="62">
        <v>44705</v>
      </c>
      <c r="N188" s="18"/>
      <c r="O188" s="65"/>
      <c r="P188" s="20"/>
      <c r="Q188" s="21"/>
      <c r="R188" s="22"/>
      <c r="S188" s="23"/>
      <c r="T188" s="24"/>
      <c r="U188" s="25"/>
      <c r="V188" s="25"/>
      <c r="W188" s="45"/>
      <c r="X188" s="44"/>
      <c r="Y188" s="44"/>
      <c r="Z188" s="44"/>
      <c r="AA188" s="41"/>
      <c r="AB188" s="41"/>
      <c r="AC188" s="26"/>
      <c r="AD188" s="27"/>
      <c r="AE188" s="28"/>
      <c r="AF188" s="69"/>
      <c r="AG188" s="69"/>
      <c r="AH188" s="69"/>
      <c r="AI188" s="69"/>
      <c r="AJ188" s="69"/>
      <c r="AK188" s="69"/>
      <c r="AL188" s="69"/>
    </row>
    <row r="189" spans="1:38" s="71" customFormat="1" ht="60" customHeight="1" thickBot="1" x14ac:dyDescent="0.3">
      <c r="A189" s="15">
        <f>IF(C189="","",SUBTOTAL(3,$C$2:C189))</f>
        <v>188</v>
      </c>
      <c r="B189" s="16" t="s">
        <v>202</v>
      </c>
      <c r="C189" s="17" t="s">
        <v>850</v>
      </c>
      <c r="D189" s="52">
        <v>1880</v>
      </c>
      <c r="E189" s="52" t="s">
        <v>1491</v>
      </c>
      <c r="F189" s="52">
        <v>188</v>
      </c>
      <c r="G189" s="56"/>
      <c r="H189" s="56">
        <v>11</v>
      </c>
      <c r="I189" s="56">
        <v>36</v>
      </c>
      <c r="J189" s="18">
        <f t="shared" si="2"/>
        <v>36</v>
      </c>
      <c r="K189" s="18">
        <v>30</v>
      </c>
      <c r="L189" s="19">
        <v>44362</v>
      </c>
      <c r="M189" s="62">
        <v>44626</v>
      </c>
      <c r="N189" s="18"/>
      <c r="O189" s="65"/>
      <c r="P189" s="20"/>
      <c r="Q189" s="21"/>
      <c r="R189" s="22"/>
      <c r="S189" s="23"/>
      <c r="T189" s="24"/>
      <c r="U189" s="25"/>
      <c r="V189" s="25"/>
      <c r="W189" s="45"/>
      <c r="X189" s="44"/>
      <c r="Y189" s="44"/>
      <c r="Z189" s="44"/>
      <c r="AA189" s="41"/>
      <c r="AB189" s="41"/>
      <c r="AC189" s="26"/>
      <c r="AD189" s="27"/>
      <c r="AE189" s="28"/>
      <c r="AF189" s="69"/>
      <c r="AG189" s="69"/>
      <c r="AH189" s="69"/>
      <c r="AI189" s="69"/>
      <c r="AJ189" s="69"/>
      <c r="AK189" s="69"/>
      <c r="AL189" s="69"/>
    </row>
    <row r="190" spans="1:38" s="71" customFormat="1" ht="60" customHeight="1" thickBot="1" x14ac:dyDescent="0.3">
      <c r="A190" s="15">
        <f>IF(C190="","",SUBTOTAL(3,$C$2:C190))</f>
        <v>189</v>
      </c>
      <c r="B190" s="16" t="s">
        <v>203</v>
      </c>
      <c r="C190" s="7" t="s">
        <v>851</v>
      </c>
      <c r="D190" s="52">
        <v>1890</v>
      </c>
      <c r="E190" s="52" t="s">
        <v>1492</v>
      </c>
      <c r="F190" s="52">
        <v>189</v>
      </c>
      <c r="G190" s="56"/>
      <c r="H190" s="56">
        <v>7</v>
      </c>
      <c r="I190" s="56">
        <v>41</v>
      </c>
      <c r="J190" s="18">
        <f t="shared" si="2"/>
        <v>41</v>
      </c>
      <c r="K190" s="18">
        <v>30</v>
      </c>
      <c r="L190" s="19">
        <v>44548</v>
      </c>
      <c r="M190" s="62">
        <v>44649</v>
      </c>
      <c r="N190" s="18"/>
      <c r="O190" s="65"/>
      <c r="P190" s="20"/>
      <c r="Q190" s="21"/>
      <c r="R190" s="22"/>
      <c r="S190" s="23"/>
      <c r="T190" s="24"/>
      <c r="U190" s="25"/>
      <c r="V190" s="25"/>
      <c r="W190" s="45"/>
      <c r="X190" s="44"/>
      <c r="Y190" s="44"/>
      <c r="Z190" s="44"/>
      <c r="AA190" s="41"/>
      <c r="AB190" s="41"/>
      <c r="AC190" s="26"/>
      <c r="AD190" s="27"/>
      <c r="AE190" s="28"/>
      <c r="AF190" s="69"/>
      <c r="AG190" s="69"/>
      <c r="AH190" s="69"/>
      <c r="AI190" s="69"/>
      <c r="AJ190" s="69"/>
      <c r="AK190" s="69"/>
      <c r="AL190" s="69"/>
    </row>
    <row r="191" spans="1:38" s="71" customFormat="1" ht="60" customHeight="1" thickBot="1" x14ac:dyDescent="0.3">
      <c r="A191" s="15">
        <f>IF(C191="","",SUBTOTAL(3,$C$2:C191))</f>
        <v>190</v>
      </c>
      <c r="B191" s="16" t="s">
        <v>204</v>
      </c>
      <c r="C191" s="17" t="s">
        <v>852</v>
      </c>
      <c r="D191" s="52">
        <v>1900</v>
      </c>
      <c r="E191" s="52" t="s">
        <v>1493</v>
      </c>
      <c r="F191" s="52">
        <v>190</v>
      </c>
      <c r="G191" s="56"/>
      <c r="H191" s="56">
        <v>11</v>
      </c>
      <c r="I191" s="56">
        <v>36</v>
      </c>
      <c r="J191" s="18">
        <f t="shared" si="2"/>
        <v>36</v>
      </c>
      <c r="K191" s="18">
        <v>30</v>
      </c>
      <c r="L191" s="19">
        <v>44302</v>
      </c>
      <c r="M191" s="62">
        <v>44720</v>
      </c>
      <c r="N191" s="18"/>
      <c r="O191" s="65"/>
      <c r="P191" s="20"/>
      <c r="Q191" s="21"/>
      <c r="R191" s="22"/>
      <c r="S191" s="23"/>
      <c r="T191" s="24"/>
      <c r="U191" s="25"/>
      <c r="V191" s="25"/>
      <c r="W191" s="45"/>
      <c r="X191" s="44"/>
      <c r="Y191" s="44"/>
      <c r="Z191" s="44"/>
      <c r="AA191" s="41"/>
      <c r="AB191" s="41"/>
      <c r="AC191" s="26"/>
      <c r="AD191" s="27"/>
      <c r="AE191" s="28"/>
      <c r="AF191" s="69"/>
      <c r="AG191" s="69"/>
      <c r="AH191" s="69"/>
      <c r="AI191" s="69"/>
      <c r="AJ191" s="69"/>
      <c r="AK191" s="69"/>
      <c r="AL191" s="69"/>
    </row>
    <row r="192" spans="1:38" s="71" customFormat="1" ht="60" customHeight="1" thickBot="1" x14ac:dyDescent="0.3">
      <c r="A192" s="15">
        <f>IF(C192="","",SUBTOTAL(3,$C$2:C192))</f>
        <v>191</v>
      </c>
      <c r="B192" s="16" t="s">
        <v>205</v>
      </c>
      <c r="C192" s="7" t="s">
        <v>853</v>
      </c>
      <c r="D192" s="37">
        <v>1910</v>
      </c>
      <c r="E192" s="37" t="s">
        <v>1494</v>
      </c>
      <c r="F192" s="37">
        <v>191</v>
      </c>
      <c r="G192" s="56"/>
      <c r="H192" s="56">
        <v>5</v>
      </c>
      <c r="I192" s="56">
        <v>33</v>
      </c>
      <c r="J192" s="18">
        <f t="shared" si="2"/>
        <v>33</v>
      </c>
      <c r="K192" s="18">
        <v>30</v>
      </c>
      <c r="L192" s="19">
        <v>44396</v>
      </c>
      <c r="M192" s="62">
        <v>44400</v>
      </c>
      <c r="N192" s="18"/>
      <c r="O192" s="65"/>
      <c r="P192" s="20"/>
      <c r="Q192" s="21"/>
      <c r="R192" s="22"/>
      <c r="S192" s="23"/>
      <c r="T192" s="24"/>
      <c r="U192" s="25"/>
      <c r="V192" s="25"/>
      <c r="W192" s="45"/>
      <c r="X192" s="44"/>
      <c r="Y192" s="44"/>
      <c r="Z192" s="44"/>
      <c r="AA192" s="41"/>
      <c r="AB192" s="41"/>
      <c r="AC192" s="26"/>
      <c r="AD192" s="27"/>
      <c r="AE192" s="28"/>
      <c r="AF192" s="69"/>
      <c r="AG192" s="69"/>
      <c r="AH192" s="69"/>
      <c r="AI192" s="69"/>
      <c r="AJ192" s="69"/>
      <c r="AK192" s="69"/>
      <c r="AL192" s="69"/>
    </row>
    <row r="193" spans="1:38" s="71" customFormat="1" ht="60" customHeight="1" thickBot="1" x14ac:dyDescent="0.3">
      <c r="A193" s="15">
        <f>IF(C193="","",SUBTOTAL(3,$C$2:C193))</f>
        <v>192</v>
      </c>
      <c r="B193" s="16" t="s">
        <v>206</v>
      </c>
      <c r="C193" s="17" t="s">
        <v>854</v>
      </c>
      <c r="D193" s="52">
        <v>1920</v>
      </c>
      <c r="E193" s="52" t="s">
        <v>1495</v>
      </c>
      <c r="F193" s="52">
        <v>192</v>
      </c>
      <c r="G193" s="56"/>
      <c r="H193" s="56">
        <v>5</v>
      </c>
      <c r="I193" s="56">
        <v>24</v>
      </c>
      <c r="J193" s="18">
        <f t="shared" si="2"/>
        <v>24</v>
      </c>
      <c r="K193" s="18">
        <v>30</v>
      </c>
      <c r="L193" s="19">
        <v>44547</v>
      </c>
      <c r="M193" s="62">
        <v>44561</v>
      </c>
      <c r="N193" s="18"/>
      <c r="O193" s="65"/>
      <c r="P193" s="20"/>
      <c r="Q193" s="21"/>
      <c r="R193" s="22"/>
      <c r="S193" s="23"/>
      <c r="T193" s="24"/>
      <c r="U193" s="25"/>
      <c r="V193" s="25"/>
      <c r="W193" s="45"/>
      <c r="X193" s="44"/>
      <c r="Y193" s="44"/>
      <c r="Z193" s="44"/>
      <c r="AA193" s="41"/>
      <c r="AB193" s="41"/>
      <c r="AC193" s="26"/>
      <c r="AD193" s="27"/>
      <c r="AE193" s="28"/>
      <c r="AF193" s="69"/>
      <c r="AG193" s="69"/>
      <c r="AH193" s="69"/>
      <c r="AI193" s="69"/>
      <c r="AJ193" s="69"/>
      <c r="AK193" s="69"/>
      <c r="AL193" s="69"/>
    </row>
    <row r="194" spans="1:38" s="71" customFormat="1" ht="60" customHeight="1" thickBot="1" x14ac:dyDescent="0.3">
      <c r="A194" s="15">
        <f>IF(C194="","",SUBTOTAL(3,$C$2:C194))</f>
        <v>193</v>
      </c>
      <c r="B194" s="16" t="s">
        <v>207</v>
      </c>
      <c r="C194" s="7" t="s">
        <v>855</v>
      </c>
      <c r="D194" s="52">
        <v>1930</v>
      </c>
      <c r="E194" s="52" t="s">
        <v>1496</v>
      </c>
      <c r="F194" s="52">
        <v>193</v>
      </c>
      <c r="G194" s="56"/>
      <c r="H194" s="56">
        <v>8</v>
      </c>
      <c r="I194" s="56">
        <v>35</v>
      </c>
      <c r="J194" s="18">
        <f t="shared" ref="J194:J257" si="3">IF(I194&gt;=W194,I194,W194)</f>
        <v>35</v>
      </c>
      <c r="K194" s="18">
        <v>30</v>
      </c>
      <c r="L194" s="19">
        <v>44465</v>
      </c>
      <c r="M194" s="62">
        <v>44374</v>
      </c>
      <c r="N194" s="18"/>
      <c r="O194" s="65"/>
      <c r="P194" s="20"/>
      <c r="Q194" s="21"/>
      <c r="R194" s="22"/>
      <c r="S194" s="23"/>
      <c r="T194" s="24"/>
      <c r="U194" s="25"/>
      <c r="V194" s="25"/>
      <c r="W194" s="45"/>
      <c r="X194" s="44"/>
      <c r="Y194" s="44"/>
      <c r="Z194" s="44"/>
      <c r="AA194" s="41"/>
      <c r="AB194" s="41"/>
      <c r="AC194" s="26"/>
      <c r="AD194" s="27"/>
      <c r="AE194" s="28"/>
      <c r="AF194" s="69"/>
      <c r="AG194" s="69"/>
      <c r="AH194" s="69"/>
      <c r="AI194" s="69"/>
      <c r="AJ194" s="69"/>
      <c r="AK194" s="69"/>
      <c r="AL194" s="69"/>
    </row>
    <row r="195" spans="1:38" s="71" customFormat="1" ht="60" customHeight="1" thickBot="1" x14ac:dyDescent="0.3">
      <c r="A195" s="15">
        <f>IF(C195="","",SUBTOTAL(3,$C$2:C195))</f>
        <v>194</v>
      </c>
      <c r="B195" s="16" t="s">
        <v>208</v>
      </c>
      <c r="C195" s="17" t="s">
        <v>856</v>
      </c>
      <c r="D195" s="37">
        <v>1940</v>
      </c>
      <c r="E195" s="37" t="s">
        <v>1497</v>
      </c>
      <c r="F195" s="37">
        <v>194</v>
      </c>
      <c r="G195" s="56"/>
      <c r="H195" s="56">
        <v>3</v>
      </c>
      <c r="I195" s="56">
        <v>17</v>
      </c>
      <c r="J195" s="18">
        <f t="shared" si="3"/>
        <v>17</v>
      </c>
      <c r="K195" s="18">
        <v>30</v>
      </c>
      <c r="L195" s="19">
        <v>44028</v>
      </c>
      <c r="M195" s="62">
        <v>44358</v>
      </c>
      <c r="N195" s="18"/>
      <c r="O195" s="65"/>
      <c r="P195" s="20"/>
      <c r="Q195" s="21"/>
      <c r="R195" s="22"/>
      <c r="S195" s="23"/>
      <c r="T195" s="24"/>
      <c r="U195" s="25"/>
      <c r="V195" s="25"/>
      <c r="W195" s="45"/>
      <c r="X195" s="44"/>
      <c r="Y195" s="44"/>
      <c r="Z195" s="44"/>
      <c r="AA195" s="41"/>
      <c r="AB195" s="41"/>
      <c r="AC195" s="26"/>
      <c r="AD195" s="27"/>
      <c r="AE195" s="28"/>
      <c r="AF195" s="69"/>
      <c r="AG195" s="69"/>
      <c r="AH195" s="69"/>
      <c r="AI195" s="69"/>
      <c r="AJ195" s="69"/>
      <c r="AK195" s="69"/>
      <c r="AL195" s="69"/>
    </row>
    <row r="196" spans="1:38" s="71" customFormat="1" ht="60" customHeight="1" thickBot="1" x14ac:dyDescent="0.3">
      <c r="A196" s="15">
        <f>IF(C196="","",SUBTOTAL(3,$C$2:C196))</f>
        <v>195</v>
      </c>
      <c r="B196" s="16" t="s">
        <v>209</v>
      </c>
      <c r="C196" s="7" t="s">
        <v>857</v>
      </c>
      <c r="D196" s="52">
        <v>1950</v>
      </c>
      <c r="E196" s="52" t="s">
        <v>1498</v>
      </c>
      <c r="F196" s="52">
        <v>195</v>
      </c>
      <c r="G196" s="56"/>
      <c r="H196" s="56">
        <v>9.85</v>
      </c>
      <c r="I196" s="56">
        <v>32</v>
      </c>
      <c r="J196" s="18">
        <f t="shared" si="3"/>
        <v>32</v>
      </c>
      <c r="K196" s="18">
        <v>30</v>
      </c>
      <c r="L196" s="19">
        <v>44415</v>
      </c>
      <c r="M196" s="62">
        <v>45008</v>
      </c>
      <c r="N196" s="18"/>
      <c r="O196" s="65"/>
      <c r="P196" s="20"/>
      <c r="Q196" s="21"/>
      <c r="R196" s="22"/>
      <c r="S196" s="23"/>
      <c r="T196" s="24"/>
      <c r="U196" s="25"/>
      <c r="V196" s="25"/>
      <c r="W196" s="45"/>
      <c r="X196" s="44"/>
      <c r="Y196" s="44"/>
      <c r="Z196" s="44"/>
      <c r="AA196" s="41"/>
      <c r="AB196" s="41"/>
      <c r="AC196" s="26"/>
      <c r="AD196" s="27"/>
      <c r="AE196" s="28"/>
      <c r="AF196" s="69"/>
      <c r="AG196" s="69"/>
      <c r="AH196" s="69"/>
      <c r="AI196" s="69"/>
      <c r="AJ196" s="69"/>
      <c r="AK196" s="69"/>
      <c r="AL196" s="69"/>
    </row>
    <row r="197" spans="1:38" s="71" customFormat="1" ht="60" customHeight="1" thickBot="1" x14ac:dyDescent="0.3">
      <c r="A197" s="15">
        <f>IF(C197="","",SUBTOTAL(3,$C$2:C197))</f>
        <v>196</v>
      </c>
      <c r="B197" s="16" t="s">
        <v>210</v>
      </c>
      <c r="C197" s="17" t="s">
        <v>858</v>
      </c>
      <c r="D197" s="52">
        <v>1960</v>
      </c>
      <c r="E197" s="52" t="s">
        <v>1499</v>
      </c>
      <c r="F197" s="52">
        <v>196</v>
      </c>
      <c r="G197" s="56"/>
      <c r="H197" s="56">
        <v>13</v>
      </c>
      <c r="I197" s="56">
        <v>38</v>
      </c>
      <c r="J197" s="18">
        <f t="shared" si="3"/>
        <v>38</v>
      </c>
      <c r="K197" s="18">
        <v>30</v>
      </c>
      <c r="L197" s="19">
        <v>44390</v>
      </c>
      <c r="M197" s="62">
        <v>44506</v>
      </c>
      <c r="N197" s="18"/>
      <c r="O197" s="65"/>
      <c r="P197" s="20"/>
      <c r="Q197" s="21"/>
      <c r="R197" s="22"/>
      <c r="S197" s="23"/>
      <c r="T197" s="24"/>
      <c r="U197" s="25"/>
      <c r="V197" s="25"/>
      <c r="W197" s="45"/>
      <c r="X197" s="44"/>
      <c r="Y197" s="44"/>
      <c r="Z197" s="44"/>
      <c r="AA197" s="41"/>
      <c r="AB197" s="41"/>
      <c r="AC197" s="26"/>
      <c r="AD197" s="27"/>
      <c r="AE197" s="28"/>
      <c r="AF197" s="69"/>
      <c r="AG197" s="69"/>
      <c r="AH197" s="69"/>
      <c r="AI197" s="69"/>
      <c r="AJ197" s="69"/>
      <c r="AK197" s="69"/>
      <c r="AL197" s="69"/>
    </row>
    <row r="198" spans="1:38" s="71" customFormat="1" ht="60" customHeight="1" thickBot="1" x14ac:dyDescent="0.3">
      <c r="A198" s="15">
        <f>IF(C198="","",SUBTOTAL(3,$C$2:C198))</f>
        <v>197</v>
      </c>
      <c r="B198" s="16" t="s">
        <v>211</v>
      </c>
      <c r="C198" s="7" t="s">
        <v>859</v>
      </c>
      <c r="D198" s="52">
        <v>1970</v>
      </c>
      <c r="E198" s="52" t="s">
        <v>1500</v>
      </c>
      <c r="F198" s="52">
        <v>197</v>
      </c>
      <c r="G198" s="56"/>
      <c r="H198" s="56">
        <v>7.14</v>
      </c>
      <c r="I198" s="56">
        <v>36</v>
      </c>
      <c r="J198" s="18">
        <f t="shared" si="3"/>
        <v>36</v>
      </c>
      <c r="K198" s="18">
        <v>30</v>
      </c>
      <c r="L198" s="19">
        <v>44412</v>
      </c>
      <c r="M198" s="62">
        <v>44926</v>
      </c>
      <c r="N198" s="18"/>
      <c r="O198" s="65"/>
      <c r="P198" s="20"/>
      <c r="Q198" s="21"/>
      <c r="R198" s="22"/>
      <c r="S198" s="23"/>
      <c r="T198" s="24"/>
      <c r="U198" s="25"/>
      <c r="V198" s="25"/>
      <c r="W198" s="45"/>
      <c r="X198" s="44"/>
      <c r="Y198" s="44"/>
      <c r="Z198" s="44"/>
      <c r="AA198" s="41"/>
      <c r="AB198" s="41"/>
      <c r="AC198" s="26"/>
      <c r="AD198" s="27"/>
      <c r="AE198" s="28"/>
      <c r="AF198" s="69"/>
      <c r="AG198" s="69"/>
      <c r="AH198" s="69"/>
      <c r="AI198" s="69"/>
      <c r="AJ198" s="69"/>
      <c r="AK198" s="69"/>
      <c r="AL198" s="69"/>
    </row>
    <row r="199" spans="1:38" s="71" customFormat="1" ht="60" customHeight="1" thickBot="1" x14ac:dyDescent="0.3">
      <c r="A199" s="15">
        <f>IF(C199="","",SUBTOTAL(3,$C$2:C199))</f>
        <v>198</v>
      </c>
      <c r="B199" s="16" t="s">
        <v>212</v>
      </c>
      <c r="C199" s="17" t="s">
        <v>860</v>
      </c>
      <c r="D199" s="37">
        <v>1980</v>
      </c>
      <c r="E199" s="37" t="s">
        <v>1501</v>
      </c>
      <c r="F199" s="37">
        <v>198</v>
      </c>
      <c r="G199" s="56"/>
      <c r="H199" s="56">
        <v>4</v>
      </c>
      <c r="I199" s="56">
        <v>26</v>
      </c>
      <c r="J199" s="18">
        <f t="shared" si="3"/>
        <v>26</v>
      </c>
      <c r="K199" s="18">
        <v>30</v>
      </c>
      <c r="L199" s="19">
        <v>44365</v>
      </c>
      <c r="M199" s="62">
        <v>44623</v>
      </c>
      <c r="N199" s="18"/>
      <c r="O199" s="65"/>
      <c r="P199" s="20"/>
      <c r="Q199" s="21"/>
      <c r="R199" s="22"/>
      <c r="S199" s="23"/>
      <c r="T199" s="24"/>
      <c r="U199" s="25"/>
      <c r="V199" s="25"/>
      <c r="W199" s="45"/>
      <c r="X199" s="44"/>
      <c r="Y199" s="44"/>
      <c r="Z199" s="44"/>
      <c r="AA199" s="41"/>
      <c r="AB199" s="41"/>
      <c r="AC199" s="26"/>
      <c r="AD199" s="27"/>
      <c r="AE199" s="28"/>
      <c r="AF199" s="69"/>
      <c r="AG199" s="69"/>
      <c r="AH199" s="69"/>
      <c r="AI199" s="69"/>
      <c r="AJ199" s="69"/>
      <c r="AK199" s="69"/>
      <c r="AL199" s="69"/>
    </row>
    <row r="200" spans="1:38" s="71" customFormat="1" ht="60" customHeight="1" thickBot="1" x14ac:dyDescent="0.3">
      <c r="A200" s="15">
        <f>IF(C200="","",SUBTOTAL(3,$C$2:C200))</f>
        <v>199</v>
      </c>
      <c r="B200" s="16" t="s">
        <v>213</v>
      </c>
      <c r="C200" s="7" t="s">
        <v>861</v>
      </c>
      <c r="D200" s="52">
        <v>1990</v>
      </c>
      <c r="E200" s="52" t="s">
        <v>1502</v>
      </c>
      <c r="F200" s="52">
        <v>199</v>
      </c>
      <c r="G200" s="56"/>
      <c r="H200" s="56">
        <v>3</v>
      </c>
      <c r="I200" s="56">
        <v>20</v>
      </c>
      <c r="J200" s="18">
        <f t="shared" si="3"/>
        <v>20</v>
      </c>
      <c r="K200" s="18">
        <v>30</v>
      </c>
      <c r="L200" s="19">
        <v>44459</v>
      </c>
      <c r="M200" s="62">
        <v>44516</v>
      </c>
      <c r="N200" s="18"/>
      <c r="O200" s="65"/>
      <c r="P200" s="20"/>
      <c r="Q200" s="21"/>
      <c r="R200" s="22"/>
      <c r="S200" s="23"/>
      <c r="T200" s="24"/>
      <c r="U200" s="25"/>
      <c r="V200" s="25"/>
      <c r="W200" s="45"/>
      <c r="X200" s="44"/>
      <c r="Y200" s="44"/>
      <c r="Z200" s="44"/>
      <c r="AA200" s="41"/>
      <c r="AB200" s="41"/>
      <c r="AC200" s="26"/>
      <c r="AD200" s="27"/>
      <c r="AE200" s="28"/>
      <c r="AF200" s="69"/>
      <c r="AG200" s="69"/>
      <c r="AH200" s="69"/>
      <c r="AI200" s="69"/>
      <c r="AJ200" s="69"/>
      <c r="AK200" s="69"/>
      <c r="AL200" s="69"/>
    </row>
    <row r="201" spans="1:38" s="71" customFormat="1" ht="60" customHeight="1" thickBot="1" x14ac:dyDescent="0.3">
      <c r="A201" s="15">
        <f>IF(C201="","",SUBTOTAL(3,$C$2:C201))</f>
        <v>200</v>
      </c>
      <c r="B201" s="16" t="s">
        <v>214</v>
      </c>
      <c r="C201" s="17" t="s">
        <v>862</v>
      </c>
      <c r="D201" s="52">
        <v>2000</v>
      </c>
      <c r="E201" s="52" t="s">
        <v>1503</v>
      </c>
      <c r="F201" s="52">
        <v>200</v>
      </c>
      <c r="G201" s="56"/>
      <c r="H201" s="56">
        <v>3.33</v>
      </c>
      <c r="I201" s="56">
        <v>19</v>
      </c>
      <c r="J201" s="18">
        <f t="shared" si="3"/>
        <v>19</v>
      </c>
      <c r="K201" s="18">
        <v>30</v>
      </c>
      <c r="L201" s="19">
        <v>44375</v>
      </c>
      <c r="M201" s="62">
        <v>44634</v>
      </c>
      <c r="N201" s="18"/>
      <c r="O201" s="65"/>
      <c r="P201" s="20"/>
      <c r="Q201" s="21"/>
      <c r="R201" s="22"/>
      <c r="S201" s="23"/>
      <c r="T201" s="24"/>
      <c r="U201" s="25"/>
      <c r="V201" s="25"/>
      <c r="W201" s="45"/>
      <c r="X201" s="44"/>
      <c r="Y201" s="44"/>
      <c r="Z201" s="44"/>
      <c r="AA201" s="41"/>
      <c r="AB201" s="41"/>
      <c r="AC201" s="28"/>
      <c r="AD201" s="28"/>
      <c r="AE201" s="28"/>
      <c r="AF201" s="69"/>
      <c r="AG201" s="69"/>
      <c r="AH201" s="69"/>
      <c r="AI201" s="69"/>
      <c r="AJ201" s="69"/>
      <c r="AK201" s="69"/>
      <c r="AL201" s="69"/>
    </row>
    <row r="202" spans="1:38" s="71" customFormat="1" ht="60" customHeight="1" thickBot="1" x14ac:dyDescent="0.3">
      <c r="A202" s="15">
        <f>IF(C202="","",SUBTOTAL(3,$C$2:C202))</f>
        <v>201</v>
      </c>
      <c r="B202" s="16" t="s">
        <v>215</v>
      </c>
      <c r="C202" s="7" t="s">
        <v>863</v>
      </c>
      <c r="D202" s="37">
        <v>2010</v>
      </c>
      <c r="E202" s="37" t="s">
        <v>1504</v>
      </c>
      <c r="F202" s="37">
        <v>201</v>
      </c>
      <c r="G202" s="56"/>
      <c r="H202" s="56">
        <v>6</v>
      </c>
      <c r="I202" s="56">
        <v>31</v>
      </c>
      <c r="J202" s="18">
        <f t="shared" si="3"/>
        <v>31</v>
      </c>
      <c r="K202" s="18">
        <v>30</v>
      </c>
      <c r="L202" s="19">
        <v>44403</v>
      </c>
      <c r="M202" s="62">
        <v>44437</v>
      </c>
      <c r="N202" s="18"/>
      <c r="O202" s="65"/>
      <c r="P202" s="20"/>
      <c r="Q202" s="21"/>
      <c r="R202" s="22"/>
      <c r="S202" s="23"/>
      <c r="T202" s="24"/>
      <c r="U202" s="25"/>
      <c r="V202" s="25"/>
      <c r="W202" s="45"/>
      <c r="X202" s="44"/>
      <c r="Y202" s="44"/>
      <c r="Z202" s="44"/>
      <c r="AA202" s="41"/>
      <c r="AB202" s="41"/>
      <c r="AC202" s="26"/>
      <c r="AD202" s="27"/>
      <c r="AE202" s="28"/>
      <c r="AF202" s="69"/>
      <c r="AG202" s="69"/>
      <c r="AH202" s="69"/>
      <c r="AI202" s="69"/>
      <c r="AJ202" s="69"/>
      <c r="AK202" s="69"/>
      <c r="AL202" s="69"/>
    </row>
    <row r="203" spans="1:38" s="71" customFormat="1" ht="60" customHeight="1" thickBot="1" x14ac:dyDescent="0.3">
      <c r="A203" s="15">
        <f>IF(C203="","",SUBTOTAL(3,$C$2:C203))</f>
        <v>202</v>
      </c>
      <c r="B203" s="16" t="s">
        <v>216</v>
      </c>
      <c r="C203" s="17" t="s">
        <v>864</v>
      </c>
      <c r="D203" s="52">
        <v>2020</v>
      </c>
      <c r="E203" s="52" t="s">
        <v>1505</v>
      </c>
      <c r="F203" s="52">
        <v>202</v>
      </c>
      <c r="G203" s="56"/>
      <c r="H203" s="56">
        <v>9</v>
      </c>
      <c r="I203" s="56">
        <v>38</v>
      </c>
      <c r="J203" s="18">
        <f t="shared" si="3"/>
        <v>38</v>
      </c>
      <c r="K203" s="18">
        <v>30</v>
      </c>
      <c r="L203" s="19">
        <v>44533</v>
      </c>
      <c r="M203" s="62">
        <v>44527</v>
      </c>
      <c r="N203" s="18"/>
      <c r="O203" s="65"/>
      <c r="P203" s="20"/>
      <c r="Q203" s="21"/>
      <c r="R203" s="22"/>
      <c r="S203" s="23"/>
      <c r="T203" s="24"/>
      <c r="U203" s="25"/>
      <c r="V203" s="25"/>
      <c r="W203" s="45"/>
      <c r="X203" s="44"/>
      <c r="Y203" s="44"/>
      <c r="Z203" s="44"/>
      <c r="AA203" s="41"/>
      <c r="AB203" s="41"/>
      <c r="AC203" s="26"/>
      <c r="AD203" s="27"/>
      <c r="AE203" s="28"/>
      <c r="AF203" s="69"/>
      <c r="AG203" s="69"/>
      <c r="AH203" s="69"/>
      <c r="AI203" s="69"/>
      <c r="AJ203" s="69"/>
      <c r="AK203" s="69"/>
      <c r="AL203" s="69"/>
    </row>
    <row r="204" spans="1:38" s="71" customFormat="1" ht="60" customHeight="1" thickBot="1" x14ac:dyDescent="0.3">
      <c r="A204" s="15">
        <f>IF(C204="","",SUBTOTAL(3,$C$2:C204))</f>
        <v>203</v>
      </c>
      <c r="B204" s="16" t="s">
        <v>217</v>
      </c>
      <c r="C204" s="7" t="s">
        <v>865</v>
      </c>
      <c r="D204" s="52">
        <v>2030</v>
      </c>
      <c r="E204" s="52" t="s">
        <v>1506</v>
      </c>
      <c r="F204" s="52">
        <v>203</v>
      </c>
      <c r="G204" s="56"/>
      <c r="H204" s="56">
        <v>8.7100000000000009</v>
      </c>
      <c r="I204" s="56">
        <v>36</v>
      </c>
      <c r="J204" s="18">
        <f t="shared" si="3"/>
        <v>36</v>
      </c>
      <c r="K204" s="18">
        <v>30</v>
      </c>
      <c r="L204" s="19">
        <v>44594</v>
      </c>
      <c r="M204" s="62">
        <v>44669</v>
      </c>
      <c r="N204" s="18"/>
      <c r="O204" s="65"/>
      <c r="P204" s="20"/>
      <c r="Q204" s="21"/>
      <c r="R204" s="22"/>
      <c r="S204" s="23"/>
      <c r="T204" s="24"/>
      <c r="U204" s="25"/>
      <c r="V204" s="25"/>
      <c r="W204" s="45"/>
      <c r="X204" s="44"/>
      <c r="Y204" s="44"/>
      <c r="Z204" s="44"/>
      <c r="AA204" s="41"/>
      <c r="AB204" s="41"/>
      <c r="AC204" s="26"/>
      <c r="AD204" s="27"/>
      <c r="AE204" s="28"/>
      <c r="AF204" s="69"/>
      <c r="AG204" s="69"/>
      <c r="AH204" s="69"/>
      <c r="AI204" s="69"/>
      <c r="AJ204" s="69"/>
      <c r="AK204" s="69"/>
      <c r="AL204" s="69"/>
    </row>
    <row r="205" spans="1:38" s="71" customFormat="1" ht="60" customHeight="1" thickBot="1" x14ac:dyDescent="0.3">
      <c r="A205" s="15">
        <f>IF(C205="","",SUBTOTAL(3,$C$2:C205))</f>
        <v>204</v>
      </c>
      <c r="B205" s="16" t="s">
        <v>218</v>
      </c>
      <c r="C205" s="17" t="s">
        <v>866</v>
      </c>
      <c r="D205" s="52">
        <v>2040</v>
      </c>
      <c r="E205" s="52" t="s">
        <v>1507</v>
      </c>
      <c r="F205" s="52">
        <v>204</v>
      </c>
      <c r="G205" s="56"/>
      <c r="H205" s="56">
        <v>3</v>
      </c>
      <c r="I205" s="56">
        <v>21</v>
      </c>
      <c r="J205" s="18">
        <f t="shared" si="3"/>
        <v>21</v>
      </c>
      <c r="K205" s="18">
        <v>30</v>
      </c>
      <c r="L205" s="19">
        <v>44491</v>
      </c>
      <c r="M205" s="62">
        <v>44388</v>
      </c>
      <c r="N205" s="18"/>
      <c r="O205" s="65"/>
      <c r="P205" s="20"/>
      <c r="Q205" s="21"/>
      <c r="R205" s="22"/>
      <c r="S205" s="23"/>
      <c r="T205" s="24"/>
      <c r="U205" s="25"/>
      <c r="V205" s="25"/>
      <c r="W205" s="45"/>
      <c r="X205" s="44"/>
      <c r="Y205" s="44"/>
      <c r="Z205" s="44"/>
      <c r="AA205" s="41"/>
      <c r="AB205" s="41"/>
      <c r="AC205" s="26"/>
      <c r="AD205" s="27"/>
      <c r="AE205" s="28"/>
      <c r="AF205" s="69"/>
      <c r="AG205" s="69"/>
      <c r="AH205" s="69"/>
      <c r="AI205" s="69"/>
      <c r="AJ205" s="69"/>
      <c r="AK205" s="69"/>
      <c r="AL205" s="69"/>
    </row>
    <row r="206" spans="1:38" s="71" customFormat="1" ht="60" customHeight="1" thickBot="1" x14ac:dyDescent="0.3">
      <c r="A206" s="15">
        <f>IF(C206="","",SUBTOTAL(3,$C$2:C206))</f>
        <v>205</v>
      </c>
      <c r="B206" s="16" t="s">
        <v>219</v>
      </c>
      <c r="C206" s="7" t="s">
        <v>867</v>
      </c>
      <c r="D206" s="37">
        <v>2050</v>
      </c>
      <c r="E206" s="37" t="s">
        <v>1508</v>
      </c>
      <c r="F206" s="37">
        <v>205</v>
      </c>
      <c r="G206" s="56"/>
      <c r="H206" s="56">
        <v>7</v>
      </c>
      <c r="I206" s="56">
        <v>31</v>
      </c>
      <c r="J206" s="18">
        <f t="shared" si="3"/>
        <v>31</v>
      </c>
      <c r="K206" s="18">
        <v>30</v>
      </c>
      <c r="L206" s="19">
        <v>44641</v>
      </c>
      <c r="M206" s="62">
        <v>44745</v>
      </c>
      <c r="N206" s="18"/>
      <c r="O206" s="65"/>
      <c r="P206" s="20"/>
      <c r="Q206" s="21"/>
      <c r="R206" s="22"/>
      <c r="S206" s="23"/>
      <c r="T206" s="24"/>
      <c r="U206" s="25"/>
      <c r="V206" s="25"/>
      <c r="W206" s="45"/>
      <c r="X206" s="44"/>
      <c r="Y206" s="44"/>
      <c r="Z206" s="44"/>
      <c r="AA206" s="41"/>
      <c r="AB206" s="41"/>
      <c r="AC206" s="26"/>
      <c r="AD206" s="27"/>
      <c r="AE206" s="28"/>
      <c r="AF206" s="69"/>
      <c r="AG206" s="69"/>
      <c r="AH206" s="69"/>
      <c r="AI206" s="69"/>
      <c r="AJ206" s="69"/>
      <c r="AK206" s="69"/>
      <c r="AL206" s="69"/>
    </row>
    <row r="207" spans="1:38" s="71" customFormat="1" ht="60" customHeight="1" thickBot="1" x14ac:dyDescent="0.3">
      <c r="A207" s="15">
        <f>IF(C207="","",SUBTOTAL(3,$C$2:C207))</f>
        <v>206</v>
      </c>
      <c r="B207" s="16" t="s">
        <v>220</v>
      </c>
      <c r="C207" s="17" t="s">
        <v>868</v>
      </c>
      <c r="D207" s="52">
        <v>2060</v>
      </c>
      <c r="E207" s="52" t="s">
        <v>1509</v>
      </c>
      <c r="F207" s="52">
        <v>206</v>
      </c>
      <c r="G207" s="56"/>
      <c r="H207" s="56">
        <v>13</v>
      </c>
      <c r="I207" s="56">
        <v>40</v>
      </c>
      <c r="J207" s="18">
        <f t="shared" si="3"/>
        <v>40</v>
      </c>
      <c r="K207" s="18">
        <v>30</v>
      </c>
      <c r="L207" s="19">
        <v>44130</v>
      </c>
      <c r="M207" s="62">
        <v>44412</v>
      </c>
      <c r="N207" s="18"/>
      <c r="O207" s="65"/>
      <c r="P207" s="20"/>
      <c r="Q207" s="21"/>
      <c r="R207" s="22"/>
      <c r="S207" s="23"/>
      <c r="T207" s="24"/>
      <c r="U207" s="25"/>
      <c r="V207" s="25"/>
      <c r="W207" s="45"/>
      <c r="X207" s="44"/>
      <c r="Y207" s="44"/>
      <c r="Z207" s="44"/>
      <c r="AA207" s="41"/>
      <c r="AB207" s="41"/>
      <c r="AC207" s="26"/>
      <c r="AD207" s="27"/>
      <c r="AE207" s="28"/>
      <c r="AF207" s="69"/>
      <c r="AG207" s="69"/>
      <c r="AH207" s="69"/>
      <c r="AI207" s="69"/>
      <c r="AJ207" s="69"/>
      <c r="AK207" s="69"/>
      <c r="AL207" s="69"/>
    </row>
    <row r="208" spans="1:38" s="71" customFormat="1" ht="60" customHeight="1" thickBot="1" x14ac:dyDescent="0.3">
      <c r="A208" s="15">
        <f>IF(C208="","",SUBTOTAL(3,$C$2:C208))</f>
        <v>207</v>
      </c>
      <c r="B208" s="16" t="s">
        <v>221</v>
      </c>
      <c r="C208" s="7" t="s">
        <v>869</v>
      </c>
      <c r="D208" s="52">
        <v>2070</v>
      </c>
      <c r="E208" s="52" t="s">
        <v>1510</v>
      </c>
      <c r="F208" s="52">
        <v>207</v>
      </c>
      <c r="G208" s="56"/>
      <c r="H208" s="56">
        <v>7</v>
      </c>
      <c r="I208" s="56">
        <v>16</v>
      </c>
      <c r="J208" s="18">
        <f t="shared" si="3"/>
        <v>16</v>
      </c>
      <c r="K208" s="18">
        <v>30</v>
      </c>
      <c r="L208" s="19">
        <v>44391</v>
      </c>
      <c r="M208" s="62">
        <v>44736</v>
      </c>
      <c r="N208" s="18"/>
      <c r="O208" s="65"/>
      <c r="P208" s="20"/>
      <c r="Q208" s="21"/>
      <c r="R208" s="22"/>
      <c r="S208" s="23"/>
      <c r="T208" s="24"/>
      <c r="U208" s="25"/>
      <c r="V208" s="25"/>
      <c r="W208" s="45"/>
      <c r="X208" s="44"/>
      <c r="Y208" s="44"/>
      <c r="Z208" s="44"/>
      <c r="AA208" s="41"/>
      <c r="AB208" s="41"/>
      <c r="AC208" s="26"/>
      <c r="AD208" s="27"/>
      <c r="AE208" s="28"/>
      <c r="AF208" s="69"/>
      <c r="AG208" s="69"/>
      <c r="AH208" s="69"/>
      <c r="AI208" s="69"/>
      <c r="AJ208" s="69"/>
      <c r="AK208" s="69"/>
      <c r="AL208" s="69"/>
    </row>
    <row r="209" spans="1:38" s="71" customFormat="1" ht="60" customHeight="1" thickBot="1" x14ac:dyDescent="0.3">
      <c r="A209" s="15">
        <f>IF(C209="","",SUBTOTAL(3,$C$2:C209))</f>
        <v>208</v>
      </c>
      <c r="B209" s="16" t="s">
        <v>222</v>
      </c>
      <c r="C209" s="17" t="s">
        <v>870</v>
      </c>
      <c r="D209" s="37">
        <v>2080</v>
      </c>
      <c r="E209" s="37" t="s">
        <v>1511</v>
      </c>
      <c r="F209" s="37">
        <v>208</v>
      </c>
      <c r="G209" s="56"/>
      <c r="H209" s="56">
        <v>9</v>
      </c>
      <c r="I209" s="56">
        <v>36</v>
      </c>
      <c r="J209" s="18">
        <f t="shared" si="3"/>
        <v>36</v>
      </c>
      <c r="K209" s="18">
        <v>30</v>
      </c>
      <c r="L209" s="19">
        <v>44440</v>
      </c>
      <c r="M209" s="62">
        <v>44513</v>
      </c>
      <c r="N209" s="18"/>
      <c r="O209" s="65"/>
      <c r="P209" s="20"/>
      <c r="Q209" s="21"/>
      <c r="R209" s="22"/>
      <c r="S209" s="23"/>
      <c r="T209" s="24"/>
      <c r="U209" s="25"/>
      <c r="V209" s="25"/>
      <c r="W209" s="45"/>
      <c r="X209" s="44"/>
      <c r="Y209" s="44"/>
      <c r="Z209" s="44"/>
      <c r="AA209" s="41"/>
      <c r="AB209" s="41"/>
      <c r="AC209" s="26"/>
      <c r="AD209" s="27"/>
      <c r="AE209" s="28"/>
      <c r="AF209" s="69"/>
      <c r="AG209" s="69"/>
      <c r="AH209" s="69"/>
      <c r="AI209" s="69"/>
      <c r="AJ209" s="69"/>
      <c r="AK209" s="69"/>
      <c r="AL209" s="69"/>
    </row>
    <row r="210" spans="1:38" s="71" customFormat="1" ht="60" customHeight="1" thickBot="1" x14ac:dyDescent="0.3">
      <c r="A210" s="15">
        <f>IF(C210="","",SUBTOTAL(3,$C$2:C210))</f>
        <v>209</v>
      </c>
      <c r="B210" s="16" t="s">
        <v>223</v>
      </c>
      <c r="C210" s="7" t="s">
        <v>871</v>
      </c>
      <c r="D210" s="52">
        <v>2090</v>
      </c>
      <c r="E210" s="52" t="s">
        <v>1512</v>
      </c>
      <c r="F210" s="52">
        <v>209</v>
      </c>
      <c r="G210" s="56"/>
      <c r="H210" s="56">
        <v>6</v>
      </c>
      <c r="I210" s="56">
        <v>33</v>
      </c>
      <c r="J210" s="18">
        <f t="shared" si="3"/>
        <v>33</v>
      </c>
      <c r="K210" s="18">
        <v>30</v>
      </c>
      <c r="L210" s="19">
        <v>43764</v>
      </c>
      <c r="M210" s="62">
        <v>44461</v>
      </c>
      <c r="N210" s="18"/>
      <c r="O210" s="65"/>
      <c r="P210" s="20"/>
      <c r="Q210" s="21"/>
      <c r="R210" s="22"/>
      <c r="S210" s="23"/>
      <c r="T210" s="24"/>
      <c r="U210" s="25"/>
      <c r="V210" s="25"/>
      <c r="W210" s="45"/>
      <c r="X210" s="44"/>
      <c r="Y210" s="44"/>
      <c r="Z210" s="44"/>
      <c r="AA210" s="41"/>
      <c r="AB210" s="41"/>
      <c r="AC210" s="26"/>
      <c r="AD210" s="27"/>
      <c r="AE210" s="28"/>
      <c r="AF210" s="69"/>
      <c r="AG210" s="69"/>
      <c r="AH210" s="69"/>
      <c r="AI210" s="69"/>
      <c r="AJ210" s="69"/>
      <c r="AK210" s="69"/>
      <c r="AL210" s="69"/>
    </row>
    <row r="211" spans="1:38" s="71" customFormat="1" ht="60" customHeight="1" thickBot="1" x14ac:dyDescent="0.3">
      <c r="A211" s="15">
        <f>IF(C211="","",SUBTOTAL(3,$C$2:C211))</f>
        <v>210</v>
      </c>
      <c r="B211" s="16" t="s">
        <v>224</v>
      </c>
      <c r="C211" s="17" t="s">
        <v>872</v>
      </c>
      <c r="D211" s="52">
        <v>2100</v>
      </c>
      <c r="E211" s="52" t="s">
        <v>1513</v>
      </c>
      <c r="F211" s="52">
        <v>210</v>
      </c>
      <c r="G211" s="56"/>
      <c r="H211" s="56">
        <v>5</v>
      </c>
      <c r="I211" s="56">
        <v>30</v>
      </c>
      <c r="J211" s="18">
        <f t="shared" si="3"/>
        <v>30</v>
      </c>
      <c r="K211" s="18">
        <v>30</v>
      </c>
      <c r="L211" s="19">
        <v>43785</v>
      </c>
      <c r="M211" s="62">
        <v>44377</v>
      </c>
      <c r="N211" s="18"/>
      <c r="O211" s="65"/>
      <c r="P211" s="20"/>
      <c r="Q211" s="21"/>
      <c r="R211" s="22"/>
      <c r="S211" s="23"/>
      <c r="T211" s="24"/>
      <c r="U211" s="25"/>
      <c r="V211" s="25"/>
      <c r="W211" s="45"/>
      <c r="X211" s="44"/>
      <c r="Y211" s="44"/>
      <c r="Z211" s="44"/>
      <c r="AA211" s="41"/>
      <c r="AB211" s="41"/>
      <c r="AC211" s="26"/>
      <c r="AD211" s="27"/>
      <c r="AE211" s="28"/>
      <c r="AF211" s="69"/>
      <c r="AG211" s="69"/>
      <c r="AH211" s="69"/>
      <c r="AI211" s="69"/>
      <c r="AJ211" s="69"/>
      <c r="AK211" s="69"/>
      <c r="AL211" s="69"/>
    </row>
    <row r="212" spans="1:38" s="71" customFormat="1" ht="60" customHeight="1" thickBot="1" x14ac:dyDescent="0.3">
      <c r="A212" s="15">
        <f>IF(C212="","",SUBTOTAL(3,$C$2:C212))</f>
        <v>211</v>
      </c>
      <c r="B212" s="16" t="s">
        <v>225</v>
      </c>
      <c r="C212" s="7" t="s">
        <v>873</v>
      </c>
      <c r="D212" s="52">
        <v>2110</v>
      </c>
      <c r="E212" s="52" t="s">
        <v>1514</v>
      </c>
      <c r="F212" s="52">
        <v>211</v>
      </c>
      <c r="G212" s="56"/>
      <c r="H212" s="56">
        <v>7</v>
      </c>
      <c r="I212" s="56">
        <v>31</v>
      </c>
      <c r="J212" s="18">
        <f t="shared" si="3"/>
        <v>31</v>
      </c>
      <c r="K212" s="18">
        <v>30</v>
      </c>
      <c r="L212" s="19">
        <v>44463</v>
      </c>
      <c r="M212" s="62">
        <v>44544</v>
      </c>
      <c r="N212" s="18"/>
      <c r="O212" s="65"/>
      <c r="P212" s="20"/>
      <c r="Q212" s="21"/>
      <c r="R212" s="22"/>
      <c r="S212" s="23"/>
      <c r="T212" s="24"/>
      <c r="U212" s="25"/>
      <c r="V212" s="25"/>
      <c r="W212" s="45"/>
      <c r="X212" s="44"/>
      <c r="Y212" s="44"/>
      <c r="Z212" s="44"/>
      <c r="AA212" s="41"/>
      <c r="AB212" s="41"/>
      <c r="AC212" s="26"/>
      <c r="AD212" s="27"/>
      <c r="AE212" s="28"/>
      <c r="AF212" s="69"/>
      <c r="AG212" s="69"/>
      <c r="AH212" s="69"/>
      <c r="AI212" s="69"/>
      <c r="AJ212" s="69"/>
      <c r="AK212" s="69"/>
      <c r="AL212" s="69"/>
    </row>
    <row r="213" spans="1:38" s="71" customFormat="1" ht="60" customHeight="1" thickBot="1" x14ac:dyDescent="0.3">
      <c r="A213" s="15">
        <f>IF(C213="","",SUBTOTAL(3,$C$2:C213))</f>
        <v>212</v>
      </c>
      <c r="B213" s="16" t="s">
        <v>226</v>
      </c>
      <c r="C213" s="17" t="s">
        <v>874</v>
      </c>
      <c r="D213" s="37">
        <v>2120</v>
      </c>
      <c r="E213" s="37" t="s">
        <v>1515</v>
      </c>
      <c r="F213" s="37">
        <v>212</v>
      </c>
      <c r="G213" s="56"/>
      <c r="H213" s="56">
        <v>4</v>
      </c>
      <c r="I213" s="56">
        <v>33</v>
      </c>
      <c r="J213" s="18">
        <f t="shared" si="3"/>
        <v>33</v>
      </c>
      <c r="K213" s="18">
        <v>30</v>
      </c>
      <c r="L213" s="19">
        <v>44201</v>
      </c>
      <c r="M213" s="62">
        <v>44541</v>
      </c>
      <c r="N213" s="18"/>
      <c r="O213" s="65"/>
      <c r="P213" s="20"/>
      <c r="Q213" s="21"/>
      <c r="R213" s="22"/>
      <c r="S213" s="23"/>
      <c r="T213" s="24"/>
      <c r="U213" s="25"/>
      <c r="V213" s="25"/>
      <c r="W213" s="45"/>
      <c r="X213" s="44"/>
      <c r="Y213" s="44"/>
      <c r="Z213" s="44"/>
      <c r="AA213" s="41"/>
      <c r="AB213" s="41"/>
      <c r="AC213" s="26"/>
      <c r="AD213" s="27"/>
      <c r="AE213" s="28"/>
      <c r="AF213" s="69"/>
      <c r="AG213" s="69"/>
      <c r="AH213" s="69"/>
      <c r="AI213" s="69"/>
      <c r="AJ213" s="69"/>
      <c r="AK213" s="69"/>
      <c r="AL213" s="69"/>
    </row>
    <row r="214" spans="1:38" s="71" customFormat="1" ht="60" customHeight="1" thickBot="1" x14ac:dyDescent="0.3">
      <c r="A214" s="15">
        <f>IF(C214="","",SUBTOTAL(3,$C$2:C214))</f>
        <v>213</v>
      </c>
      <c r="B214" s="16" t="s">
        <v>227</v>
      </c>
      <c r="C214" s="7" t="s">
        <v>875</v>
      </c>
      <c r="D214" s="52">
        <v>2130</v>
      </c>
      <c r="E214" s="52" t="s">
        <v>1516</v>
      </c>
      <c r="F214" s="52">
        <v>213</v>
      </c>
      <c r="G214" s="56"/>
      <c r="H214" s="56">
        <v>7</v>
      </c>
      <c r="I214" s="56">
        <v>31</v>
      </c>
      <c r="J214" s="18">
        <f t="shared" si="3"/>
        <v>31</v>
      </c>
      <c r="K214" s="18">
        <v>30</v>
      </c>
      <c r="L214" s="19">
        <v>44397</v>
      </c>
      <c r="M214" s="62">
        <v>44487</v>
      </c>
      <c r="N214" s="18"/>
      <c r="O214" s="65"/>
      <c r="P214" s="20"/>
      <c r="Q214" s="21"/>
      <c r="R214" s="22"/>
      <c r="S214" s="23"/>
      <c r="T214" s="24"/>
      <c r="U214" s="25"/>
      <c r="V214" s="25"/>
      <c r="W214" s="45"/>
      <c r="X214" s="44"/>
      <c r="Y214" s="44"/>
      <c r="Z214" s="44"/>
      <c r="AA214" s="41"/>
      <c r="AB214" s="41"/>
      <c r="AC214" s="26"/>
      <c r="AD214" s="27"/>
      <c r="AE214" s="28"/>
      <c r="AF214" s="69"/>
      <c r="AG214" s="69"/>
      <c r="AH214" s="69"/>
      <c r="AI214" s="69"/>
      <c r="AJ214" s="69"/>
      <c r="AK214" s="69"/>
      <c r="AL214" s="69"/>
    </row>
    <row r="215" spans="1:38" s="71" customFormat="1" ht="60" customHeight="1" thickBot="1" x14ac:dyDescent="0.3">
      <c r="A215" s="15">
        <f>IF(C215="","",SUBTOTAL(3,$C$2:C215))</f>
        <v>214</v>
      </c>
      <c r="B215" s="16" t="s">
        <v>228</v>
      </c>
      <c r="C215" s="17" t="s">
        <v>876</v>
      </c>
      <c r="D215" s="52">
        <v>2140</v>
      </c>
      <c r="E215" s="52" t="s">
        <v>1517</v>
      </c>
      <c r="F215" s="52">
        <v>214</v>
      </c>
      <c r="G215" s="56"/>
      <c r="H215" s="56">
        <v>7</v>
      </c>
      <c r="I215" s="56">
        <v>30</v>
      </c>
      <c r="J215" s="18">
        <f t="shared" si="3"/>
        <v>30</v>
      </c>
      <c r="K215" s="18">
        <v>30</v>
      </c>
      <c r="L215" s="19">
        <v>44422</v>
      </c>
      <c r="M215" s="62">
        <v>44488</v>
      </c>
      <c r="N215" s="18"/>
      <c r="O215" s="65"/>
      <c r="P215" s="20"/>
      <c r="Q215" s="21"/>
      <c r="R215" s="22"/>
      <c r="S215" s="23"/>
      <c r="T215" s="24"/>
      <c r="U215" s="25"/>
      <c r="V215" s="25"/>
      <c r="W215" s="45"/>
      <c r="X215" s="44"/>
      <c r="Y215" s="44"/>
      <c r="Z215" s="44"/>
      <c r="AA215" s="41"/>
      <c r="AB215" s="41"/>
      <c r="AC215" s="26"/>
      <c r="AD215" s="27"/>
      <c r="AE215" s="28"/>
      <c r="AF215" s="69"/>
      <c r="AG215" s="69"/>
      <c r="AH215" s="69"/>
      <c r="AI215" s="69"/>
      <c r="AJ215" s="69"/>
      <c r="AK215" s="69"/>
      <c r="AL215" s="69"/>
    </row>
    <row r="216" spans="1:38" s="71" customFormat="1" ht="60" customHeight="1" thickBot="1" x14ac:dyDescent="0.3">
      <c r="A216" s="15">
        <f>IF(C216="","",SUBTOTAL(3,$C$2:C216))</f>
        <v>215</v>
      </c>
      <c r="B216" s="16" t="s">
        <v>229</v>
      </c>
      <c r="C216" s="7" t="s">
        <v>877</v>
      </c>
      <c r="D216" s="37">
        <v>2150</v>
      </c>
      <c r="E216" s="37" t="s">
        <v>1518</v>
      </c>
      <c r="F216" s="37">
        <v>215</v>
      </c>
      <c r="G216" s="56"/>
      <c r="H216" s="56">
        <v>6</v>
      </c>
      <c r="I216" s="56">
        <v>31</v>
      </c>
      <c r="J216" s="18">
        <f t="shared" si="3"/>
        <v>31</v>
      </c>
      <c r="K216" s="18">
        <v>30</v>
      </c>
      <c r="L216" s="19">
        <v>44546</v>
      </c>
      <c r="M216" s="62">
        <v>44684</v>
      </c>
      <c r="N216" s="18"/>
      <c r="O216" s="65"/>
      <c r="P216" s="20"/>
      <c r="Q216" s="21"/>
      <c r="R216" s="22"/>
      <c r="S216" s="23"/>
      <c r="T216" s="24"/>
      <c r="U216" s="25"/>
      <c r="V216" s="25"/>
      <c r="W216" s="45"/>
      <c r="X216" s="44"/>
      <c r="Y216" s="44"/>
      <c r="Z216" s="44"/>
      <c r="AA216" s="41"/>
      <c r="AB216" s="41"/>
      <c r="AC216" s="26"/>
      <c r="AD216" s="27"/>
      <c r="AE216" s="28"/>
      <c r="AF216" s="69"/>
      <c r="AG216" s="69"/>
      <c r="AH216" s="69"/>
      <c r="AI216" s="69"/>
      <c r="AJ216" s="69"/>
      <c r="AK216" s="69"/>
      <c r="AL216" s="69"/>
    </row>
    <row r="217" spans="1:38" s="71" customFormat="1" ht="60" customHeight="1" thickBot="1" x14ac:dyDescent="0.3">
      <c r="A217" s="15">
        <f>IF(C217="","",SUBTOTAL(3,$C$2:C217))</f>
        <v>216</v>
      </c>
      <c r="B217" s="16" t="s">
        <v>230</v>
      </c>
      <c r="C217" s="17" t="s">
        <v>878</v>
      </c>
      <c r="D217" s="52">
        <v>2160</v>
      </c>
      <c r="E217" s="52" t="s">
        <v>1519</v>
      </c>
      <c r="F217" s="52">
        <v>216</v>
      </c>
      <c r="G217" s="56"/>
      <c r="H217" s="56">
        <v>9</v>
      </c>
      <c r="I217" s="56">
        <v>39</v>
      </c>
      <c r="J217" s="18">
        <f t="shared" si="3"/>
        <v>39</v>
      </c>
      <c r="K217" s="18">
        <v>30</v>
      </c>
      <c r="L217" s="19">
        <v>44022</v>
      </c>
      <c r="M217" s="62">
        <v>44747</v>
      </c>
      <c r="N217" s="18"/>
      <c r="O217" s="65"/>
      <c r="P217" s="20"/>
      <c r="Q217" s="21"/>
      <c r="R217" s="22"/>
      <c r="S217" s="23"/>
      <c r="T217" s="24"/>
      <c r="U217" s="25"/>
      <c r="V217" s="25"/>
      <c r="W217" s="45"/>
      <c r="X217" s="44"/>
      <c r="Y217" s="44"/>
      <c r="Z217" s="44"/>
      <c r="AA217" s="41"/>
      <c r="AB217" s="41"/>
      <c r="AC217" s="26"/>
      <c r="AD217" s="27"/>
      <c r="AE217" s="28"/>
      <c r="AF217" s="69"/>
      <c r="AG217" s="69"/>
      <c r="AH217" s="69"/>
      <c r="AI217" s="69"/>
      <c r="AJ217" s="69"/>
      <c r="AK217" s="69"/>
      <c r="AL217" s="69"/>
    </row>
    <row r="218" spans="1:38" s="71" customFormat="1" ht="60" customHeight="1" thickBot="1" x14ac:dyDescent="0.3">
      <c r="A218" s="15">
        <f>IF(C218="","",SUBTOTAL(3,$C$2:C218))</f>
        <v>217</v>
      </c>
      <c r="B218" s="16" t="s">
        <v>231</v>
      </c>
      <c r="C218" s="7" t="s">
        <v>879</v>
      </c>
      <c r="D218" s="52">
        <v>2170</v>
      </c>
      <c r="E218" s="52" t="s">
        <v>1520</v>
      </c>
      <c r="F218" s="52">
        <v>217</v>
      </c>
      <c r="G218" s="56"/>
      <c r="H218" s="56">
        <v>4</v>
      </c>
      <c r="I218" s="56">
        <v>25</v>
      </c>
      <c r="J218" s="18">
        <f t="shared" si="3"/>
        <v>25</v>
      </c>
      <c r="K218" s="18">
        <v>30</v>
      </c>
      <c r="L218" s="19">
        <v>44010</v>
      </c>
      <c r="M218" s="62">
        <v>44421</v>
      </c>
      <c r="N218" s="18"/>
      <c r="O218" s="65"/>
      <c r="P218" s="20"/>
      <c r="Q218" s="21"/>
      <c r="R218" s="22"/>
      <c r="S218" s="23"/>
      <c r="T218" s="24"/>
      <c r="U218" s="25"/>
      <c r="V218" s="25"/>
      <c r="W218" s="45"/>
      <c r="X218" s="44"/>
      <c r="Y218" s="44"/>
      <c r="Z218" s="44"/>
      <c r="AA218" s="41"/>
      <c r="AB218" s="41"/>
      <c r="AC218" s="26"/>
      <c r="AD218" s="27"/>
      <c r="AE218" s="28"/>
      <c r="AF218" s="69"/>
      <c r="AG218" s="69"/>
      <c r="AH218" s="69"/>
      <c r="AI218" s="69"/>
      <c r="AJ218" s="69"/>
      <c r="AK218" s="69"/>
      <c r="AL218" s="69"/>
    </row>
    <row r="219" spans="1:38" s="71" customFormat="1" ht="60" customHeight="1" thickBot="1" x14ac:dyDescent="0.3">
      <c r="A219" s="15">
        <f>IF(C219="","",SUBTOTAL(3,$C$2:C219))</f>
        <v>218</v>
      </c>
      <c r="B219" s="16" t="s">
        <v>232</v>
      </c>
      <c r="C219" s="17" t="s">
        <v>880</v>
      </c>
      <c r="D219" s="52">
        <v>2180</v>
      </c>
      <c r="E219" s="52" t="s">
        <v>1521</v>
      </c>
      <c r="F219" s="52">
        <v>218</v>
      </c>
      <c r="G219" s="56"/>
      <c r="H219" s="56">
        <v>8</v>
      </c>
      <c r="I219" s="56">
        <v>36</v>
      </c>
      <c r="J219" s="18">
        <f t="shared" si="3"/>
        <v>36</v>
      </c>
      <c r="K219" s="18">
        <v>30</v>
      </c>
      <c r="L219" s="19">
        <v>43970</v>
      </c>
      <c r="M219" s="62">
        <v>44385</v>
      </c>
      <c r="N219" s="18"/>
      <c r="O219" s="65"/>
      <c r="P219" s="20"/>
      <c r="Q219" s="21"/>
      <c r="R219" s="22"/>
      <c r="S219" s="23"/>
      <c r="T219" s="24"/>
      <c r="U219" s="25"/>
      <c r="V219" s="25"/>
      <c r="W219" s="45"/>
      <c r="X219" s="44"/>
      <c r="Y219" s="44"/>
      <c r="Z219" s="44"/>
      <c r="AA219" s="41"/>
      <c r="AB219" s="41"/>
      <c r="AC219" s="26"/>
      <c r="AD219" s="27"/>
      <c r="AE219" s="28"/>
      <c r="AF219" s="69"/>
      <c r="AG219" s="69"/>
      <c r="AH219" s="69"/>
      <c r="AI219" s="69"/>
      <c r="AJ219" s="69"/>
      <c r="AK219" s="69"/>
      <c r="AL219" s="69"/>
    </row>
    <row r="220" spans="1:38" s="71" customFormat="1" ht="60" customHeight="1" thickBot="1" x14ac:dyDescent="0.3">
      <c r="A220" s="15">
        <f>IF(C220="","",SUBTOTAL(3,$C$2:C220))</f>
        <v>219</v>
      </c>
      <c r="B220" s="16" t="s">
        <v>659</v>
      </c>
      <c r="C220" s="7" t="s">
        <v>881</v>
      </c>
      <c r="D220" s="37">
        <v>2190</v>
      </c>
      <c r="E220" s="37" t="s">
        <v>1522</v>
      </c>
      <c r="F220" s="37">
        <v>219</v>
      </c>
      <c r="G220" s="56"/>
      <c r="H220" s="56">
        <v>5</v>
      </c>
      <c r="I220" s="56">
        <v>38</v>
      </c>
      <c r="J220" s="18">
        <f t="shared" si="3"/>
        <v>38</v>
      </c>
      <c r="K220" s="18">
        <v>30</v>
      </c>
      <c r="L220" s="19">
        <v>44109</v>
      </c>
      <c r="M220" s="62">
        <v>44393</v>
      </c>
      <c r="N220" s="18"/>
      <c r="O220" s="65"/>
      <c r="P220" s="20"/>
      <c r="Q220" s="21"/>
      <c r="R220" s="22"/>
      <c r="S220" s="23"/>
      <c r="T220" s="24"/>
      <c r="U220" s="25"/>
      <c r="V220" s="25"/>
      <c r="W220" s="45"/>
      <c r="X220" s="44"/>
      <c r="Y220" s="44"/>
      <c r="Z220" s="44"/>
      <c r="AA220" s="41"/>
      <c r="AB220" s="41"/>
      <c r="AC220" s="26"/>
      <c r="AD220" s="27"/>
      <c r="AE220" s="28"/>
      <c r="AF220" s="69"/>
      <c r="AG220" s="69"/>
      <c r="AH220" s="69"/>
      <c r="AI220" s="69"/>
      <c r="AJ220" s="69"/>
      <c r="AK220" s="69"/>
      <c r="AL220" s="69"/>
    </row>
    <row r="221" spans="1:38" s="71" customFormat="1" ht="60" customHeight="1" thickBot="1" x14ac:dyDescent="0.3">
      <c r="A221" s="15">
        <f>IF(C221="","",SUBTOTAL(3,$C$2:C221))</f>
        <v>220</v>
      </c>
      <c r="B221" s="16" t="s">
        <v>233</v>
      </c>
      <c r="C221" s="17" t="s">
        <v>882</v>
      </c>
      <c r="D221" s="52">
        <v>2200</v>
      </c>
      <c r="E221" s="52" t="s">
        <v>1523</v>
      </c>
      <c r="F221" s="52">
        <v>220</v>
      </c>
      <c r="G221" s="56"/>
      <c r="H221" s="56">
        <v>7</v>
      </c>
      <c r="I221" s="56">
        <v>36</v>
      </c>
      <c r="J221" s="18">
        <f t="shared" si="3"/>
        <v>36</v>
      </c>
      <c r="K221" s="18">
        <v>30</v>
      </c>
      <c r="L221" s="19">
        <v>44614</v>
      </c>
      <c r="M221" s="62">
        <v>44689</v>
      </c>
      <c r="N221" s="18"/>
      <c r="O221" s="65"/>
      <c r="P221" s="20"/>
      <c r="Q221" s="21"/>
      <c r="R221" s="22"/>
      <c r="S221" s="23"/>
      <c r="T221" s="24"/>
      <c r="U221" s="25"/>
      <c r="V221" s="25"/>
      <c r="W221" s="45"/>
      <c r="X221" s="44"/>
      <c r="Y221" s="44"/>
      <c r="Z221" s="44"/>
      <c r="AA221" s="41"/>
      <c r="AB221" s="41"/>
      <c r="AC221" s="26"/>
      <c r="AD221" s="27"/>
      <c r="AE221" s="28"/>
      <c r="AF221" s="69"/>
      <c r="AG221" s="69"/>
      <c r="AH221" s="69"/>
      <c r="AI221" s="69"/>
      <c r="AJ221" s="69"/>
      <c r="AK221" s="69"/>
      <c r="AL221" s="69"/>
    </row>
    <row r="222" spans="1:38" s="71" customFormat="1" ht="60" customHeight="1" thickBot="1" x14ac:dyDescent="0.3">
      <c r="A222" s="15">
        <f>IF(C222="","",SUBTOTAL(3,$C$2:C222))</f>
        <v>221</v>
      </c>
      <c r="B222" s="16" t="s">
        <v>234</v>
      </c>
      <c r="C222" s="7" t="s">
        <v>883</v>
      </c>
      <c r="D222" s="52">
        <v>2210</v>
      </c>
      <c r="E222" s="52" t="s">
        <v>1524</v>
      </c>
      <c r="F222" s="52">
        <v>221</v>
      </c>
      <c r="G222" s="56"/>
      <c r="H222" s="56">
        <v>9</v>
      </c>
      <c r="I222" s="56">
        <v>36</v>
      </c>
      <c r="J222" s="18">
        <f t="shared" si="3"/>
        <v>36</v>
      </c>
      <c r="K222" s="18">
        <v>30</v>
      </c>
      <c r="L222" s="19">
        <v>44450</v>
      </c>
      <c r="M222" s="62">
        <v>44518</v>
      </c>
      <c r="N222" s="18"/>
      <c r="O222" s="65"/>
      <c r="P222" s="20"/>
      <c r="Q222" s="21"/>
      <c r="R222" s="22"/>
      <c r="S222" s="23"/>
      <c r="T222" s="24"/>
      <c r="U222" s="25"/>
      <c r="V222" s="25"/>
      <c r="W222" s="45"/>
      <c r="X222" s="44"/>
      <c r="Y222" s="44"/>
      <c r="Z222" s="44"/>
      <c r="AA222" s="41"/>
      <c r="AB222" s="41"/>
      <c r="AC222" s="26"/>
      <c r="AD222" s="27"/>
      <c r="AE222" s="28"/>
      <c r="AF222" s="69"/>
      <c r="AG222" s="69"/>
      <c r="AH222" s="69"/>
      <c r="AI222" s="69"/>
      <c r="AJ222" s="69"/>
      <c r="AK222" s="69"/>
      <c r="AL222" s="69"/>
    </row>
    <row r="223" spans="1:38" s="71" customFormat="1" ht="60" customHeight="1" thickBot="1" x14ac:dyDescent="0.3">
      <c r="A223" s="15">
        <f>IF(C223="","",SUBTOTAL(3,$C$2:C223))</f>
        <v>222</v>
      </c>
      <c r="B223" s="16" t="s">
        <v>235</v>
      </c>
      <c r="C223" s="17" t="s">
        <v>884</v>
      </c>
      <c r="D223" s="37">
        <v>2220</v>
      </c>
      <c r="E223" s="37" t="s">
        <v>1525</v>
      </c>
      <c r="F223" s="37">
        <v>222</v>
      </c>
      <c r="G223" s="56"/>
      <c r="H223" s="56">
        <v>19</v>
      </c>
      <c r="I223" s="56">
        <v>39</v>
      </c>
      <c r="J223" s="18">
        <f t="shared" si="3"/>
        <v>39</v>
      </c>
      <c r="K223" s="18">
        <v>30</v>
      </c>
      <c r="L223" s="19">
        <v>44079</v>
      </c>
      <c r="M223" s="62">
        <v>44387</v>
      </c>
      <c r="N223" s="18"/>
      <c r="O223" s="65"/>
      <c r="P223" s="20"/>
      <c r="Q223" s="21"/>
      <c r="R223" s="22"/>
      <c r="S223" s="23"/>
      <c r="T223" s="24"/>
      <c r="U223" s="25"/>
      <c r="V223" s="25"/>
      <c r="W223" s="45"/>
      <c r="X223" s="44"/>
      <c r="Y223" s="44"/>
      <c r="Z223" s="44"/>
      <c r="AA223" s="41"/>
      <c r="AB223" s="41"/>
      <c r="AC223" s="26"/>
      <c r="AD223" s="27"/>
      <c r="AE223" s="28"/>
      <c r="AF223" s="69"/>
      <c r="AG223" s="69"/>
      <c r="AH223" s="69"/>
      <c r="AI223" s="69"/>
      <c r="AJ223" s="69"/>
      <c r="AK223" s="69"/>
      <c r="AL223" s="69"/>
    </row>
    <row r="224" spans="1:38" s="71" customFormat="1" ht="60" customHeight="1" thickBot="1" x14ac:dyDescent="0.3">
      <c r="A224" s="15">
        <f>IF(C224="","",SUBTOTAL(3,$C$2:C224))</f>
        <v>223</v>
      </c>
      <c r="B224" s="16" t="s">
        <v>236</v>
      </c>
      <c r="C224" s="7" t="s">
        <v>885</v>
      </c>
      <c r="D224" s="52">
        <v>2230</v>
      </c>
      <c r="E224" s="52" t="s">
        <v>1526</v>
      </c>
      <c r="F224" s="52">
        <v>223</v>
      </c>
      <c r="G224" s="56"/>
      <c r="H224" s="56">
        <v>9</v>
      </c>
      <c r="I224" s="56">
        <v>36</v>
      </c>
      <c r="J224" s="18">
        <f t="shared" si="3"/>
        <v>36</v>
      </c>
      <c r="K224" s="18">
        <v>30</v>
      </c>
      <c r="L224" s="19" t="s">
        <v>20</v>
      </c>
      <c r="M224" s="62">
        <v>44529</v>
      </c>
      <c r="N224" s="18"/>
      <c r="O224" s="65"/>
      <c r="P224" s="20"/>
      <c r="Q224" s="21"/>
      <c r="R224" s="22"/>
      <c r="S224" s="23"/>
      <c r="T224" s="24"/>
      <c r="U224" s="25"/>
      <c r="V224" s="25"/>
      <c r="W224" s="45"/>
      <c r="X224" s="44"/>
      <c r="Y224" s="44"/>
      <c r="Z224" s="44"/>
      <c r="AA224" s="41"/>
      <c r="AB224" s="41"/>
      <c r="AC224" s="26"/>
      <c r="AD224" s="27"/>
      <c r="AE224" s="28"/>
      <c r="AF224" s="69"/>
      <c r="AG224" s="69"/>
      <c r="AH224" s="69"/>
      <c r="AI224" s="69"/>
      <c r="AJ224" s="69"/>
      <c r="AK224" s="69"/>
      <c r="AL224" s="69"/>
    </row>
    <row r="225" spans="1:38" s="71" customFormat="1" ht="60" customHeight="1" thickBot="1" x14ac:dyDescent="0.3">
      <c r="A225" s="15">
        <f>IF(C225="","",SUBTOTAL(3,$C$2:C225))</f>
        <v>224</v>
      </c>
      <c r="B225" s="16" t="s">
        <v>237</v>
      </c>
      <c r="C225" s="17" t="s">
        <v>886</v>
      </c>
      <c r="D225" s="52">
        <v>2240</v>
      </c>
      <c r="E225" s="52" t="s">
        <v>1527</v>
      </c>
      <c r="F225" s="52">
        <v>224</v>
      </c>
      <c r="G225" s="56"/>
      <c r="H225" s="56">
        <v>13</v>
      </c>
      <c r="I225" s="56">
        <v>37</v>
      </c>
      <c r="J225" s="18">
        <f t="shared" si="3"/>
        <v>37</v>
      </c>
      <c r="K225" s="18">
        <v>30</v>
      </c>
      <c r="L225" s="19">
        <v>44319</v>
      </c>
      <c r="M225" s="62">
        <v>44789</v>
      </c>
      <c r="N225" s="18"/>
      <c r="O225" s="65"/>
      <c r="P225" s="20"/>
      <c r="Q225" s="21"/>
      <c r="R225" s="22"/>
      <c r="S225" s="23"/>
      <c r="T225" s="24"/>
      <c r="U225" s="25"/>
      <c r="V225" s="25"/>
      <c r="W225" s="45"/>
      <c r="X225" s="44"/>
      <c r="Y225" s="44"/>
      <c r="Z225" s="44"/>
      <c r="AA225" s="41"/>
      <c r="AB225" s="41"/>
      <c r="AC225" s="26"/>
      <c r="AD225" s="27"/>
      <c r="AE225" s="28"/>
      <c r="AF225" s="69"/>
      <c r="AG225" s="69"/>
      <c r="AH225" s="69"/>
      <c r="AI225" s="69"/>
      <c r="AJ225" s="69"/>
      <c r="AK225" s="69"/>
      <c r="AL225" s="69"/>
    </row>
    <row r="226" spans="1:38" s="71" customFormat="1" ht="60" customHeight="1" thickBot="1" x14ac:dyDescent="0.3">
      <c r="A226" s="15">
        <f>IF(C226="","",SUBTOTAL(3,$C$2:C226))</f>
        <v>225</v>
      </c>
      <c r="B226" s="16" t="s">
        <v>238</v>
      </c>
      <c r="C226" s="7" t="s">
        <v>887</v>
      </c>
      <c r="D226" s="52">
        <v>2250</v>
      </c>
      <c r="E226" s="52" t="s">
        <v>1528</v>
      </c>
      <c r="F226" s="52">
        <v>225</v>
      </c>
      <c r="G226" s="56"/>
      <c r="H226" s="56">
        <v>11</v>
      </c>
      <c r="I226" s="56">
        <v>37</v>
      </c>
      <c r="J226" s="18">
        <f t="shared" si="3"/>
        <v>37</v>
      </c>
      <c r="K226" s="18">
        <v>30</v>
      </c>
      <c r="L226" s="19">
        <v>43934</v>
      </c>
      <c r="M226" s="62">
        <v>44720</v>
      </c>
      <c r="N226" s="18"/>
      <c r="O226" s="65"/>
      <c r="P226" s="20"/>
      <c r="Q226" s="21"/>
      <c r="R226" s="22"/>
      <c r="S226" s="23"/>
      <c r="T226" s="24"/>
      <c r="U226" s="25"/>
      <c r="V226" s="25"/>
      <c r="W226" s="45"/>
      <c r="X226" s="44"/>
      <c r="Y226" s="44"/>
      <c r="Z226" s="44"/>
      <c r="AA226" s="41"/>
      <c r="AB226" s="41"/>
      <c r="AC226" s="26"/>
      <c r="AD226" s="27"/>
      <c r="AE226" s="28"/>
      <c r="AF226" s="69"/>
      <c r="AG226" s="69"/>
      <c r="AH226" s="69"/>
      <c r="AI226" s="69"/>
      <c r="AJ226" s="69"/>
      <c r="AK226" s="69"/>
      <c r="AL226" s="69"/>
    </row>
    <row r="227" spans="1:38" s="71" customFormat="1" ht="60" customHeight="1" thickBot="1" x14ac:dyDescent="0.3">
      <c r="A227" s="15">
        <f>IF(C227="","",SUBTOTAL(3,$C$2:C227))</f>
        <v>226</v>
      </c>
      <c r="B227" s="16" t="s">
        <v>239</v>
      </c>
      <c r="C227" s="17" t="s">
        <v>888</v>
      </c>
      <c r="D227" s="37">
        <v>2260</v>
      </c>
      <c r="E227" s="37" t="s">
        <v>1529</v>
      </c>
      <c r="F227" s="37">
        <v>226</v>
      </c>
      <c r="G227" s="56"/>
      <c r="H227" s="56">
        <v>5</v>
      </c>
      <c r="I227" s="56">
        <v>28</v>
      </c>
      <c r="J227" s="18">
        <f t="shared" si="3"/>
        <v>28</v>
      </c>
      <c r="K227" s="18">
        <v>30</v>
      </c>
      <c r="L227" s="19">
        <v>43937</v>
      </c>
      <c r="M227" s="62">
        <v>44371</v>
      </c>
      <c r="N227" s="18"/>
      <c r="O227" s="65"/>
      <c r="P227" s="20"/>
      <c r="Q227" s="21"/>
      <c r="R227" s="22"/>
      <c r="S227" s="23"/>
      <c r="T227" s="24"/>
      <c r="U227" s="25"/>
      <c r="V227" s="25"/>
      <c r="W227" s="45"/>
      <c r="X227" s="44"/>
      <c r="Y227" s="44"/>
      <c r="Z227" s="44"/>
      <c r="AA227" s="41"/>
      <c r="AB227" s="41"/>
      <c r="AC227" s="26"/>
      <c r="AD227" s="27"/>
      <c r="AE227" s="28"/>
      <c r="AF227" s="69"/>
      <c r="AG227" s="69"/>
      <c r="AH227" s="69"/>
      <c r="AI227" s="69"/>
      <c r="AJ227" s="69"/>
      <c r="AK227" s="69"/>
      <c r="AL227" s="69"/>
    </row>
    <row r="228" spans="1:38" s="71" customFormat="1" ht="60" customHeight="1" thickBot="1" x14ac:dyDescent="0.3">
      <c r="A228" s="15">
        <f>IF(C228="","",SUBTOTAL(3,$C$2:C228))</f>
        <v>227</v>
      </c>
      <c r="B228" s="16" t="s">
        <v>240</v>
      </c>
      <c r="C228" s="7" t="s">
        <v>889</v>
      </c>
      <c r="D228" s="52">
        <v>2270</v>
      </c>
      <c r="E228" s="52" t="s">
        <v>1530</v>
      </c>
      <c r="F228" s="52">
        <v>227</v>
      </c>
      <c r="G228" s="56"/>
      <c r="H228" s="56">
        <v>3</v>
      </c>
      <c r="I228" s="56">
        <v>27</v>
      </c>
      <c r="J228" s="18">
        <f t="shared" si="3"/>
        <v>27</v>
      </c>
      <c r="K228" s="18">
        <v>30</v>
      </c>
      <c r="L228" s="19">
        <v>44339</v>
      </c>
      <c r="M228" s="62">
        <v>44755</v>
      </c>
      <c r="N228" s="18"/>
      <c r="O228" s="65"/>
      <c r="P228" s="20"/>
      <c r="Q228" s="21"/>
      <c r="R228" s="22"/>
      <c r="S228" s="23"/>
      <c r="T228" s="24"/>
      <c r="U228" s="25"/>
      <c r="V228" s="25"/>
      <c r="W228" s="45"/>
      <c r="X228" s="44"/>
      <c r="Y228" s="44"/>
      <c r="Z228" s="44"/>
      <c r="AA228" s="41"/>
      <c r="AB228" s="41"/>
      <c r="AC228" s="26"/>
      <c r="AD228" s="27"/>
      <c r="AE228" s="28"/>
      <c r="AF228" s="69"/>
      <c r="AG228" s="69"/>
      <c r="AH228" s="69"/>
      <c r="AI228" s="69"/>
      <c r="AJ228" s="69"/>
      <c r="AK228" s="69"/>
      <c r="AL228" s="69"/>
    </row>
    <row r="229" spans="1:38" s="71" customFormat="1" ht="60" customHeight="1" thickBot="1" x14ac:dyDescent="0.3">
      <c r="A229" s="15">
        <f>IF(C229="","",SUBTOTAL(3,$C$2:C229))</f>
        <v>228</v>
      </c>
      <c r="B229" s="16" t="s">
        <v>241</v>
      </c>
      <c r="C229" s="17" t="s">
        <v>890</v>
      </c>
      <c r="D229" s="52">
        <v>2280</v>
      </c>
      <c r="E229" s="52" t="s">
        <v>1531</v>
      </c>
      <c r="F229" s="52">
        <v>228</v>
      </c>
      <c r="G229" s="56"/>
      <c r="H229" s="56">
        <v>4.4000000000000004</v>
      </c>
      <c r="I229" s="56">
        <v>36</v>
      </c>
      <c r="J229" s="18">
        <f t="shared" si="3"/>
        <v>36</v>
      </c>
      <c r="K229" s="18">
        <v>30</v>
      </c>
      <c r="L229" s="19">
        <v>44550</v>
      </c>
      <c r="M229" s="62">
        <v>44535</v>
      </c>
      <c r="N229" s="18"/>
      <c r="O229" s="65"/>
      <c r="P229" s="20"/>
      <c r="Q229" s="21"/>
      <c r="R229" s="22"/>
      <c r="S229" s="23"/>
      <c r="T229" s="24"/>
      <c r="U229" s="25"/>
      <c r="V229" s="25"/>
      <c r="W229" s="45"/>
      <c r="X229" s="44"/>
      <c r="Y229" s="44"/>
      <c r="Z229" s="44"/>
      <c r="AA229" s="41"/>
      <c r="AB229" s="41"/>
      <c r="AC229" s="26"/>
      <c r="AD229" s="27"/>
      <c r="AE229" s="28"/>
      <c r="AF229" s="69"/>
      <c r="AG229" s="69"/>
      <c r="AH229" s="69"/>
      <c r="AI229" s="69"/>
      <c r="AJ229" s="69"/>
      <c r="AK229" s="69"/>
      <c r="AL229" s="69"/>
    </row>
    <row r="230" spans="1:38" s="71" customFormat="1" ht="60" customHeight="1" thickBot="1" x14ac:dyDescent="0.3">
      <c r="A230" s="15">
        <f>IF(C230="","",SUBTOTAL(3,$C$2:C230))</f>
        <v>229</v>
      </c>
      <c r="B230" s="16" t="s">
        <v>242</v>
      </c>
      <c r="C230" s="7" t="s">
        <v>891</v>
      </c>
      <c r="D230" s="37">
        <v>2290</v>
      </c>
      <c r="E230" s="37" t="s">
        <v>1532</v>
      </c>
      <c r="F230" s="37">
        <v>229</v>
      </c>
      <c r="G230" s="56"/>
      <c r="H230" s="56">
        <v>3</v>
      </c>
      <c r="I230" s="56">
        <v>20</v>
      </c>
      <c r="J230" s="18">
        <f t="shared" si="3"/>
        <v>20</v>
      </c>
      <c r="K230" s="18">
        <v>30</v>
      </c>
      <c r="L230" s="19">
        <v>44568</v>
      </c>
      <c r="M230" s="62">
        <v>44555</v>
      </c>
      <c r="N230" s="18"/>
      <c r="O230" s="65"/>
      <c r="P230" s="20"/>
      <c r="Q230" s="21"/>
      <c r="R230" s="22"/>
      <c r="S230" s="23"/>
      <c r="T230" s="24"/>
      <c r="U230" s="25"/>
      <c r="V230" s="25"/>
      <c r="W230" s="45"/>
      <c r="X230" s="44"/>
      <c r="Y230" s="44"/>
      <c r="Z230" s="44"/>
      <c r="AA230" s="41"/>
      <c r="AB230" s="41"/>
      <c r="AC230" s="26"/>
      <c r="AD230" s="27"/>
      <c r="AE230" s="28"/>
      <c r="AF230" s="69"/>
      <c r="AG230" s="69"/>
      <c r="AH230" s="69"/>
      <c r="AI230" s="69"/>
      <c r="AJ230" s="69"/>
      <c r="AK230" s="69"/>
      <c r="AL230" s="69"/>
    </row>
    <row r="231" spans="1:38" s="71" customFormat="1" ht="60" customHeight="1" thickBot="1" x14ac:dyDescent="0.3">
      <c r="A231" s="15">
        <f>IF(C231="","",SUBTOTAL(3,$C$2:C231))</f>
        <v>230</v>
      </c>
      <c r="B231" s="16" t="s">
        <v>243</v>
      </c>
      <c r="C231" s="17" t="s">
        <v>892</v>
      </c>
      <c r="D231" s="52">
        <v>2300</v>
      </c>
      <c r="E231" s="52" t="s">
        <v>1533</v>
      </c>
      <c r="F231" s="52">
        <v>230</v>
      </c>
      <c r="G231" s="56"/>
      <c r="H231" s="56">
        <v>7</v>
      </c>
      <c r="I231" s="56">
        <v>31</v>
      </c>
      <c r="J231" s="18">
        <f t="shared" si="3"/>
        <v>31</v>
      </c>
      <c r="K231" s="18">
        <v>30</v>
      </c>
      <c r="L231" s="19">
        <v>44372</v>
      </c>
      <c r="M231" s="62">
        <v>44443</v>
      </c>
      <c r="N231" s="18"/>
      <c r="O231" s="65"/>
      <c r="P231" s="20"/>
      <c r="Q231" s="21"/>
      <c r="R231" s="22"/>
      <c r="S231" s="23"/>
      <c r="T231" s="24"/>
      <c r="U231" s="25"/>
      <c r="V231" s="25"/>
      <c r="W231" s="45"/>
      <c r="X231" s="44"/>
      <c r="Y231" s="44"/>
      <c r="Z231" s="44"/>
      <c r="AA231" s="41"/>
      <c r="AB231" s="41"/>
      <c r="AC231" s="26"/>
      <c r="AD231" s="27"/>
      <c r="AE231" s="28"/>
      <c r="AF231" s="69"/>
      <c r="AG231" s="69"/>
      <c r="AH231" s="69"/>
      <c r="AI231" s="69"/>
      <c r="AJ231" s="69"/>
      <c r="AK231" s="69"/>
      <c r="AL231" s="69"/>
    </row>
    <row r="232" spans="1:38" s="71" customFormat="1" ht="60" customHeight="1" thickBot="1" x14ac:dyDescent="0.3">
      <c r="A232" s="15">
        <f>IF(C232="","",SUBTOTAL(3,$C$2:C232))</f>
        <v>231</v>
      </c>
      <c r="B232" s="16" t="s">
        <v>244</v>
      </c>
      <c r="C232" s="7" t="s">
        <v>893</v>
      </c>
      <c r="D232" s="52">
        <v>2310</v>
      </c>
      <c r="E232" s="52" t="s">
        <v>1534</v>
      </c>
      <c r="F232" s="52">
        <v>231</v>
      </c>
      <c r="G232" s="56"/>
      <c r="H232" s="56">
        <v>7</v>
      </c>
      <c r="I232" s="56">
        <v>34</v>
      </c>
      <c r="J232" s="18">
        <f t="shared" si="3"/>
        <v>34</v>
      </c>
      <c r="K232" s="18">
        <v>30</v>
      </c>
      <c r="L232" s="19">
        <v>43948</v>
      </c>
      <c r="M232" s="62">
        <v>44433</v>
      </c>
      <c r="N232" s="18"/>
      <c r="O232" s="65"/>
      <c r="P232" s="20"/>
      <c r="Q232" s="21"/>
      <c r="R232" s="22"/>
      <c r="S232" s="23"/>
      <c r="T232" s="24"/>
      <c r="U232" s="25"/>
      <c r="V232" s="25"/>
      <c r="W232" s="45"/>
      <c r="X232" s="44"/>
      <c r="Y232" s="44"/>
      <c r="Z232" s="44"/>
      <c r="AA232" s="41"/>
      <c r="AB232" s="41"/>
      <c r="AC232" s="26"/>
      <c r="AD232" s="27"/>
      <c r="AE232" s="28"/>
      <c r="AF232" s="69"/>
      <c r="AG232" s="69"/>
      <c r="AH232" s="69"/>
      <c r="AI232" s="69"/>
      <c r="AJ232" s="69"/>
      <c r="AK232" s="69"/>
      <c r="AL232" s="69"/>
    </row>
    <row r="233" spans="1:38" s="71" customFormat="1" ht="60" customHeight="1" thickBot="1" x14ac:dyDescent="0.3">
      <c r="A233" s="15">
        <f>IF(C233="","",SUBTOTAL(3,$C$2:C233))</f>
        <v>232</v>
      </c>
      <c r="B233" s="16" t="s">
        <v>245</v>
      </c>
      <c r="C233" s="17" t="s">
        <v>894</v>
      </c>
      <c r="D233" s="52">
        <v>2320</v>
      </c>
      <c r="E233" s="52" t="s">
        <v>1535</v>
      </c>
      <c r="F233" s="52">
        <v>232</v>
      </c>
      <c r="G233" s="56"/>
      <c r="H233" s="56">
        <v>3</v>
      </c>
      <c r="I233" s="56">
        <v>24</v>
      </c>
      <c r="J233" s="18">
        <f t="shared" si="3"/>
        <v>24</v>
      </c>
      <c r="K233" s="18">
        <v>30</v>
      </c>
      <c r="L233" s="19">
        <v>43967</v>
      </c>
      <c r="M233" s="62">
        <v>44431</v>
      </c>
      <c r="N233" s="18"/>
      <c r="O233" s="65"/>
      <c r="P233" s="20"/>
      <c r="Q233" s="21"/>
      <c r="R233" s="22"/>
      <c r="S233" s="23"/>
      <c r="T233" s="24"/>
      <c r="U233" s="25"/>
      <c r="V233" s="25"/>
      <c r="W233" s="45"/>
      <c r="X233" s="44"/>
      <c r="Y233" s="44"/>
      <c r="Z233" s="44"/>
      <c r="AA233" s="41"/>
      <c r="AB233" s="41"/>
      <c r="AC233" s="26"/>
      <c r="AD233" s="27"/>
      <c r="AE233" s="28"/>
      <c r="AF233" s="69"/>
      <c r="AG233" s="69"/>
      <c r="AH233" s="69"/>
      <c r="AI233" s="69"/>
      <c r="AJ233" s="69"/>
      <c r="AK233" s="69"/>
      <c r="AL233" s="69"/>
    </row>
    <row r="234" spans="1:38" s="71" customFormat="1" ht="60" customHeight="1" thickBot="1" x14ac:dyDescent="0.3">
      <c r="A234" s="15">
        <f>IF(C234="","",SUBTOTAL(3,$C$2:C234))</f>
        <v>233</v>
      </c>
      <c r="B234" s="16" t="s">
        <v>246</v>
      </c>
      <c r="C234" s="7" t="s">
        <v>895</v>
      </c>
      <c r="D234" s="37">
        <v>2330</v>
      </c>
      <c r="E234" s="37" t="s">
        <v>1536</v>
      </c>
      <c r="F234" s="37">
        <v>233</v>
      </c>
      <c r="G234" s="56"/>
      <c r="H234" s="56">
        <v>3</v>
      </c>
      <c r="I234" s="56">
        <v>21</v>
      </c>
      <c r="J234" s="18">
        <f t="shared" si="3"/>
        <v>21</v>
      </c>
      <c r="K234" s="18">
        <v>30</v>
      </c>
      <c r="L234" s="19" t="s">
        <v>247</v>
      </c>
      <c r="M234" s="62">
        <v>44574</v>
      </c>
      <c r="N234" s="18"/>
      <c r="O234" s="65"/>
      <c r="P234" s="20"/>
      <c r="Q234" s="21"/>
      <c r="R234" s="22"/>
      <c r="S234" s="23"/>
      <c r="T234" s="24"/>
      <c r="U234" s="25"/>
      <c r="V234" s="25"/>
      <c r="W234" s="45"/>
      <c r="X234" s="44"/>
      <c r="Y234" s="44"/>
      <c r="Z234" s="44"/>
      <c r="AA234" s="41"/>
      <c r="AB234" s="41"/>
      <c r="AC234" s="26"/>
      <c r="AD234" s="27"/>
      <c r="AE234" s="28"/>
      <c r="AF234" s="69"/>
      <c r="AG234" s="69"/>
      <c r="AH234" s="69"/>
      <c r="AI234" s="69"/>
      <c r="AJ234" s="69"/>
      <c r="AK234" s="69"/>
      <c r="AL234" s="69"/>
    </row>
    <row r="235" spans="1:38" s="71" customFormat="1" ht="60" customHeight="1" thickBot="1" x14ac:dyDescent="0.3">
      <c r="A235" s="15">
        <f>IF(C235="","",SUBTOTAL(3,$C$2:C235))</f>
        <v>234</v>
      </c>
      <c r="B235" s="16" t="s">
        <v>248</v>
      </c>
      <c r="C235" s="17" t="s">
        <v>896</v>
      </c>
      <c r="D235" s="52">
        <v>2340</v>
      </c>
      <c r="E235" s="52" t="s">
        <v>1537</v>
      </c>
      <c r="F235" s="52">
        <v>234</v>
      </c>
      <c r="G235" s="56"/>
      <c r="H235" s="56">
        <v>6</v>
      </c>
      <c r="I235" s="56">
        <v>40</v>
      </c>
      <c r="J235" s="18">
        <f t="shared" si="3"/>
        <v>40</v>
      </c>
      <c r="K235" s="18">
        <v>30</v>
      </c>
      <c r="L235" s="19">
        <v>44482</v>
      </c>
      <c r="M235" s="62">
        <v>44553</v>
      </c>
      <c r="N235" s="18"/>
      <c r="O235" s="65"/>
      <c r="P235" s="20"/>
      <c r="Q235" s="21"/>
      <c r="R235" s="22"/>
      <c r="S235" s="23"/>
      <c r="T235" s="24"/>
      <c r="U235" s="25"/>
      <c r="V235" s="25"/>
      <c r="W235" s="45"/>
      <c r="X235" s="44"/>
      <c r="Y235" s="44"/>
      <c r="Z235" s="44"/>
      <c r="AA235" s="41"/>
      <c r="AB235" s="41"/>
      <c r="AC235" s="26"/>
      <c r="AD235" s="27"/>
      <c r="AE235" s="28"/>
      <c r="AF235" s="69"/>
      <c r="AG235" s="69"/>
      <c r="AH235" s="69"/>
      <c r="AI235" s="69"/>
      <c r="AJ235" s="69"/>
      <c r="AK235" s="69"/>
      <c r="AL235" s="69"/>
    </row>
    <row r="236" spans="1:38" s="71" customFormat="1" ht="60" customHeight="1" thickBot="1" x14ac:dyDescent="0.3">
      <c r="A236" s="15">
        <f>IF(C236="","",SUBTOTAL(3,$C$2:C236))</f>
        <v>235</v>
      </c>
      <c r="B236" s="16" t="s">
        <v>249</v>
      </c>
      <c r="C236" s="7" t="s">
        <v>897</v>
      </c>
      <c r="D236" s="52">
        <v>2350</v>
      </c>
      <c r="E236" s="52" t="s">
        <v>1538</v>
      </c>
      <c r="F236" s="52">
        <v>235</v>
      </c>
      <c r="G236" s="56"/>
      <c r="H236" s="56">
        <v>4.4000000000000004</v>
      </c>
      <c r="I236" s="56">
        <v>31</v>
      </c>
      <c r="J236" s="18">
        <f t="shared" si="3"/>
        <v>31</v>
      </c>
      <c r="K236" s="18">
        <v>30</v>
      </c>
      <c r="L236" s="19">
        <v>44426</v>
      </c>
      <c r="M236" s="62">
        <v>44599</v>
      </c>
      <c r="N236" s="18"/>
      <c r="O236" s="65"/>
      <c r="P236" s="20"/>
      <c r="Q236" s="21"/>
      <c r="R236" s="22"/>
      <c r="S236" s="23"/>
      <c r="T236" s="24"/>
      <c r="U236" s="25"/>
      <c r="V236" s="25"/>
      <c r="W236" s="45"/>
      <c r="X236" s="44"/>
      <c r="Y236" s="44"/>
      <c r="Z236" s="44"/>
      <c r="AA236" s="41"/>
      <c r="AB236" s="41"/>
      <c r="AC236" s="26"/>
      <c r="AD236" s="27"/>
      <c r="AE236" s="28"/>
      <c r="AF236" s="69"/>
      <c r="AG236" s="69"/>
      <c r="AH236" s="69"/>
      <c r="AI236" s="69"/>
      <c r="AJ236" s="69"/>
      <c r="AK236" s="69"/>
      <c r="AL236" s="69"/>
    </row>
    <row r="237" spans="1:38" s="71" customFormat="1" ht="60" customHeight="1" thickBot="1" x14ac:dyDescent="0.3">
      <c r="A237" s="15">
        <f>IF(C237="","",SUBTOTAL(3,$C$2:C237))</f>
        <v>236</v>
      </c>
      <c r="B237" s="16" t="s">
        <v>250</v>
      </c>
      <c r="C237" s="17" t="s">
        <v>898</v>
      </c>
      <c r="D237" s="37">
        <v>2360</v>
      </c>
      <c r="E237" s="37" t="s">
        <v>1539</v>
      </c>
      <c r="F237" s="37">
        <v>236</v>
      </c>
      <c r="G237" s="56"/>
      <c r="H237" s="56">
        <v>8</v>
      </c>
      <c r="I237" s="56">
        <v>39</v>
      </c>
      <c r="J237" s="18">
        <f t="shared" si="3"/>
        <v>39</v>
      </c>
      <c r="K237" s="18">
        <v>30</v>
      </c>
      <c r="L237" s="19">
        <v>44225</v>
      </c>
      <c r="M237" s="62">
        <v>44482</v>
      </c>
      <c r="N237" s="18"/>
      <c r="O237" s="65"/>
      <c r="P237" s="20"/>
      <c r="Q237" s="21"/>
      <c r="R237" s="22"/>
      <c r="S237" s="23"/>
      <c r="T237" s="24"/>
      <c r="U237" s="25"/>
      <c r="V237" s="25"/>
      <c r="W237" s="45"/>
      <c r="X237" s="44"/>
      <c r="Y237" s="44"/>
      <c r="Z237" s="44"/>
      <c r="AA237" s="41"/>
      <c r="AB237" s="41"/>
      <c r="AC237" s="26"/>
      <c r="AD237" s="27"/>
      <c r="AE237" s="28"/>
      <c r="AF237" s="69"/>
      <c r="AG237" s="69"/>
      <c r="AH237" s="69"/>
      <c r="AI237" s="69"/>
      <c r="AJ237" s="69"/>
      <c r="AK237" s="69"/>
      <c r="AL237" s="69"/>
    </row>
    <row r="238" spans="1:38" s="71" customFormat="1" ht="60" customHeight="1" thickBot="1" x14ac:dyDescent="0.3">
      <c r="A238" s="15">
        <f>IF(C238="","",SUBTOTAL(3,$C$2:C238))</f>
        <v>237</v>
      </c>
      <c r="B238" s="16" t="s">
        <v>251</v>
      </c>
      <c r="C238" s="7" t="s">
        <v>899</v>
      </c>
      <c r="D238" s="52">
        <v>2370</v>
      </c>
      <c r="E238" s="52" t="s">
        <v>1540</v>
      </c>
      <c r="F238" s="52">
        <v>237</v>
      </c>
      <c r="G238" s="56"/>
      <c r="H238" s="56">
        <v>4.8</v>
      </c>
      <c r="I238" s="56">
        <v>27</v>
      </c>
      <c r="J238" s="18">
        <f t="shared" si="3"/>
        <v>27</v>
      </c>
      <c r="K238" s="18">
        <v>30</v>
      </c>
      <c r="L238" s="19">
        <v>44454</v>
      </c>
      <c r="M238" s="62">
        <v>44506</v>
      </c>
      <c r="N238" s="18"/>
      <c r="O238" s="65"/>
      <c r="P238" s="20"/>
      <c r="Q238" s="21"/>
      <c r="R238" s="22"/>
      <c r="S238" s="23"/>
      <c r="T238" s="24"/>
      <c r="U238" s="25"/>
      <c r="V238" s="25"/>
      <c r="W238" s="45"/>
      <c r="X238" s="44"/>
      <c r="Y238" s="44"/>
      <c r="Z238" s="44"/>
      <c r="AA238" s="41"/>
      <c r="AB238" s="41"/>
      <c r="AC238" s="26"/>
      <c r="AD238" s="27"/>
      <c r="AE238" s="28"/>
      <c r="AF238" s="69"/>
      <c r="AG238" s="69"/>
      <c r="AH238" s="69"/>
      <c r="AI238" s="69"/>
      <c r="AJ238" s="69"/>
      <c r="AK238" s="69"/>
      <c r="AL238" s="69"/>
    </row>
    <row r="239" spans="1:38" s="71" customFormat="1" ht="60" customHeight="1" thickBot="1" x14ac:dyDescent="0.3">
      <c r="A239" s="15">
        <f>IF(C239="","",SUBTOTAL(3,$C$2:C239))</f>
        <v>238</v>
      </c>
      <c r="B239" s="16" t="s">
        <v>252</v>
      </c>
      <c r="C239" s="17" t="s">
        <v>900</v>
      </c>
      <c r="D239" s="52">
        <v>2380</v>
      </c>
      <c r="E239" s="52" t="s">
        <v>1541</v>
      </c>
      <c r="F239" s="52">
        <v>238</v>
      </c>
      <c r="G239" s="56"/>
      <c r="H239" s="56">
        <v>5</v>
      </c>
      <c r="I239" s="56">
        <v>26</v>
      </c>
      <c r="J239" s="18">
        <f t="shared" si="3"/>
        <v>26</v>
      </c>
      <c r="K239" s="18">
        <v>30</v>
      </c>
      <c r="L239" s="19">
        <v>44593</v>
      </c>
      <c r="M239" s="62">
        <v>44727</v>
      </c>
      <c r="N239" s="18"/>
      <c r="O239" s="65"/>
      <c r="P239" s="20"/>
      <c r="Q239" s="21"/>
      <c r="R239" s="22"/>
      <c r="S239" s="23"/>
      <c r="T239" s="24"/>
      <c r="U239" s="25"/>
      <c r="V239" s="25"/>
      <c r="W239" s="45"/>
      <c r="X239" s="44"/>
      <c r="Y239" s="44"/>
      <c r="Z239" s="44"/>
      <c r="AA239" s="41"/>
      <c r="AB239" s="41"/>
      <c r="AC239" s="26"/>
      <c r="AD239" s="27"/>
      <c r="AE239" s="28"/>
      <c r="AF239" s="69"/>
      <c r="AG239" s="69"/>
      <c r="AH239" s="69"/>
      <c r="AI239" s="69"/>
      <c r="AJ239" s="69"/>
      <c r="AK239" s="69"/>
      <c r="AL239" s="69"/>
    </row>
    <row r="240" spans="1:38" s="71" customFormat="1" ht="60" customHeight="1" thickBot="1" x14ac:dyDescent="0.3">
      <c r="A240" s="15">
        <f>IF(C240="","",SUBTOTAL(3,$C$2:C240))</f>
        <v>239</v>
      </c>
      <c r="B240" s="16" t="s">
        <v>253</v>
      </c>
      <c r="C240" s="7" t="s">
        <v>901</v>
      </c>
      <c r="D240" s="52">
        <v>2390</v>
      </c>
      <c r="E240" s="52" t="s">
        <v>1542</v>
      </c>
      <c r="F240" s="52">
        <v>239</v>
      </c>
      <c r="G240" s="56"/>
      <c r="H240" s="56">
        <v>13.88</v>
      </c>
      <c r="I240" s="56">
        <v>36</v>
      </c>
      <c r="J240" s="18">
        <f t="shared" si="3"/>
        <v>36</v>
      </c>
      <c r="K240" s="18">
        <v>30</v>
      </c>
      <c r="L240" s="19">
        <v>44531</v>
      </c>
      <c r="M240" s="62">
        <v>44642</v>
      </c>
      <c r="N240" s="18"/>
      <c r="O240" s="65"/>
      <c r="P240" s="18"/>
      <c r="Q240" s="21"/>
      <c r="R240" s="22"/>
      <c r="S240" s="23"/>
      <c r="T240" s="24"/>
      <c r="U240" s="25"/>
      <c r="V240" s="25"/>
      <c r="W240" s="45"/>
      <c r="X240" s="44"/>
      <c r="Y240" s="44"/>
      <c r="Z240" s="44"/>
      <c r="AA240" s="41"/>
      <c r="AB240" s="41"/>
      <c r="AC240" s="26"/>
      <c r="AD240" s="27"/>
      <c r="AE240" s="28"/>
      <c r="AF240" s="69"/>
      <c r="AG240" s="69"/>
      <c r="AH240" s="69"/>
      <c r="AI240" s="69"/>
      <c r="AJ240" s="69"/>
      <c r="AK240" s="69"/>
      <c r="AL240" s="69"/>
    </row>
    <row r="241" spans="1:38" s="71" customFormat="1" ht="60" customHeight="1" thickBot="1" x14ac:dyDescent="0.3">
      <c r="A241" s="15">
        <f>IF(C241="","",SUBTOTAL(3,$C$2:C241))</f>
        <v>240</v>
      </c>
      <c r="B241" s="16" t="s">
        <v>254</v>
      </c>
      <c r="C241" s="17" t="s">
        <v>902</v>
      </c>
      <c r="D241" s="37">
        <v>2400</v>
      </c>
      <c r="E241" s="37" t="s">
        <v>1543</v>
      </c>
      <c r="F241" s="37">
        <v>240</v>
      </c>
      <c r="G241" s="56"/>
      <c r="H241" s="56"/>
      <c r="I241" s="56"/>
      <c r="J241" s="18">
        <f t="shared" si="3"/>
        <v>0</v>
      </c>
      <c r="K241" s="18">
        <v>30</v>
      </c>
      <c r="L241" s="19">
        <v>0</v>
      </c>
      <c r="M241" s="62">
        <v>44632</v>
      </c>
      <c r="N241" s="65"/>
      <c r="O241" s="65"/>
      <c r="P241" s="65"/>
      <c r="Q241" s="21"/>
      <c r="R241" s="22"/>
      <c r="S241" s="23"/>
      <c r="T241" s="24"/>
      <c r="U241" s="25"/>
      <c r="V241" s="25"/>
      <c r="W241" s="45"/>
      <c r="X241" s="44"/>
      <c r="Y241" s="44"/>
      <c r="Z241" s="44"/>
      <c r="AA241" s="41"/>
      <c r="AB241" s="41"/>
      <c r="AC241" s="26"/>
      <c r="AD241" s="27"/>
      <c r="AE241" s="28"/>
      <c r="AF241" s="69"/>
      <c r="AG241" s="69"/>
      <c r="AH241" s="69"/>
      <c r="AI241" s="69"/>
      <c r="AJ241" s="69"/>
      <c r="AK241" s="69"/>
      <c r="AL241" s="69"/>
    </row>
    <row r="242" spans="1:38" s="71" customFormat="1" ht="60" customHeight="1" thickBot="1" x14ac:dyDescent="0.3">
      <c r="A242" s="15">
        <f>IF(C242="","",SUBTOTAL(3,$C$2:C242))</f>
        <v>241</v>
      </c>
      <c r="B242" s="16" t="s">
        <v>255</v>
      </c>
      <c r="C242" s="7" t="s">
        <v>903</v>
      </c>
      <c r="D242" s="52">
        <v>2410</v>
      </c>
      <c r="E242" s="52" t="s">
        <v>1544</v>
      </c>
      <c r="F242" s="52">
        <v>241</v>
      </c>
      <c r="G242" s="56"/>
      <c r="H242" s="56">
        <v>10</v>
      </c>
      <c r="I242" s="56">
        <v>33</v>
      </c>
      <c r="J242" s="18">
        <f t="shared" si="3"/>
        <v>33</v>
      </c>
      <c r="K242" s="18">
        <v>30</v>
      </c>
      <c r="L242" s="19">
        <v>44675</v>
      </c>
      <c r="M242" s="62">
        <v>44724</v>
      </c>
      <c r="N242" s="18"/>
      <c r="O242" s="65"/>
      <c r="P242" s="18"/>
      <c r="Q242" s="21"/>
      <c r="R242" s="22"/>
      <c r="S242" s="23"/>
      <c r="T242" s="24"/>
      <c r="U242" s="25"/>
      <c r="V242" s="25"/>
      <c r="W242" s="45"/>
      <c r="X242" s="44"/>
      <c r="Y242" s="44"/>
      <c r="Z242" s="44"/>
      <c r="AA242" s="41"/>
      <c r="AB242" s="41"/>
      <c r="AC242" s="26"/>
      <c r="AD242" s="27"/>
      <c r="AE242" s="28"/>
      <c r="AF242" s="69"/>
      <c r="AG242" s="69"/>
      <c r="AH242" s="69"/>
      <c r="AI242" s="69"/>
      <c r="AJ242" s="69"/>
      <c r="AK242" s="69"/>
      <c r="AL242" s="69"/>
    </row>
    <row r="243" spans="1:38" s="71" customFormat="1" ht="60" customHeight="1" thickBot="1" x14ac:dyDescent="0.3">
      <c r="A243" s="15">
        <f>IF(C243="","",SUBTOTAL(3,$C$2:C243))</f>
        <v>242</v>
      </c>
      <c r="B243" s="16" t="s">
        <v>256</v>
      </c>
      <c r="C243" s="17" t="s">
        <v>904</v>
      </c>
      <c r="D243" s="52">
        <v>2420</v>
      </c>
      <c r="E243" s="52" t="s">
        <v>1545</v>
      </c>
      <c r="F243" s="52">
        <v>242</v>
      </c>
      <c r="G243" s="56"/>
      <c r="H243" s="56">
        <v>5</v>
      </c>
      <c r="I243" s="56">
        <v>31</v>
      </c>
      <c r="J243" s="18">
        <f t="shared" si="3"/>
        <v>31</v>
      </c>
      <c r="K243" s="18">
        <v>30</v>
      </c>
      <c r="L243" s="19">
        <v>44511</v>
      </c>
      <c r="M243" s="62">
        <v>44661</v>
      </c>
      <c r="N243" s="18"/>
      <c r="O243" s="65"/>
      <c r="P243" s="20"/>
      <c r="Q243" s="21"/>
      <c r="R243" s="22"/>
      <c r="S243" s="23"/>
      <c r="T243" s="24"/>
      <c r="U243" s="25"/>
      <c r="V243" s="25"/>
      <c r="W243" s="45"/>
      <c r="X243" s="44"/>
      <c r="Y243" s="44"/>
      <c r="Z243" s="44"/>
      <c r="AA243" s="41"/>
      <c r="AB243" s="41"/>
      <c r="AC243" s="26"/>
      <c r="AD243" s="27"/>
      <c r="AE243" s="28"/>
      <c r="AF243" s="69"/>
      <c r="AG243" s="69"/>
      <c r="AH243" s="69"/>
      <c r="AI243" s="69"/>
      <c r="AJ243" s="69"/>
      <c r="AK243" s="69"/>
      <c r="AL243" s="69"/>
    </row>
    <row r="244" spans="1:38" s="71" customFormat="1" ht="60" customHeight="1" thickBot="1" x14ac:dyDescent="0.3">
      <c r="A244" s="15">
        <f>IF(C244="","",SUBTOTAL(3,$C$2:C244))</f>
        <v>243</v>
      </c>
      <c r="B244" s="16" t="s">
        <v>257</v>
      </c>
      <c r="C244" s="7" t="s">
        <v>905</v>
      </c>
      <c r="D244" s="37">
        <v>2430</v>
      </c>
      <c r="E244" s="37" t="s">
        <v>1546</v>
      </c>
      <c r="F244" s="37">
        <v>243</v>
      </c>
      <c r="G244" s="56"/>
      <c r="H244" s="56">
        <v>3.4</v>
      </c>
      <c r="I244" s="56">
        <v>24</v>
      </c>
      <c r="J244" s="18">
        <f t="shared" si="3"/>
        <v>24</v>
      </c>
      <c r="K244" s="18">
        <v>30</v>
      </c>
      <c r="L244" s="19">
        <v>44390</v>
      </c>
      <c r="M244" s="62">
        <v>44581</v>
      </c>
      <c r="N244" s="18"/>
      <c r="O244" s="65"/>
      <c r="P244" s="20"/>
      <c r="Q244" s="21"/>
      <c r="R244" s="22"/>
      <c r="S244" s="23"/>
      <c r="T244" s="24"/>
      <c r="U244" s="25"/>
      <c r="V244" s="25"/>
      <c r="W244" s="45"/>
      <c r="X244" s="44"/>
      <c r="Y244" s="44"/>
      <c r="Z244" s="44"/>
      <c r="AA244" s="41"/>
      <c r="AB244" s="41"/>
      <c r="AC244" s="26"/>
      <c r="AD244" s="27"/>
      <c r="AE244" s="28"/>
      <c r="AF244" s="69"/>
      <c r="AG244" s="69"/>
      <c r="AH244" s="69"/>
      <c r="AI244" s="69"/>
      <c r="AJ244" s="69"/>
      <c r="AK244" s="69"/>
      <c r="AL244" s="69"/>
    </row>
    <row r="245" spans="1:38" s="71" customFormat="1" ht="60" customHeight="1" thickBot="1" x14ac:dyDescent="0.3">
      <c r="A245" s="15">
        <f>IF(C245="","",SUBTOTAL(3,$C$2:C245))</f>
        <v>244</v>
      </c>
      <c r="B245" s="16" t="s">
        <v>258</v>
      </c>
      <c r="C245" s="17" t="s">
        <v>906</v>
      </c>
      <c r="D245" s="52">
        <v>2440</v>
      </c>
      <c r="E245" s="52" t="s">
        <v>1547</v>
      </c>
      <c r="F245" s="52">
        <v>244</v>
      </c>
      <c r="G245" s="56"/>
      <c r="H245" s="56">
        <v>4</v>
      </c>
      <c r="I245" s="56">
        <v>31</v>
      </c>
      <c r="J245" s="18">
        <f t="shared" si="3"/>
        <v>31</v>
      </c>
      <c r="K245" s="18">
        <v>30</v>
      </c>
      <c r="L245" s="19">
        <v>44134</v>
      </c>
      <c r="M245" s="62">
        <v>44662</v>
      </c>
      <c r="N245" s="18"/>
      <c r="O245" s="65"/>
      <c r="P245" s="20"/>
      <c r="Q245" s="21"/>
      <c r="R245" s="22"/>
      <c r="S245" s="23"/>
      <c r="T245" s="24"/>
      <c r="U245" s="25"/>
      <c r="V245" s="25"/>
      <c r="W245" s="45"/>
      <c r="X245" s="44"/>
      <c r="Y245" s="44"/>
      <c r="Z245" s="44"/>
      <c r="AA245" s="41"/>
      <c r="AB245" s="41"/>
      <c r="AC245" s="26"/>
      <c r="AD245" s="27"/>
      <c r="AE245" s="28"/>
      <c r="AF245" s="69"/>
      <c r="AG245" s="69"/>
      <c r="AH245" s="69"/>
      <c r="AI245" s="69"/>
      <c r="AJ245" s="69"/>
      <c r="AK245" s="69"/>
      <c r="AL245" s="69"/>
    </row>
    <row r="246" spans="1:38" s="71" customFormat="1" ht="60" customHeight="1" thickBot="1" x14ac:dyDescent="0.3">
      <c r="A246" s="15">
        <f>IF(C246="","",SUBTOTAL(3,$C$2:C246))</f>
        <v>245</v>
      </c>
      <c r="B246" s="16" t="s">
        <v>259</v>
      </c>
      <c r="C246" s="7" t="s">
        <v>907</v>
      </c>
      <c r="D246" s="52">
        <v>2450</v>
      </c>
      <c r="E246" s="52" t="s">
        <v>1548</v>
      </c>
      <c r="F246" s="52">
        <v>245</v>
      </c>
      <c r="G246" s="56"/>
      <c r="H246" s="56">
        <v>8</v>
      </c>
      <c r="I246" s="56">
        <v>35</v>
      </c>
      <c r="J246" s="18">
        <f t="shared" si="3"/>
        <v>35</v>
      </c>
      <c r="K246" s="18">
        <v>30</v>
      </c>
      <c r="L246" s="19">
        <v>44551</v>
      </c>
      <c r="M246" s="62">
        <v>44725</v>
      </c>
      <c r="N246" s="18"/>
      <c r="O246" s="65"/>
      <c r="P246" s="20"/>
      <c r="Q246" s="21"/>
      <c r="R246" s="22"/>
      <c r="S246" s="23"/>
      <c r="T246" s="24"/>
      <c r="U246" s="25"/>
      <c r="V246" s="25"/>
      <c r="W246" s="45"/>
      <c r="X246" s="44"/>
      <c r="Y246" s="44"/>
      <c r="Z246" s="44"/>
      <c r="AA246" s="41"/>
      <c r="AB246" s="41"/>
      <c r="AC246" s="26"/>
      <c r="AD246" s="27"/>
      <c r="AE246" s="28"/>
      <c r="AF246" s="69"/>
      <c r="AG246" s="69"/>
      <c r="AH246" s="69"/>
      <c r="AI246" s="69"/>
      <c r="AJ246" s="69"/>
      <c r="AK246" s="69"/>
      <c r="AL246" s="69"/>
    </row>
    <row r="247" spans="1:38" s="71" customFormat="1" ht="60" customHeight="1" thickBot="1" x14ac:dyDescent="0.3">
      <c r="A247" s="15">
        <f>IF(C247="","",SUBTOTAL(3,$C$2:C247))</f>
        <v>246</v>
      </c>
      <c r="B247" s="16" t="s">
        <v>260</v>
      </c>
      <c r="C247" s="17" t="s">
        <v>908</v>
      </c>
      <c r="D247" s="52">
        <v>2460</v>
      </c>
      <c r="E247" s="52" t="s">
        <v>1549</v>
      </c>
      <c r="F247" s="52">
        <v>246</v>
      </c>
      <c r="G247" s="56"/>
      <c r="H247" s="56">
        <v>6.7</v>
      </c>
      <c r="I247" s="56">
        <v>28</v>
      </c>
      <c r="J247" s="18">
        <f t="shared" si="3"/>
        <v>28</v>
      </c>
      <c r="K247" s="18">
        <v>30</v>
      </c>
      <c r="L247" s="19">
        <v>44493</v>
      </c>
      <c r="M247" s="62">
        <v>44782</v>
      </c>
      <c r="N247" s="18"/>
      <c r="O247" s="65"/>
      <c r="P247" s="20"/>
      <c r="Q247" s="21"/>
      <c r="R247" s="22"/>
      <c r="S247" s="23"/>
      <c r="T247" s="24"/>
      <c r="U247" s="25"/>
      <c r="V247" s="25"/>
      <c r="W247" s="45"/>
      <c r="X247" s="44"/>
      <c r="Y247" s="44"/>
      <c r="Z247" s="44"/>
      <c r="AA247" s="41"/>
      <c r="AB247" s="41"/>
      <c r="AC247" s="26"/>
      <c r="AD247" s="27"/>
      <c r="AE247" s="28"/>
      <c r="AF247" s="69"/>
      <c r="AG247" s="69"/>
      <c r="AH247" s="69"/>
      <c r="AI247" s="69"/>
      <c r="AJ247" s="69"/>
      <c r="AK247" s="69"/>
      <c r="AL247" s="69"/>
    </row>
    <row r="248" spans="1:38" s="71" customFormat="1" ht="60" customHeight="1" thickBot="1" x14ac:dyDescent="0.3">
      <c r="A248" s="15">
        <f>IF(C248="","",SUBTOTAL(3,$C$2:C248))</f>
        <v>247</v>
      </c>
      <c r="B248" s="16" t="s">
        <v>261</v>
      </c>
      <c r="C248" s="7" t="s">
        <v>909</v>
      </c>
      <c r="D248" s="37">
        <v>2470</v>
      </c>
      <c r="E248" s="37" t="s">
        <v>1550</v>
      </c>
      <c r="F248" s="37">
        <v>247</v>
      </c>
      <c r="G248" s="56"/>
      <c r="H248" s="56">
        <v>9</v>
      </c>
      <c r="I248" s="56">
        <v>35</v>
      </c>
      <c r="J248" s="18">
        <f t="shared" si="3"/>
        <v>35</v>
      </c>
      <c r="K248" s="18">
        <v>30</v>
      </c>
      <c r="L248" s="19">
        <v>44492</v>
      </c>
      <c r="M248" s="62">
        <v>44580</v>
      </c>
      <c r="N248" s="18"/>
      <c r="O248" s="65"/>
      <c r="P248" s="20"/>
      <c r="Q248" s="21"/>
      <c r="R248" s="22"/>
      <c r="S248" s="23"/>
      <c r="T248" s="24"/>
      <c r="U248" s="25"/>
      <c r="V248" s="25"/>
      <c r="W248" s="45"/>
      <c r="X248" s="44"/>
      <c r="Y248" s="44"/>
      <c r="Z248" s="44"/>
      <c r="AA248" s="41"/>
      <c r="AB248" s="41"/>
      <c r="AC248" s="26"/>
      <c r="AD248" s="27"/>
      <c r="AE248" s="28"/>
      <c r="AF248" s="69"/>
      <c r="AG248" s="69"/>
      <c r="AH248" s="69"/>
      <c r="AI248" s="69"/>
      <c r="AJ248" s="69"/>
      <c r="AK248" s="69"/>
      <c r="AL248" s="69"/>
    </row>
    <row r="249" spans="1:38" s="71" customFormat="1" ht="60" customHeight="1" thickBot="1" x14ac:dyDescent="0.3">
      <c r="A249" s="15">
        <f>IF(C249="","",SUBTOTAL(3,$C$2:C249))</f>
        <v>248</v>
      </c>
      <c r="B249" s="16" t="s">
        <v>262</v>
      </c>
      <c r="C249" s="17" t="s">
        <v>910</v>
      </c>
      <c r="D249" s="52">
        <v>2480</v>
      </c>
      <c r="E249" s="52" t="s">
        <v>1551</v>
      </c>
      <c r="F249" s="52">
        <v>248</v>
      </c>
      <c r="G249" s="56"/>
      <c r="H249" s="56">
        <v>6</v>
      </c>
      <c r="I249" s="56">
        <v>36</v>
      </c>
      <c r="J249" s="18">
        <f t="shared" si="3"/>
        <v>36</v>
      </c>
      <c r="K249" s="18">
        <v>30</v>
      </c>
      <c r="L249" s="19">
        <v>44154</v>
      </c>
      <c r="M249" s="62">
        <v>44396</v>
      </c>
      <c r="N249" s="18"/>
      <c r="O249" s="65"/>
      <c r="P249" s="20"/>
      <c r="Q249" s="21"/>
      <c r="R249" s="22"/>
      <c r="S249" s="23"/>
      <c r="T249" s="24"/>
      <c r="U249" s="25"/>
      <c r="V249" s="25"/>
      <c r="W249" s="45"/>
      <c r="X249" s="44"/>
      <c r="Y249" s="44"/>
      <c r="Z249" s="44"/>
      <c r="AA249" s="41"/>
      <c r="AB249" s="41"/>
      <c r="AC249" s="26"/>
      <c r="AD249" s="27"/>
      <c r="AE249" s="28"/>
      <c r="AF249" s="69"/>
      <c r="AG249" s="69"/>
      <c r="AH249" s="69"/>
      <c r="AI249" s="69"/>
      <c r="AJ249" s="69"/>
      <c r="AK249" s="69"/>
      <c r="AL249" s="69"/>
    </row>
    <row r="250" spans="1:38" s="71" customFormat="1" ht="60" customHeight="1" thickBot="1" x14ac:dyDescent="0.3">
      <c r="A250" s="15">
        <f>IF(C250="","",SUBTOTAL(3,$C$2:C250))</f>
        <v>249</v>
      </c>
      <c r="B250" s="16" t="s">
        <v>263</v>
      </c>
      <c r="C250" s="7" t="s">
        <v>911</v>
      </c>
      <c r="D250" s="52">
        <v>2490</v>
      </c>
      <c r="E250" s="52" t="s">
        <v>1552</v>
      </c>
      <c r="F250" s="52">
        <v>249</v>
      </c>
      <c r="G250" s="56"/>
      <c r="H250" s="56">
        <v>9</v>
      </c>
      <c r="I250" s="56">
        <v>35</v>
      </c>
      <c r="J250" s="18">
        <f t="shared" si="3"/>
        <v>35</v>
      </c>
      <c r="K250" s="18">
        <v>30</v>
      </c>
      <c r="L250" s="19">
        <v>44431</v>
      </c>
      <c r="M250" s="62">
        <v>44480</v>
      </c>
      <c r="N250" s="18"/>
      <c r="O250" s="65"/>
      <c r="P250" s="20"/>
      <c r="Q250" s="21"/>
      <c r="R250" s="22"/>
      <c r="S250" s="23"/>
      <c r="T250" s="24"/>
      <c r="U250" s="25"/>
      <c r="V250" s="25"/>
      <c r="W250" s="45"/>
      <c r="X250" s="44"/>
      <c r="Y250" s="44"/>
      <c r="Z250" s="44"/>
      <c r="AA250" s="41"/>
      <c r="AB250" s="41"/>
      <c r="AC250" s="26"/>
      <c r="AD250" s="27"/>
      <c r="AE250" s="28"/>
      <c r="AF250" s="69"/>
      <c r="AG250" s="69"/>
      <c r="AH250" s="69"/>
      <c r="AI250" s="69"/>
      <c r="AJ250" s="69"/>
      <c r="AK250" s="69"/>
      <c r="AL250" s="69"/>
    </row>
    <row r="251" spans="1:38" s="71" customFormat="1" ht="60" customHeight="1" thickBot="1" x14ac:dyDescent="0.3">
      <c r="A251" s="15">
        <f>IF(C251="","",SUBTOTAL(3,$C$2:C251))</f>
        <v>250</v>
      </c>
      <c r="B251" s="16" t="s">
        <v>264</v>
      </c>
      <c r="C251" s="17" t="s">
        <v>912</v>
      </c>
      <c r="D251" s="37">
        <v>2500</v>
      </c>
      <c r="E251" s="37" t="s">
        <v>1553</v>
      </c>
      <c r="F251" s="37">
        <v>250</v>
      </c>
      <c r="G251" s="56"/>
      <c r="H251" s="56">
        <v>5</v>
      </c>
      <c r="I251" s="56">
        <v>30</v>
      </c>
      <c r="J251" s="18">
        <f t="shared" si="3"/>
        <v>30</v>
      </c>
      <c r="K251" s="18">
        <v>30</v>
      </c>
      <c r="L251" s="19">
        <v>44601</v>
      </c>
      <c r="M251" s="62">
        <v>44660</v>
      </c>
      <c r="N251" s="18"/>
      <c r="O251" s="65"/>
      <c r="P251" s="20"/>
      <c r="Q251" s="21"/>
      <c r="R251" s="22"/>
      <c r="S251" s="23"/>
      <c r="T251" s="24"/>
      <c r="U251" s="25"/>
      <c r="V251" s="25"/>
      <c r="W251" s="45"/>
      <c r="X251" s="44"/>
      <c r="Y251" s="44"/>
      <c r="Z251" s="44"/>
      <c r="AA251" s="41"/>
      <c r="AB251" s="41"/>
      <c r="AC251" s="26"/>
      <c r="AD251" s="27"/>
      <c r="AE251" s="28"/>
      <c r="AF251" s="69"/>
      <c r="AG251" s="69"/>
      <c r="AH251" s="69"/>
      <c r="AI251" s="69"/>
      <c r="AJ251" s="69"/>
      <c r="AK251" s="69"/>
      <c r="AL251" s="69"/>
    </row>
    <row r="252" spans="1:38" s="71" customFormat="1" ht="60" customHeight="1" thickBot="1" x14ac:dyDescent="0.3">
      <c r="A252" s="15">
        <f>IF(C252="","",SUBTOTAL(3,$C$2:C252))</f>
        <v>251</v>
      </c>
      <c r="B252" s="16" t="s">
        <v>265</v>
      </c>
      <c r="C252" s="7" t="s">
        <v>913</v>
      </c>
      <c r="D252" s="52">
        <v>2510</v>
      </c>
      <c r="E252" s="52" t="s">
        <v>1554</v>
      </c>
      <c r="F252" s="52">
        <v>251</v>
      </c>
      <c r="G252" s="56"/>
      <c r="H252" s="56">
        <v>7</v>
      </c>
      <c r="I252" s="56">
        <v>31</v>
      </c>
      <c r="J252" s="18">
        <f t="shared" si="3"/>
        <v>31</v>
      </c>
      <c r="K252" s="18">
        <v>30</v>
      </c>
      <c r="L252" s="19">
        <v>44372</v>
      </c>
      <c r="M252" s="62">
        <v>44450</v>
      </c>
      <c r="N252" s="18"/>
      <c r="O252" s="65"/>
      <c r="P252" s="20"/>
      <c r="Q252" s="21"/>
      <c r="R252" s="22"/>
      <c r="S252" s="23"/>
      <c r="T252" s="24"/>
      <c r="U252" s="25"/>
      <c r="V252" s="25"/>
      <c r="W252" s="45"/>
      <c r="X252" s="44"/>
      <c r="Y252" s="44"/>
      <c r="Z252" s="44"/>
      <c r="AA252" s="41"/>
      <c r="AB252" s="41"/>
      <c r="AC252" s="26"/>
      <c r="AD252" s="27"/>
      <c r="AE252" s="28"/>
      <c r="AF252" s="69"/>
      <c r="AG252" s="69"/>
      <c r="AH252" s="69"/>
      <c r="AI252" s="69"/>
      <c r="AJ252" s="69"/>
      <c r="AK252" s="69"/>
      <c r="AL252" s="69"/>
    </row>
    <row r="253" spans="1:38" s="71" customFormat="1" ht="60" customHeight="1" thickBot="1" x14ac:dyDescent="0.3">
      <c r="A253" s="15">
        <f>IF(C253="","",SUBTOTAL(3,$C$2:C253))</f>
        <v>252</v>
      </c>
      <c r="B253" s="16" t="s">
        <v>266</v>
      </c>
      <c r="C253" s="17" t="s">
        <v>914</v>
      </c>
      <c r="D253" s="52">
        <v>2520</v>
      </c>
      <c r="E253" s="52" t="s">
        <v>1555</v>
      </c>
      <c r="F253" s="52">
        <v>252</v>
      </c>
      <c r="G253" s="56"/>
      <c r="H253" s="56">
        <v>3</v>
      </c>
      <c r="I253" s="56">
        <v>22</v>
      </c>
      <c r="J253" s="18">
        <f t="shared" si="3"/>
        <v>22</v>
      </c>
      <c r="K253" s="18">
        <v>30</v>
      </c>
      <c r="L253" s="19">
        <v>44072</v>
      </c>
      <c r="M253" s="62">
        <v>44424</v>
      </c>
      <c r="N253" s="18"/>
      <c r="O253" s="65"/>
      <c r="P253" s="20"/>
      <c r="Q253" s="21"/>
      <c r="R253" s="22"/>
      <c r="S253" s="23"/>
      <c r="T253" s="24"/>
      <c r="U253" s="25"/>
      <c r="V253" s="25"/>
      <c r="W253" s="45"/>
      <c r="X253" s="44"/>
      <c r="Y253" s="44"/>
      <c r="Z253" s="44"/>
      <c r="AA253" s="41"/>
      <c r="AB253" s="41"/>
      <c r="AC253" s="26"/>
      <c r="AD253" s="27"/>
      <c r="AE253" s="28"/>
      <c r="AF253" s="69"/>
      <c r="AG253" s="69"/>
      <c r="AH253" s="69"/>
      <c r="AI253" s="69"/>
      <c r="AJ253" s="69"/>
      <c r="AK253" s="69"/>
      <c r="AL253" s="69"/>
    </row>
    <row r="254" spans="1:38" s="71" customFormat="1" ht="60" customHeight="1" thickBot="1" x14ac:dyDescent="0.3">
      <c r="A254" s="15">
        <f>IF(C254="","",SUBTOTAL(3,$C$2:C254))</f>
        <v>253</v>
      </c>
      <c r="B254" s="16" t="s">
        <v>267</v>
      </c>
      <c r="C254" s="7" t="s">
        <v>915</v>
      </c>
      <c r="D254" s="52">
        <v>2530</v>
      </c>
      <c r="E254" s="52" t="s">
        <v>1556</v>
      </c>
      <c r="F254" s="52">
        <v>253</v>
      </c>
      <c r="G254" s="56"/>
      <c r="H254" s="56">
        <v>8</v>
      </c>
      <c r="I254" s="56">
        <v>36</v>
      </c>
      <c r="J254" s="18">
        <f t="shared" si="3"/>
        <v>36</v>
      </c>
      <c r="K254" s="18">
        <v>30</v>
      </c>
      <c r="L254" s="19">
        <v>44775</v>
      </c>
      <c r="M254" s="62">
        <v>44692</v>
      </c>
      <c r="N254" s="18"/>
      <c r="O254" s="65"/>
      <c r="P254" s="20"/>
      <c r="Q254" s="21"/>
      <c r="R254" s="22"/>
      <c r="S254" s="23"/>
      <c r="T254" s="24"/>
      <c r="U254" s="25"/>
      <c r="V254" s="25"/>
      <c r="W254" s="45"/>
      <c r="X254" s="44"/>
      <c r="Y254" s="44"/>
      <c r="Z254" s="44"/>
      <c r="AA254" s="41"/>
      <c r="AB254" s="41"/>
      <c r="AC254" s="26"/>
      <c r="AD254" s="27"/>
      <c r="AE254" s="28"/>
      <c r="AF254" s="69"/>
      <c r="AG254" s="69"/>
      <c r="AH254" s="69"/>
      <c r="AI254" s="69"/>
      <c r="AJ254" s="69"/>
      <c r="AK254" s="69"/>
      <c r="AL254" s="69"/>
    </row>
    <row r="255" spans="1:38" s="71" customFormat="1" ht="60" customHeight="1" thickBot="1" x14ac:dyDescent="0.3">
      <c r="A255" s="15">
        <f>IF(C255="","",SUBTOTAL(3,$C$2:C255))</f>
        <v>254</v>
      </c>
      <c r="B255" s="16" t="s">
        <v>268</v>
      </c>
      <c r="C255" s="17" t="s">
        <v>916</v>
      </c>
      <c r="D255" s="37">
        <v>2540</v>
      </c>
      <c r="E255" s="37" t="s">
        <v>1557</v>
      </c>
      <c r="F255" s="37">
        <v>254</v>
      </c>
      <c r="G255" s="56"/>
      <c r="H255" s="56">
        <v>8</v>
      </c>
      <c r="I255" s="56">
        <v>27</v>
      </c>
      <c r="J255" s="18">
        <f t="shared" si="3"/>
        <v>27</v>
      </c>
      <c r="K255" s="18">
        <v>30</v>
      </c>
      <c r="L255" s="19">
        <v>43958</v>
      </c>
      <c r="M255" s="62">
        <v>44388</v>
      </c>
      <c r="N255" s="18"/>
      <c r="O255" s="65"/>
      <c r="P255" s="20"/>
      <c r="Q255" s="21"/>
      <c r="R255" s="22"/>
      <c r="S255" s="23"/>
      <c r="T255" s="24"/>
      <c r="U255" s="25"/>
      <c r="V255" s="25"/>
      <c r="W255" s="45"/>
      <c r="X255" s="44"/>
      <c r="Y255" s="44"/>
      <c r="Z255" s="44"/>
      <c r="AA255" s="41"/>
      <c r="AB255" s="41"/>
      <c r="AC255" s="26"/>
      <c r="AD255" s="27"/>
      <c r="AE255" s="28"/>
      <c r="AF255" s="69"/>
      <c r="AG255" s="69"/>
      <c r="AH255" s="69"/>
      <c r="AI255" s="69"/>
      <c r="AJ255" s="69"/>
      <c r="AK255" s="69"/>
      <c r="AL255" s="69"/>
    </row>
    <row r="256" spans="1:38" s="71" customFormat="1" ht="60" customHeight="1" thickBot="1" x14ac:dyDescent="0.3">
      <c r="A256" s="15">
        <f>IF(C256="","",SUBTOTAL(3,$C$2:C256))</f>
        <v>255</v>
      </c>
      <c r="B256" s="16" t="s">
        <v>269</v>
      </c>
      <c r="C256" s="7" t="s">
        <v>917</v>
      </c>
      <c r="D256" s="52">
        <v>2550</v>
      </c>
      <c r="E256" s="52" t="s">
        <v>1558</v>
      </c>
      <c r="F256" s="52">
        <v>255</v>
      </c>
      <c r="G256" s="56"/>
      <c r="H256" s="56">
        <v>7</v>
      </c>
      <c r="I256" s="56">
        <v>35</v>
      </c>
      <c r="J256" s="18">
        <f t="shared" si="3"/>
        <v>35</v>
      </c>
      <c r="K256" s="18">
        <v>30</v>
      </c>
      <c r="L256" s="19">
        <v>43757</v>
      </c>
      <c r="M256" s="62">
        <v>44570</v>
      </c>
      <c r="N256" s="18"/>
      <c r="O256" s="65"/>
      <c r="P256" s="20"/>
      <c r="Q256" s="21"/>
      <c r="R256" s="22"/>
      <c r="S256" s="23"/>
      <c r="T256" s="24"/>
      <c r="U256" s="25"/>
      <c r="V256" s="25"/>
      <c r="W256" s="45"/>
      <c r="X256" s="44"/>
      <c r="Y256" s="44"/>
      <c r="Z256" s="44"/>
      <c r="AA256" s="41"/>
      <c r="AB256" s="41"/>
      <c r="AC256" s="26"/>
      <c r="AD256" s="27"/>
      <c r="AE256" s="28"/>
      <c r="AF256" s="69"/>
      <c r="AG256" s="69"/>
      <c r="AH256" s="69"/>
      <c r="AI256" s="69"/>
      <c r="AJ256" s="69"/>
      <c r="AK256" s="69"/>
      <c r="AL256" s="69"/>
    </row>
    <row r="257" spans="1:38" s="71" customFormat="1" ht="60" customHeight="1" thickBot="1" x14ac:dyDescent="0.3">
      <c r="A257" s="15">
        <f>IF(C257="","",SUBTOTAL(3,$C$2:C257))</f>
        <v>256</v>
      </c>
      <c r="B257" s="16" t="s">
        <v>270</v>
      </c>
      <c r="C257" s="17" t="s">
        <v>918</v>
      </c>
      <c r="D257" s="52">
        <v>2560</v>
      </c>
      <c r="E257" s="52" t="s">
        <v>1559</v>
      </c>
      <c r="F257" s="52">
        <v>256</v>
      </c>
      <c r="G257" s="56"/>
      <c r="H257" s="56">
        <v>9</v>
      </c>
      <c r="I257" s="56">
        <v>27</v>
      </c>
      <c r="J257" s="18">
        <f t="shared" si="3"/>
        <v>27</v>
      </c>
      <c r="K257" s="18">
        <v>30</v>
      </c>
      <c r="L257" s="19">
        <v>37020</v>
      </c>
      <c r="M257" s="62">
        <v>44732</v>
      </c>
      <c r="N257" s="18"/>
      <c r="O257" s="65"/>
      <c r="P257" s="20"/>
      <c r="Q257" s="21"/>
      <c r="R257" s="22"/>
      <c r="S257" s="23"/>
      <c r="T257" s="24"/>
      <c r="U257" s="25"/>
      <c r="V257" s="25"/>
      <c r="W257" s="45"/>
      <c r="X257" s="44"/>
      <c r="Y257" s="44"/>
      <c r="Z257" s="44"/>
      <c r="AA257" s="41"/>
      <c r="AB257" s="41"/>
      <c r="AC257" s="26"/>
      <c r="AD257" s="27"/>
      <c r="AE257" s="28"/>
      <c r="AF257" s="69"/>
      <c r="AG257" s="69"/>
      <c r="AH257" s="69"/>
      <c r="AI257" s="69"/>
      <c r="AJ257" s="69"/>
      <c r="AK257" s="69"/>
      <c r="AL257" s="69"/>
    </row>
    <row r="258" spans="1:38" s="71" customFormat="1" ht="60" customHeight="1" thickBot="1" x14ac:dyDescent="0.3">
      <c r="A258" s="15">
        <f>IF(C258="","",SUBTOTAL(3,$C$2:C258))</f>
        <v>257</v>
      </c>
      <c r="B258" s="16" t="s">
        <v>271</v>
      </c>
      <c r="C258" s="7" t="s">
        <v>919</v>
      </c>
      <c r="D258" s="37">
        <v>2570</v>
      </c>
      <c r="E258" s="37" t="s">
        <v>1560</v>
      </c>
      <c r="F258" s="37">
        <v>257</v>
      </c>
      <c r="G258" s="56"/>
      <c r="H258" s="56">
        <v>4</v>
      </c>
      <c r="I258" s="56">
        <v>20</v>
      </c>
      <c r="J258" s="18">
        <f t="shared" ref="J258:J321" si="4">IF(I258&gt;=W258,I258,W258)</f>
        <v>20</v>
      </c>
      <c r="K258" s="18">
        <v>30</v>
      </c>
      <c r="L258" s="19">
        <v>43736</v>
      </c>
      <c r="M258" s="62">
        <v>44367</v>
      </c>
      <c r="N258" s="18"/>
      <c r="O258" s="65"/>
      <c r="P258" s="20"/>
      <c r="Q258" s="21"/>
      <c r="R258" s="22"/>
      <c r="S258" s="23"/>
      <c r="T258" s="24"/>
      <c r="U258" s="25"/>
      <c r="V258" s="25"/>
      <c r="W258" s="45"/>
      <c r="X258" s="44"/>
      <c r="Y258" s="44"/>
      <c r="Z258" s="44"/>
      <c r="AA258" s="41"/>
      <c r="AB258" s="41"/>
      <c r="AC258" s="26"/>
      <c r="AD258" s="27"/>
      <c r="AE258" s="28"/>
      <c r="AF258" s="69"/>
      <c r="AG258" s="69"/>
      <c r="AH258" s="69"/>
      <c r="AI258" s="69"/>
      <c r="AJ258" s="69"/>
      <c r="AK258" s="69"/>
      <c r="AL258" s="69"/>
    </row>
    <row r="259" spans="1:38" s="71" customFormat="1" ht="60" customHeight="1" thickBot="1" x14ac:dyDescent="0.3">
      <c r="A259" s="15">
        <f>IF(C259="","",SUBTOTAL(3,$C$2:C259))</f>
        <v>258</v>
      </c>
      <c r="B259" s="16" t="s">
        <v>272</v>
      </c>
      <c r="C259" s="17" t="s">
        <v>920</v>
      </c>
      <c r="D259" s="52">
        <v>2580</v>
      </c>
      <c r="E259" s="52" t="s">
        <v>1561</v>
      </c>
      <c r="F259" s="52">
        <v>258</v>
      </c>
      <c r="G259" s="56"/>
      <c r="H259" s="56">
        <v>10</v>
      </c>
      <c r="I259" s="56">
        <v>38</v>
      </c>
      <c r="J259" s="18">
        <f t="shared" si="4"/>
        <v>38</v>
      </c>
      <c r="K259" s="18">
        <v>30</v>
      </c>
      <c r="L259" s="19">
        <v>43796</v>
      </c>
      <c r="M259" s="62">
        <v>44460</v>
      </c>
      <c r="N259" s="18"/>
      <c r="O259" s="65"/>
      <c r="P259" s="20"/>
      <c r="Q259" s="21"/>
      <c r="R259" s="22"/>
      <c r="S259" s="23"/>
      <c r="T259" s="24"/>
      <c r="U259" s="25"/>
      <c r="V259" s="25"/>
      <c r="W259" s="45"/>
      <c r="X259" s="44"/>
      <c r="Y259" s="44"/>
      <c r="Z259" s="44"/>
      <c r="AA259" s="41"/>
      <c r="AB259" s="41"/>
      <c r="AC259" s="26"/>
      <c r="AD259" s="27"/>
      <c r="AE259" s="28"/>
      <c r="AF259" s="69"/>
      <c r="AG259" s="69"/>
      <c r="AH259" s="69"/>
      <c r="AI259" s="69"/>
      <c r="AJ259" s="69"/>
      <c r="AK259" s="69"/>
      <c r="AL259" s="69"/>
    </row>
    <row r="260" spans="1:38" s="71" customFormat="1" ht="60" customHeight="1" thickBot="1" x14ac:dyDescent="0.3">
      <c r="A260" s="15">
        <f>IF(C260="","",SUBTOTAL(3,$C$2:C260))</f>
        <v>259</v>
      </c>
      <c r="B260" s="16" t="s">
        <v>273</v>
      </c>
      <c r="C260" s="7" t="s">
        <v>921</v>
      </c>
      <c r="D260" s="52">
        <v>2590</v>
      </c>
      <c r="E260" s="52" t="s">
        <v>1562</v>
      </c>
      <c r="F260" s="52">
        <v>259</v>
      </c>
      <c r="G260" s="56"/>
      <c r="H260" s="56">
        <v>8</v>
      </c>
      <c r="I260" s="56">
        <v>35</v>
      </c>
      <c r="J260" s="18">
        <f t="shared" si="4"/>
        <v>35</v>
      </c>
      <c r="K260" s="18">
        <v>30</v>
      </c>
      <c r="L260" s="19">
        <v>44386</v>
      </c>
      <c r="M260" s="62">
        <v>44453</v>
      </c>
      <c r="N260" s="18"/>
      <c r="O260" s="65"/>
      <c r="P260" s="20"/>
      <c r="Q260" s="21"/>
      <c r="R260" s="22"/>
      <c r="S260" s="23"/>
      <c r="T260" s="24"/>
      <c r="U260" s="25"/>
      <c r="V260" s="25"/>
      <c r="W260" s="45"/>
      <c r="X260" s="44"/>
      <c r="Y260" s="44"/>
      <c r="Z260" s="44"/>
      <c r="AA260" s="41"/>
      <c r="AB260" s="41"/>
      <c r="AC260" s="26"/>
      <c r="AD260" s="27"/>
      <c r="AE260" s="28"/>
      <c r="AF260" s="69"/>
      <c r="AG260" s="69"/>
      <c r="AH260" s="69"/>
      <c r="AI260" s="69"/>
      <c r="AJ260" s="69"/>
      <c r="AK260" s="69"/>
      <c r="AL260" s="69"/>
    </row>
    <row r="261" spans="1:38" s="71" customFormat="1" ht="60" customHeight="1" thickBot="1" x14ac:dyDescent="0.3">
      <c r="A261" s="15">
        <f>IF(C261="","",SUBTOTAL(3,$C$2:C261))</f>
        <v>260</v>
      </c>
      <c r="B261" s="16" t="s">
        <v>274</v>
      </c>
      <c r="C261" s="17" t="s">
        <v>922</v>
      </c>
      <c r="D261" s="52">
        <v>2600</v>
      </c>
      <c r="E261" s="52" t="s">
        <v>1563</v>
      </c>
      <c r="F261" s="52">
        <v>260</v>
      </c>
      <c r="G261" s="56"/>
      <c r="H261" s="56">
        <v>12</v>
      </c>
      <c r="I261" s="56">
        <v>35</v>
      </c>
      <c r="J261" s="18">
        <f t="shared" si="4"/>
        <v>35</v>
      </c>
      <c r="K261" s="18">
        <v>30</v>
      </c>
      <c r="L261" s="19">
        <v>43882</v>
      </c>
      <c r="M261" s="62">
        <v>44674</v>
      </c>
      <c r="N261" s="18"/>
      <c r="O261" s="65"/>
      <c r="P261" s="20"/>
      <c r="Q261" s="21"/>
      <c r="R261" s="22"/>
      <c r="S261" s="23"/>
      <c r="T261" s="24"/>
      <c r="U261" s="25"/>
      <c r="V261" s="25"/>
      <c r="W261" s="45"/>
      <c r="X261" s="44"/>
      <c r="Y261" s="44"/>
      <c r="Z261" s="44"/>
      <c r="AA261" s="41"/>
      <c r="AB261" s="41"/>
      <c r="AC261" s="26"/>
      <c r="AD261" s="27"/>
      <c r="AE261" s="28"/>
      <c r="AF261" s="69"/>
      <c r="AG261" s="69"/>
      <c r="AH261" s="69"/>
      <c r="AI261" s="69"/>
      <c r="AJ261" s="69"/>
      <c r="AK261" s="69"/>
      <c r="AL261" s="69"/>
    </row>
    <row r="262" spans="1:38" s="71" customFormat="1" ht="60" customHeight="1" thickBot="1" x14ac:dyDescent="0.3">
      <c r="A262" s="15">
        <f>IF(C262="","",SUBTOTAL(3,$C$2:C262))</f>
        <v>261</v>
      </c>
      <c r="B262" s="16" t="s">
        <v>275</v>
      </c>
      <c r="C262" s="7" t="s">
        <v>923</v>
      </c>
      <c r="D262" s="37">
        <v>2610</v>
      </c>
      <c r="E262" s="37" t="s">
        <v>1564</v>
      </c>
      <c r="F262" s="37">
        <v>261</v>
      </c>
      <c r="G262" s="56"/>
      <c r="H262" s="56">
        <v>7</v>
      </c>
      <c r="I262" s="56">
        <v>42</v>
      </c>
      <c r="J262" s="18">
        <f t="shared" si="4"/>
        <v>42</v>
      </c>
      <c r="K262" s="18">
        <v>30</v>
      </c>
      <c r="L262" s="19">
        <v>44096</v>
      </c>
      <c r="M262" s="62">
        <v>44400</v>
      </c>
      <c r="N262" s="18"/>
      <c r="O262" s="65"/>
      <c r="P262" s="20"/>
      <c r="Q262" s="21"/>
      <c r="R262" s="22"/>
      <c r="S262" s="23"/>
      <c r="T262" s="24"/>
      <c r="U262" s="25"/>
      <c r="V262" s="25"/>
      <c r="W262" s="45"/>
      <c r="X262" s="44"/>
      <c r="Y262" s="44"/>
      <c r="Z262" s="44"/>
      <c r="AA262" s="41"/>
      <c r="AB262" s="41"/>
      <c r="AC262" s="26"/>
      <c r="AD262" s="27"/>
      <c r="AE262" s="28"/>
      <c r="AF262" s="69"/>
      <c r="AG262" s="69"/>
      <c r="AH262" s="69"/>
      <c r="AI262" s="69"/>
      <c r="AJ262" s="69"/>
      <c r="AK262" s="69"/>
      <c r="AL262" s="69"/>
    </row>
    <row r="263" spans="1:38" s="71" customFormat="1" ht="60" customHeight="1" thickBot="1" x14ac:dyDescent="0.3">
      <c r="A263" s="15">
        <f>IF(C263="","",SUBTOTAL(3,$C$2:C263))</f>
        <v>262</v>
      </c>
      <c r="B263" s="16" t="s">
        <v>276</v>
      </c>
      <c r="C263" s="17" t="s">
        <v>924</v>
      </c>
      <c r="D263" s="52">
        <v>2620</v>
      </c>
      <c r="E263" s="52" t="s">
        <v>1565</v>
      </c>
      <c r="F263" s="52">
        <v>262</v>
      </c>
      <c r="G263" s="56"/>
      <c r="H263" s="56">
        <v>5</v>
      </c>
      <c r="I263" s="56">
        <v>28</v>
      </c>
      <c r="J263" s="18">
        <f t="shared" si="4"/>
        <v>28</v>
      </c>
      <c r="K263" s="18">
        <v>30</v>
      </c>
      <c r="L263" s="19">
        <v>44480</v>
      </c>
      <c r="M263" s="62">
        <v>44515</v>
      </c>
      <c r="N263" s="18"/>
      <c r="O263" s="65"/>
      <c r="P263" s="20"/>
      <c r="Q263" s="21"/>
      <c r="R263" s="22"/>
      <c r="S263" s="23"/>
      <c r="T263" s="24"/>
      <c r="U263" s="25"/>
      <c r="V263" s="25"/>
      <c r="W263" s="45"/>
      <c r="X263" s="44"/>
      <c r="Y263" s="44"/>
      <c r="Z263" s="44"/>
      <c r="AA263" s="41"/>
      <c r="AB263" s="41"/>
      <c r="AC263" s="26"/>
      <c r="AD263" s="27"/>
      <c r="AE263" s="28"/>
      <c r="AF263" s="69"/>
      <c r="AG263" s="69"/>
      <c r="AH263" s="69"/>
      <c r="AI263" s="69"/>
      <c r="AJ263" s="69"/>
      <c r="AK263" s="69"/>
      <c r="AL263" s="69"/>
    </row>
    <row r="264" spans="1:38" s="71" customFormat="1" ht="60" customHeight="1" thickBot="1" x14ac:dyDescent="0.3">
      <c r="A264" s="15">
        <f>IF(C264="","",SUBTOTAL(3,$C$2:C264))</f>
        <v>263</v>
      </c>
      <c r="B264" s="16" t="s">
        <v>277</v>
      </c>
      <c r="C264" s="7" t="s">
        <v>925</v>
      </c>
      <c r="D264" s="52">
        <v>2630</v>
      </c>
      <c r="E264" s="52" t="s">
        <v>1566</v>
      </c>
      <c r="F264" s="52">
        <v>263</v>
      </c>
      <c r="G264" s="56"/>
      <c r="H264" s="56">
        <v>10</v>
      </c>
      <c r="I264" s="56">
        <v>38</v>
      </c>
      <c r="J264" s="18">
        <f t="shared" si="4"/>
        <v>38</v>
      </c>
      <c r="K264" s="18">
        <v>30</v>
      </c>
      <c r="L264" s="19">
        <v>43776</v>
      </c>
      <c r="M264" s="62">
        <v>44482</v>
      </c>
      <c r="N264" s="18"/>
      <c r="O264" s="65"/>
      <c r="P264" s="20"/>
      <c r="Q264" s="21"/>
      <c r="R264" s="22"/>
      <c r="S264" s="23"/>
      <c r="T264" s="24"/>
      <c r="U264" s="25"/>
      <c r="V264" s="25"/>
      <c r="W264" s="45"/>
      <c r="X264" s="44"/>
      <c r="Y264" s="44"/>
      <c r="Z264" s="44"/>
      <c r="AA264" s="41"/>
      <c r="AB264" s="41"/>
      <c r="AC264" s="26"/>
      <c r="AD264" s="27"/>
      <c r="AE264" s="28"/>
      <c r="AF264" s="69"/>
      <c r="AG264" s="69"/>
      <c r="AH264" s="69"/>
      <c r="AI264" s="69"/>
      <c r="AJ264" s="69"/>
      <c r="AK264" s="69"/>
      <c r="AL264" s="69"/>
    </row>
    <row r="265" spans="1:38" s="71" customFormat="1" ht="60" customHeight="1" thickBot="1" x14ac:dyDescent="0.3">
      <c r="A265" s="15">
        <f>IF(C265="","",SUBTOTAL(3,$C$2:C265))</f>
        <v>264</v>
      </c>
      <c r="B265" s="16" t="s">
        <v>278</v>
      </c>
      <c r="C265" s="17" t="s">
        <v>926</v>
      </c>
      <c r="D265" s="37">
        <v>2640</v>
      </c>
      <c r="E265" s="37" t="s">
        <v>1567</v>
      </c>
      <c r="F265" s="37">
        <v>264</v>
      </c>
      <c r="G265" s="56"/>
      <c r="H265" s="56"/>
      <c r="I265" s="56">
        <v>37</v>
      </c>
      <c r="J265" s="18">
        <f t="shared" si="4"/>
        <v>37</v>
      </c>
      <c r="K265" s="18">
        <v>30</v>
      </c>
      <c r="L265" s="19">
        <v>0</v>
      </c>
      <c r="M265" s="62">
        <v>44689</v>
      </c>
      <c r="N265" s="18"/>
      <c r="O265" s="65"/>
      <c r="P265" s="20"/>
      <c r="Q265" s="21"/>
      <c r="R265" s="22"/>
      <c r="S265" s="23"/>
      <c r="T265" s="24"/>
      <c r="U265" s="25"/>
      <c r="V265" s="25"/>
      <c r="W265" s="45"/>
      <c r="X265" s="44"/>
      <c r="Y265" s="44"/>
      <c r="Z265" s="44"/>
      <c r="AA265" s="41"/>
      <c r="AB265" s="41"/>
      <c r="AC265" s="26"/>
      <c r="AD265" s="27"/>
      <c r="AE265" s="28"/>
      <c r="AF265" s="69"/>
      <c r="AG265" s="69"/>
      <c r="AH265" s="69"/>
      <c r="AI265" s="69"/>
      <c r="AJ265" s="69"/>
      <c r="AK265" s="69"/>
      <c r="AL265" s="69"/>
    </row>
    <row r="266" spans="1:38" s="71" customFormat="1" ht="60" customHeight="1" thickBot="1" x14ac:dyDescent="0.3">
      <c r="A266" s="15">
        <f>IF(C266="","",SUBTOTAL(3,$C$2:C266))</f>
        <v>265</v>
      </c>
      <c r="B266" s="16" t="s">
        <v>279</v>
      </c>
      <c r="C266" s="7" t="s">
        <v>927</v>
      </c>
      <c r="D266" s="52">
        <v>2650</v>
      </c>
      <c r="E266" s="52" t="s">
        <v>1568</v>
      </c>
      <c r="F266" s="52">
        <v>265</v>
      </c>
      <c r="G266" s="56"/>
      <c r="H266" s="56">
        <v>5</v>
      </c>
      <c r="I266" s="56">
        <v>23</v>
      </c>
      <c r="J266" s="18">
        <f t="shared" si="4"/>
        <v>23</v>
      </c>
      <c r="K266" s="18">
        <v>30</v>
      </c>
      <c r="L266" s="19">
        <v>43937</v>
      </c>
      <c r="M266" s="62">
        <v>44662</v>
      </c>
      <c r="N266" s="18"/>
      <c r="O266" s="65"/>
      <c r="P266" s="20"/>
      <c r="Q266" s="21"/>
      <c r="R266" s="22"/>
      <c r="S266" s="23"/>
      <c r="T266" s="24"/>
      <c r="U266" s="25"/>
      <c r="V266" s="25"/>
      <c r="W266" s="45"/>
      <c r="X266" s="44"/>
      <c r="Y266" s="44"/>
      <c r="Z266" s="44"/>
      <c r="AA266" s="41"/>
      <c r="AB266" s="41"/>
      <c r="AC266" s="26"/>
      <c r="AD266" s="27"/>
      <c r="AE266" s="28"/>
      <c r="AF266" s="69"/>
      <c r="AG266" s="69"/>
      <c r="AH266" s="69"/>
      <c r="AI266" s="69"/>
      <c r="AJ266" s="69"/>
      <c r="AK266" s="69"/>
      <c r="AL266" s="69"/>
    </row>
    <row r="267" spans="1:38" s="71" customFormat="1" ht="60" customHeight="1" thickBot="1" x14ac:dyDescent="0.3">
      <c r="A267" s="15">
        <f>IF(C267="","",SUBTOTAL(3,$C$2:C267))</f>
        <v>266</v>
      </c>
      <c r="B267" s="16" t="s">
        <v>280</v>
      </c>
      <c r="C267" s="17" t="s">
        <v>928</v>
      </c>
      <c r="D267" s="52">
        <v>2660</v>
      </c>
      <c r="E267" s="52" t="s">
        <v>1569</v>
      </c>
      <c r="F267" s="52">
        <v>266</v>
      </c>
      <c r="G267" s="56"/>
      <c r="H267" s="56">
        <v>8</v>
      </c>
      <c r="I267" s="56">
        <v>35</v>
      </c>
      <c r="J267" s="18">
        <f t="shared" si="4"/>
        <v>35</v>
      </c>
      <c r="K267" s="18">
        <v>30</v>
      </c>
      <c r="L267" s="19">
        <v>44210</v>
      </c>
      <c r="M267" s="62">
        <v>44621</v>
      </c>
      <c r="N267" s="18"/>
      <c r="O267" s="65"/>
      <c r="P267" s="20"/>
      <c r="Q267" s="21"/>
      <c r="R267" s="22"/>
      <c r="S267" s="23"/>
      <c r="T267" s="24"/>
      <c r="U267" s="25"/>
      <c r="V267" s="25"/>
      <c r="W267" s="45"/>
      <c r="X267" s="44"/>
      <c r="Y267" s="44"/>
      <c r="Z267" s="44"/>
      <c r="AA267" s="41"/>
      <c r="AB267" s="41"/>
      <c r="AC267" s="26"/>
      <c r="AD267" s="27"/>
      <c r="AE267" s="28"/>
      <c r="AF267" s="69"/>
      <c r="AG267" s="69"/>
      <c r="AH267" s="69"/>
      <c r="AI267" s="69"/>
      <c r="AJ267" s="69"/>
      <c r="AK267" s="69"/>
      <c r="AL267" s="69"/>
    </row>
    <row r="268" spans="1:38" s="71" customFormat="1" ht="60" customHeight="1" thickBot="1" x14ac:dyDescent="0.3">
      <c r="A268" s="15">
        <f>IF(C268="","",SUBTOTAL(3,$C$2:C268))</f>
        <v>267</v>
      </c>
      <c r="B268" s="16" t="s">
        <v>281</v>
      </c>
      <c r="C268" s="7" t="s">
        <v>929</v>
      </c>
      <c r="D268" s="52">
        <v>2670</v>
      </c>
      <c r="E268" s="52" t="s">
        <v>1570</v>
      </c>
      <c r="F268" s="52">
        <v>267</v>
      </c>
      <c r="G268" s="56"/>
      <c r="H268" s="56">
        <v>8</v>
      </c>
      <c r="I268" s="56">
        <v>32</v>
      </c>
      <c r="J268" s="18">
        <f t="shared" si="4"/>
        <v>32</v>
      </c>
      <c r="K268" s="18">
        <v>30</v>
      </c>
      <c r="L268" s="19">
        <v>43984</v>
      </c>
      <c r="M268" s="62">
        <v>44690</v>
      </c>
      <c r="N268" s="18"/>
      <c r="O268" s="65"/>
      <c r="P268" s="20"/>
      <c r="Q268" s="21"/>
      <c r="R268" s="22"/>
      <c r="S268" s="23"/>
      <c r="T268" s="24"/>
      <c r="U268" s="25"/>
      <c r="V268" s="25"/>
      <c r="W268" s="45"/>
      <c r="X268" s="44"/>
      <c r="Y268" s="44"/>
      <c r="Z268" s="44"/>
      <c r="AA268" s="41"/>
      <c r="AB268" s="41"/>
      <c r="AC268" s="26"/>
      <c r="AD268" s="27"/>
      <c r="AE268" s="28"/>
      <c r="AF268" s="69"/>
      <c r="AG268" s="69"/>
      <c r="AH268" s="69"/>
      <c r="AI268" s="69"/>
      <c r="AJ268" s="69"/>
      <c r="AK268" s="69"/>
      <c r="AL268" s="69"/>
    </row>
    <row r="269" spans="1:38" s="71" customFormat="1" ht="60" customHeight="1" thickBot="1" x14ac:dyDescent="0.3">
      <c r="A269" s="15">
        <f>IF(C269="","",SUBTOTAL(3,$C$2:C269))</f>
        <v>268</v>
      </c>
      <c r="B269" s="16" t="s">
        <v>282</v>
      </c>
      <c r="C269" s="17" t="s">
        <v>930</v>
      </c>
      <c r="D269" s="37">
        <v>2680</v>
      </c>
      <c r="E269" s="37" t="s">
        <v>1571</v>
      </c>
      <c r="F269" s="37">
        <v>268</v>
      </c>
      <c r="G269" s="56"/>
      <c r="H269" s="56">
        <v>6</v>
      </c>
      <c r="I269" s="56">
        <v>32</v>
      </c>
      <c r="J269" s="18">
        <f t="shared" si="4"/>
        <v>32</v>
      </c>
      <c r="K269" s="18">
        <v>30</v>
      </c>
      <c r="L269" s="19">
        <v>44425</v>
      </c>
      <c r="M269" s="62">
        <v>44489</v>
      </c>
      <c r="N269" s="18"/>
      <c r="O269" s="65"/>
      <c r="P269" s="20"/>
      <c r="Q269" s="21"/>
      <c r="R269" s="22"/>
      <c r="S269" s="23"/>
      <c r="T269" s="24"/>
      <c r="U269" s="25"/>
      <c r="V269" s="25"/>
      <c r="W269" s="45"/>
      <c r="X269" s="44"/>
      <c r="Y269" s="44"/>
      <c r="Z269" s="44"/>
      <c r="AA269" s="41"/>
      <c r="AB269" s="41"/>
      <c r="AC269" s="26"/>
      <c r="AD269" s="27"/>
      <c r="AE269" s="28"/>
      <c r="AF269" s="69"/>
      <c r="AG269" s="69"/>
      <c r="AH269" s="69"/>
      <c r="AI269" s="69"/>
      <c r="AJ269" s="69"/>
      <c r="AK269" s="69"/>
      <c r="AL269" s="69"/>
    </row>
    <row r="270" spans="1:38" s="71" customFormat="1" ht="60" customHeight="1" thickBot="1" x14ac:dyDescent="0.3">
      <c r="A270" s="15">
        <f>IF(C270="","",SUBTOTAL(3,$C$2:C270))</f>
        <v>269</v>
      </c>
      <c r="B270" s="16" t="s">
        <v>283</v>
      </c>
      <c r="C270" s="7" t="s">
        <v>931</v>
      </c>
      <c r="D270" s="52">
        <v>2690</v>
      </c>
      <c r="E270" s="52" t="s">
        <v>1572</v>
      </c>
      <c r="F270" s="52">
        <v>269</v>
      </c>
      <c r="G270" s="56"/>
      <c r="H270" s="56">
        <v>5</v>
      </c>
      <c r="I270" s="56">
        <v>36</v>
      </c>
      <c r="J270" s="18">
        <f t="shared" si="4"/>
        <v>36</v>
      </c>
      <c r="K270" s="18">
        <v>30</v>
      </c>
      <c r="L270" s="19">
        <v>44417</v>
      </c>
      <c r="M270" s="62">
        <v>44652</v>
      </c>
      <c r="N270" s="18"/>
      <c r="O270" s="65"/>
      <c r="P270" s="20"/>
      <c r="Q270" s="21"/>
      <c r="R270" s="22"/>
      <c r="S270" s="23"/>
      <c r="T270" s="24"/>
      <c r="U270" s="25"/>
      <c r="V270" s="25"/>
      <c r="W270" s="45"/>
      <c r="X270" s="44"/>
      <c r="Y270" s="44"/>
      <c r="Z270" s="44"/>
      <c r="AA270" s="41"/>
      <c r="AB270" s="41"/>
      <c r="AC270" s="26"/>
      <c r="AD270" s="27"/>
      <c r="AE270" s="28"/>
      <c r="AF270" s="69"/>
      <c r="AG270" s="69"/>
      <c r="AH270" s="69"/>
      <c r="AI270" s="69"/>
      <c r="AJ270" s="69"/>
      <c r="AK270" s="69"/>
      <c r="AL270" s="69"/>
    </row>
    <row r="271" spans="1:38" s="71" customFormat="1" ht="60" customHeight="1" thickBot="1" x14ac:dyDescent="0.3">
      <c r="A271" s="15">
        <f>IF(C271="","",SUBTOTAL(3,$C$2:C271))</f>
        <v>270</v>
      </c>
      <c r="B271" s="16" t="s">
        <v>284</v>
      </c>
      <c r="C271" s="17" t="s">
        <v>932</v>
      </c>
      <c r="D271" s="52">
        <v>2700</v>
      </c>
      <c r="E271" s="52" t="s">
        <v>1573</v>
      </c>
      <c r="F271" s="52">
        <v>270</v>
      </c>
      <c r="G271" s="56"/>
      <c r="H271" s="56">
        <v>6</v>
      </c>
      <c r="I271" s="56">
        <v>36</v>
      </c>
      <c r="J271" s="18">
        <f t="shared" si="4"/>
        <v>36</v>
      </c>
      <c r="K271" s="18">
        <v>30</v>
      </c>
      <c r="L271" s="19">
        <v>44376</v>
      </c>
      <c r="M271" s="62">
        <v>44486</v>
      </c>
      <c r="N271" s="18"/>
      <c r="O271" s="65"/>
      <c r="P271" s="20"/>
      <c r="Q271" s="21"/>
      <c r="R271" s="22"/>
      <c r="S271" s="23"/>
      <c r="T271" s="24"/>
      <c r="U271" s="25"/>
      <c r="V271" s="25"/>
      <c r="W271" s="45"/>
      <c r="X271" s="44"/>
      <c r="Y271" s="44"/>
      <c r="Z271" s="44"/>
      <c r="AA271" s="41"/>
      <c r="AB271" s="41"/>
      <c r="AC271" s="26"/>
      <c r="AD271" s="27"/>
      <c r="AE271" s="28"/>
      <c r="AF271" s="69"/>
      <c r="AG271" s="69"/>
      <c r="AH271" s="69"/>
      <c r="AI271" s="69"/>
      <c r="AJ271" s="69"/>
      <c r="AK271" s="69"/>
      <c r="AL271" s="69"/>
    </row>
    <row r="272" spans="1:38" s="71" customFormat="1" ht="60" customHeight="1" thickBot="1" x14ac:dyDescent="0.3">
      <c r="A272" s="15">
        <f>IF(C272="","",SUBTOTAL(3,$C$2:C272))</f>
        <v>271</v>
      </c>
      <c r="B272" s="16" t="s">
        <v>285</v>
      </c>
      <c r="C272" s="7" t="s">
        <v>933</v>
      </c>
      <c r="D272" s="37">
        <v>2710</v>
      </c>
      <c r="E272" s="37" t="s">
        <v>1574</v>
      </c>
      <c r="F272" s="37">
        <v>271</v>
      </c>
      <c r="G272" s="56"/>
      <c r="H272" s="56">
        <v>13</v>
      </c>
      <c r="I272" s="56">
        <v>21</v>
      </c>
      <c r="J272" s="18">
        <f t="shared" si="4"/>
        <v>21</v>
      </c>
      <c r="K272" s="18">
        <v>30</v>
      </c>
      <c r="L272" s="19">
        <v>44412</v>
      </c>
      <c r="M272" s="62">
        <v>44658</v>
      </c>
      <c r="N272" s="18"/>
      <c r="O272" s="65"/>
      <c r="P272" s="20"/>
      <c r="Q272" s="21"/>
      <c r="R272" s="22"/>
      <c r="S272" s="23"/>
      <c r="T272" s="24"/>
      <c r="U272" s="25"/>
      <c r="V272" s="25"/>
      <c r="W272" s="45"/>
      <c r="X272" s="44"/>
      <c r="Y272" s="44"/>
      <c r="Z272" s="44"/>
      <c r="AA272" s="41"/>
      <c r="AB272" s="41"/>
      <c r="AC272" s="26"/>
      <c r="AD272" s="27"/>
      <c r="AE272" s="28"/>
      <c r="AF272" s="69"/>
      <c r="AG272" s="69"/>
      <c r="AH272" s="69"/>
      <c r="AI272" s="69"/>
      <c r="AJ272" s="69"/>
      <c r="AK272" s="69"/>
      <c r="AL272" s="69"/>
    </row>
    <row r="273" spans="1:38" s="71" customFormat="1" ht="60" customHeight="1" thickBot="1" x14ac:dyDescent="0.3">
      <c r="A273" s="15">
        <f>IF(C273="","",SUBTOTAL(3,$C$2:C273))</f>
        <v>272</v>
      </c>
      <c r="B273" s="16" t="s">
        <v>286</v>
      </c>
      <c r="C273" s="17" t="s">
        <v>934</v>
      </c>
      <c r="D273" s="52">
        <v>2720</v>
      </c>
      <c r="E273" s="52" t="s">
        <v>1575</v>
      </c>
      <c r="F273" s="52">
        <v>272</v>
      </c>
      <c r="G273" s="56"/>
      <c r="H273" s="56"/>
      <c r="I273" s="56">
        <v>34</v>
      </c>
      <c r="J273" s="18">
        <f t="shared" si="4"/>
        <v>34</v>
      </c>
      <c r="K273" s="18">
        <v>30</v>
      </c>
      <c r="L273" s="19">
        <v>44195</v>
      </c>
      <c r="M273" s="62">
        <v>44513</v>
      </c>
      <c r="N273" s="18"/>
      <c r="O273" s="65"/>
      <c r="P273" s="20"/>
      <c r="Q273" s="21"/>
      <c r="R273" s="22"/>
      <c r="S273" s="23"/>
      <c r="T273" s="24"/>
      <c r="U273" s="25"/>
      <c r="V273" s="25"/>
      <c r="W273" s="45"/>
      <c r="X273" s="44"/>
      <c r="Y273" s="44"/>
      <c r="Z273" s="44"/>
      <c r="AA273" s="41"/>
      <c r="AB273" s="41"/>
      <c r="AC273" s="26"/>
      <c r="AD273" s="27"/>
      <c r="AE273" s="28"/>
      <c r="AF273" s="69"/>
      <c r="AG273" s="69"/>
      <c r="AH273" s="69"/>
      <c r="AI273" s="69"/>
      <c r="AJ273" s="69"/>
      <c r="AK273" s="69"/>
      <c r="AL273" s="69"/>
    </row>
    <row r="274" spans="1:38" s="71" customFormat="1" ht="60" customHeight="1" thickBot="1" x14ac:dyDescent="0.3">
      <c r="A274" s="15">
        <f>IF(C274="","",SUBTOTAL(3,$C$2:C274))</f>
        <v>273</v>
      </c>
      <c r="B274" s="16" t="s">
        <v>287</v>
      </c>
      <c r="C274" s="7" t="s">
        <v>935</v>
      </c>
      <c r="D274" s="52">
        <v>2730</v>
      </c>
      <c r="E274" s="52" t="s">
        <v>1576</v>
      </c>
      <c r="F274" s="52">
        <v>273</v>
      </c>
      <c r="G274" s="56"/>
      <c r="H274" s="56">
        <v>29</v>
      </c>
      <c r="I274" s="56">
        <v>42</v>
      </c>
      <c r="J274" s="18">
        <f t="shared" si="4"/>
        <v>42</v>
      </c>
      <c r="K274" s="18">
        <v>30</v>
      </c>
      <c r="L274" s="19">
        <v>43775</v>
      </c>
      <c r="M274" s="62">
        <v>44524</v>
      </c>
      <c r="N274" s="18"/>
      <c r="O274" s="65"/>
      <c r="P274" s="20"/>
      <c r="Q274" s="21"/>
      <c r="R274" s="22"/>
      <c r="S274" s="23"/>
      <c r="T274" s="24"/>
      <c r="U274" s="25"/>
      <c r="V274" s="25"/>
      <c r="W274" s="45"/>
      <c r="X274" s="44"/>
      <c r="Y274" s="44"/>
      <c r="Z274" s="44"/>
      <c r="AA274" s="41"/>
      <c r="AB274" s="41"/>
      <c r="AC274" s="26"/>
      <c r="AD274" s="27"/>
      <c r="AE274" s="28"/>
      <c r="AF274" s="69"/>
      <c r="AG274" s="69"/>
      <c r="AH274" s="69"/>
      <c r="AI274" s="69"/>
      <c r="AJ274" s="69"/>
      <c r="AK274" s="69"/>
      <c r="AL274" s="69"/>
    </row>
    <row r="275" spans="1:38" s="71" customFormat="1" ht="60" customHeight="1" thickBot="1" x14ac:dyDescent="0.3">
      <c r="A275" s="15">
        <f>IF(C275="","",SUBTOTAL(3,$C$2:C275))</f>
        <v>274</v>
      </c>
      <c r="B275" s="16" t="s">
        <v>288</v>
      </c>
      <c r="C275" s="17" t="s">
        <v>936</v>
      </c>
      <c r="D275" s="52">
        <v>2740</v>
      </c>
      <c r="E275" s="52" t="s">
        <v>1577</v>
      </c>
      <c r="F275" s="52">
        <v>274</v>
      </c>
      <c r="G275" s="56"/>
      <c r="H275" s="56">
        <v>28</v>
      </c>
      <c r="I275" s="56">
        <v>42</v>
      </c>
      <c r="J275" s="18">
        <f t="shared" si="4"/>
        <v>42</v>
      </c>
      <c r="K275" s="18">
        <v>30</v>
      </c>
      <c r="L275" s="19">
        <v>44465</v>
      </c>
      <c r="M275" s="62">
        <v>44507</v>
      </c>
      <c r="N275" s="18"/>
      <c r="O275" s="65"/>
      <c r="P275" s="20"/>
      <c r="Q275" s="21"/>
      <c r="R275" s="22"/>
      <c r="S275" s="23"/>
      <c r="T275" s="24"/>
      <c r="U275" s="25"/>
      <c r="V275" s="25"/>
      <c r="W275" s="45"/>
      <c r="X275" s="44"/>
      <c r="Y275" s="44"/>
      <c r="Z275" s="44"/>
      <c r="AA275" s="41"/>
      <c r="AB275" s="41"/>
      <c r="AC275" s="26"/>
      <c r="AD275" s="27"/>
      <c r="AE275" s="28"/>
      <c r="AF275" s="69"/>
      <c r="AG275" s="69"/>
      <c r="AH275" s="69"/>
      <c r="AI275" s="69"/>
      <c r="AJ275" s="69"/>
      <c r="AK275" s="69"/>
      <c r="AL275" s="69"/>
    </row>
    <row r="276" spans="1:38" s="71" customFormat="1" ht="60" customHeight="1" thickBot="1" x14ac:dyDescent="0.3">
      <c r="A276" s="15">
        <f>IF(C276="","",SUBTOTAL(3,$C$2:C276))</f>
        <v>275</v>
      </c>
      <c r="B276" s="16" t="s">
        <v>289</v>
      </c>
      <c r="C276" s="7" t="s">
        <v>937</v>
      </c>
      <c r="D276" s="37">
        <v>2750</v>
      </c>
      <c r="E276" s="37" t="s">
        <v>1578</v>
      </c>
      <c r="F276" s="37">
        <v>275</v>
      </c>
      <c r="G276" s="56"/>
      <c r="H276" s="56">
        <v>8</v>
      </c>
      <c r="I276" s="56">
        <v>41</v>
      </c>
      <c r="J276" s="18">
        <f t="shared" si="4"/>
        <v>41</v>
      </c>
      <c r="K276" s="18">
        <v>30</v>
      </c>
      <c r="L276" s="19">
        <v>44398</v>
      </c>
      <c r="M276" s="62">
        <v>44694</v>
      </c>
      <c r="N276" s="18"/>
      <c r="O276" s="65"/>
      <c r="P276" s="20"/>
      <c r="Q276" s="21"/>
      <c r="R276" s="22"/>
      <c r="S276" s="23"/>
      <c r="T276" s="24"/>
      <c r="U276" s="25"/>
      <c r="V276" s="25"/>
      <c r="W276" s="45"/>
      <c r="X276" s="44"/>
      <c r="Y276" s="44"/>
      <c r="Z276" s="44"/>
      <c r="AA276" s="41"/>
      <c r="AB276" s="41"/>
      <c r="AC276" s="26"/>
      <c r="AD276" s="27"/>
      <c r="AE276" s="28"/>
      <c r="AF276" s="69"/>
      <c r="AG276" s="69"/>
      <c r="AH276" s="69"/>
      <c r="AI276" s="69"/>
      <c r="AJ276" s="69"/>
      <c r="AK276" s="69"/>
      <c r="AL276" s="69"/>
    </row>
    <row r="277" spans="1:38" s="71" customFormat="1" ht="60" customHeight="1" thickBot="1" x14ac:dyDescent="0.3">
      <c r="A277" s="15">
        <f>IF(C277="","",SUBTOTAL(3,$C$2:C277))</f>
        <v>276</v>
      </c>
      <c r="B277" s="16" t="s">
        <v>290</v>
      </c>
      <c r="C277" s="17" t="s">
        <v>938</v>
      </c>
      <c r="D277" s="52">
        <v>2760</v>
      </c>
      <c r="E277" s="52" t="s">
        <v>1579</v>
      </c>
      <c r="F277" s="52">
        <v>276</v>
      </c>
      <c r="G277" s="56"/>
      <c r="H277" s="56">
        <v>4.4000000000000004</v>
      </c>
      <c r="I277" s="56">
        <v>41</v>
      </c>
      <c r="J277" s="18">
        <f t="shared" si="4"/>
        <v>41</v>
      </c>
      <c r="K277" s="18">
        <v>30</v>
      </c>
      <c r="L277" s="19">
        <v>44381</v>
      </c>
      <c r="M277" s="62">
        <v>44513</v>
      </c>
      <c r="N277" s="18"/>
      <c r="O277" s="65"/>
      <c r="P277" s="20"/>
      <c r="Q277" s="21"/>
      <c r="R277" s="22"/>
      <c r="S277" s="23"/>
      <c r="T277" s="24"/>
      <c r="U277" s="25"/>
      <c r="V277" s="25"/>
      <c r="W277" s="45"/>
      <c r="X277" s="44"/>
      <c r="Y277" s="44"/>
      <c r="Z277" s="44"/>
      <c r="AA277" s="41"/>
      <c r="AB277" s="41"/>
      <c r="AC277" s="26"/>
      <c r="AD277" s="27"/>
      <c r="AE277" s="28"/>
      <c r="AF277" s="69"/>
      <c r="AG277" s="69"/>
      <c r="AH277" s="69"/>
      <c r="AI277" s="69"/>
      <c r="AJ277" s="69"/>
      <c r="AK277" s="69"/>
      <c r="AL277" s="69"/>
    </row>
    <row r="278" spans="1:38" s="71" customFormat="1" ht="60" customHeight="1" thickBot="1" x14ac:dyDescent="0.3">
      <c r="A278" s="15">
        <f>IF(C278="","",SUBTOTAL(3,$C$2:C278))</f>
        <v>277</v>
      </c>
      <c r="B278" s="16" t="s">
        <v>291</v>
      </c>
      <c r="C278" s="7" t="s">
        <v>939</v>
      </c>
      <c r="D278" s="52">
        <v>2770</v>
      </c>
      <c r="E278" s="52" t="s">
        <v>1580</v>
      </c>
      <c r="F278" s="52">
        <v>277</v>
      </c>
      <c r="G278" s="56"/>
      <c r="H278" s="56">
        <v>15</v>
      </c>
      <c r="I278" s="56">
        <v>26</v>
      </c>
      <c r="J278" s="18">
        <f t="shared" si="4"/>
        <v>26</v>
      </c>
      <c r="K278" s="18">
        <v>30</v>
      </c>
      <c r="L278" s="19">
        <v>44448</v>
      </c>
      <c r="M278" s="62">
        <v>44525</v>
      </c>
      <c r="N278" s="18"/>
      <c r="O278" s="65"/>
      <c r="P278" s="20"/>
      <c r="Q278" s="21"/>
      <c r="R278" s="22"/>
      <c r="S278" s="23"/>
      <c r="T278" s="24"/>
      <c r="U278" s="25"/>
      <c r="V278" s="25"/>
      <c r="W278" s="45"/>
      <c r="X278" s="44"/>
      <c r="Y278" s="44"/>
      <c r="Z278" s="44"/>
      <c r="AA278" s="41"/>
      <c r="AB278" s="41"/>
      <c r="AC278" s="26"/>
      <c r="AD278" s="27"/>
      <c r="AE278" s="28"/>
      <c r="AF278" s="69"/>
      <c r="AG278" s="69"/>
      <c r="AH278" s="69"/>
      <c r="AI278" s="69"/>
      <c r="AJ278" s="69"/>
      <c r="AK278" s="69"/>
      <c r="AL278" s="69"/>
    </row>
    <row r="279" spans="1:38" s="71" customFormat="1" ht="60" customHeight="1" thickBot="1" x14ac:dyDescent="0.3">
      <c r="A279" s="15">
        <f>IF(C279="","",SUBTOTAL(3,$C$2:C279))</f>
        <v>278</v>
      </c>
      <c r="B279" s="16" t="s">
        <v>292</v>
      </c>
      <c r="C279" s="17" t="s">
        <v>940</v>
      </c>
      <c r="D279" s="37">
        <v>2780</v>
      </c>
      <c r="E279" s="37" t="s">
        <v>1581</v>
      </c>
      <c r="F279" s="37">
        <v>278</v>
      </c>
      <c r="G279" s="56"/>
      <c r="H279" s="56">
        <v>11</v>
      </c>
      <c r="I279" s="56">
        <v>35</v>
      </c>
      <c r="J279" s="18">
        <f t="shared" si="4"/>
        <v>35</v>
      </c>
      <c r="K279" s="18">
        <v>30</v>
      </c>
      <c r="L279" s="19">
        <v>43703</v>
      </c>
      <c r="M279" s="62">
        <v>44513</v>
      </c>
      <c r="N279" s="18"/>
      <c r="O279" s="65"/>
      <c r="P279" s="20"/>
      <c r="Q279" s="21"/>
      <c r="R279" s="22"/>
      <c r="S279" s="23"/>
      <c r="T279" s="24"/>
      <c r="U279" s="25"/>
      <c r="V279" s="25"/>
      <c r="W279" s="45"/>
      <c r="X279" s="44"/>
      <c r="Y279" s="44"/>
      <c r="Z279" s="44"/>
      <c r="AA279" s="41"/>
      <c r="AB279" s="41"/>
      <c r="AC279" s="26"/>
      <c r="AD279" s="27"/>
      <c r="AE279" s="28"/>
      <c r="AF279" s="69"/>
      <c r="AG279" s="69"/>
      <c r="AH279" s="69"/>
      <c r="AI279" s="69"/>
      <c r="AJ279" s="69"/>
      <c r="AK279" s="69"/>
      <c r="AL279" s="69"/>
    </row>
    <row r="280" spans="1:38" s="71" customFormat="1" ht="60" customHeight="1" thickBot="1" x14ac:dyDescent="0.3">
      <c r="A280" s="15">
        <f>IF(C280="","",SUBTOTAL(3,$C$2:C280))</f>
        <v>279</v>
      </c>
      <c r="B280" s="16" t="s">
        <v>293</v>
      </c>
      <c r="C280" s="7" t="s">
        <v>941</v>
      </c>
      <c r="D280" s="52">
        <v>2790</v>
      </c>
      <c r="E280" s="52" t="s">
        <v>1582</v>
      </c>
      <c r="F280" s="52">
        <v>279</v>
      </c>
      <c r="G280" s="56"/>
      <c r="H280" s="56">
        <v>8</v>
      </c>
      <c r="I280" s="56">
        <v>33</v>
      </c>
      <c r="J280" s="18">
        <f t="shared" si="4"/>
        <v>33</v>
      </c>
      <c r="K280" s="18">
        <v>30</v>
      </c>
      <c r="L280" s="19">
        <v>43599</v>
      </c>
      <c r="M280" s="62">
        <v>44689</v>
      </c>
      <c r="N280" s="18"/>
      <c r="O280" s="65"/>
      <c r="P280" s="20"/>
      <c r="Q280" s="21"/>
      <c r="R280" s="22"/>
      <c r="S280" s="23"/>
      <c r="T280" s="24"/>
      <c r="U280" s="25"/>
      <c r="V280" s="25"/>
      <c r="W280" s="45"/>
      <c r="X280" s="44"/>
      <c r="Y280" s="44"/>
      <c r="Z280" s="44"/>
      <c r="AA280" s="41"/>
      <c r="AB280" s="41"/>
      <c r="AC280" s="26"/>
      <c r="AD280" s="27"/>
      <c r="AE280" s="28"/>
      <c r="AF280" s="69"/>
      <c r="AG280" s="69"/>
      <c r="AH280" s="69"/>
      <c r="AI280" s="69"/>
      <c r="AJ280" s="69"/>
      <c r="AK280" s="69"/>
      <c r="AL280" s="69"/>
    </row>
    <row r="281" spans="1:38" s="71" customFormat="1" ht="60" customHeight="1" thickBot="1" x14ac:dyDescent="0.3">
      <c r="A281" s="15">
        <f>IF(C281="","",SUBTOTAL(3,$C$2:C281))</f>
        <v>280</v>
      </c>
      <c r="B281" s="16" t="s">
        <v>294</v>
      </c>
      <c r="C281" s="17" t="s">
        <v>942</v>
      </c>
      <c r="D281" s="52">
        <v>2800</v>
      </c>
      <c r="E281" s="52" t="s">
        <v>1583</v>
      </c>
      <c r="F281" s="52">
        <v>280</v>
      </c>
      <c r="G281" s="56"/>
      <c r="H281" s="56">
        <v>3</v>
      </c>
      <c r="I281" s="56">
        <v>26</v>
      </c>
      <c r="J281" s="18">
        <f t="shared" si="4"/>
        <v>26</v>
      </c>
      <c r="K281" s="18">
        <v>30</v>
      </c>
      <c r="L281" s="19">
        <v>44549</v>
      </c>
      <c r="M281" s="62">
        <v>44530</v>
      </c>
      <c r="N281" s="18"/>
      <c r="O281" s="65"/>
      <c r="P281" s="20"/>
      <c r="Q281" s="21"/>
      <c r="R281" s="22"/>
      <c r="S281" s="23"/>
      <c r="T281" s="24"/>
      <c r="U281" s="25"/>
      <c r="V281" s="25"/>
      <c r="W281" s="45"/>
      <c r="X281" s="44"/>
      <c r="Y281" s="44"/>
      <c r="Z281" s="44"/>
      <c r="AA281" s="41"/>
      <c r="AB281" s="41"/>
      <c r="AC281" s="26"/>
      <c r="AD281" s="27"/>
      <c r="AE281" s="28"/>
      <c r="AF281" s="69"/>
      <c r="AG281" s="69"/>
      <c r="AH281" s="69"/>
      <c r="AI281" s="69"/>
      <c r="AJ281" s="69"/>
      <c r="AK281" s="69"/>
      <c r="AL281" s="69"/>
    </row>
    <row r="282" spans="1:38" s="71" customFormat="1" ht="60" customHeight="1" thickBot="1" x14ac:dyDescent="0.3">
      <c r="A282" s="15">
        <f>IF(C282="","",SUBTOTAL(3,$C$2:C282))</f>
        <v>281</v>
      </c>
      <c r="B282" s="16" t="s">
        <v>295</v>
      </c>
      <c r="C282" s="7" t="s">
        <v>943</v>
      </c>
      <c r="D282" s="52">
        <v>2810</v>
      </c>
      <c r="E282" s="52" t="s">
        <v>1584</v>
      </c>
      <c r="F282" s="52">
        <v>281</v>
      </c>
      <c r="G282" s="56"/>
      <c r="H282" s="56">
        <v>12</v>
      </c>
      <c r="I282" s="56">
        <v>39</v>
      </c>
      <c r="J282" s="18">
        <f t="shared" si="4"/>
        <v>39</v>
      </c>
      <c r="K282" s="18">
        <v>30</v>
      </c>
      <c r="L282" s="19">
        <v>44369</v>
      </c>
      <c r="M282" s="62">
        <v>44513</v>
      </c>
      <c r="N282" s="18"/>
      <c r="O282" s="65"/>
      <c r="P282" s="20"/>
      <c r="Q282" s="21"/>
      <c r="R282" s="22"/>
      <c r="S282" s="23"/>
      <c r="T282" s="24"/>
      <c r="U282" s="25"/>
      <c r="V282" s="25"/>
      <c r="W282" s="45"/>
      <c r="X282" s="44"/>
      <c r="Y282" s="44"/>
      <c r="Z282" s="44"/>
      <c r="AA282" s="41"/>
      <c r="AB282" s="41"/>
      <c r="AC282" s="26"/>
      <c r="AD282" s="27"/>
      <c r="AE282" s="28"/>
      <c r="AF282" s="69"/>
      <c r="AG282" s="69"/>
      <c r="AH282" s="69"/>
      <c r="AI282" s="69"/>
      <c r="AJ282" s="69"/>
      <c r="AK282" s="69"/>
      <c r="AL282" s="69"/>
    </row>
    <row r="283" spans="1:38" s="71" customFormat="1" ht="60" customHeight="1" thickBot="1" x14ac:dyDescent="0.3">
      <c r="A283" s="15">
        <f>IF(C283="","",SUBTOTAL(3,$C$2:C283))</f>
        <v>282</v>
      </c>
      <c r="B283" s="16" t="s">
        <v>296</v>
      </c>
      <c r="C283" s="17" t="s">
        <v>944</v>
      </c>
      <c r="D283" s="37">
        <v>2820</v>
      </c>
      <c r="E283" s="37" t="s">
        <v>1585</v>
      </c>
      <c r="F283" s="37">
        <v>282</v>
      </c>
      <c r="G283" s="56"/>
      <c r="H283" s="56">
        <v>3.25</v>
      </c>
      <c r="I283" s="56">
        <v>36</v>
      </c>
      <c r="J283" s="18">
        <f t="shared" si="4"/>
        <v>36</v>
      </c>
      <c r="K283" s="18">
        <v>30</v>
      </c>
      <c r="L283" s="19">
        <v>44623</v>
      </c>
      <c r="M283" s="62">
        <v>44498</v>
      </c>
      <c r="N283" s="18"/>
      <c r="O283" s="65"/>
      <c r="P283" s="20"/>
      <c r="Q283" s="21"/>
      <c r="R283" s="22"/>
      <c r="S283" s="23"/>
      <c r="T283" s="24"/>
      <c r="U283" s="25"/>
      <c r="V283" s="25"/>
      <c r="W283" s="45"/>
      <c r="X283" s="44"/>
      <c r="Y283" s="44"/>
      <c r="Z283" s="44"/>
      <c r="AA283" s="41"/>
      <c r="AB283" s="41"/>
      <c r="AC283" s="26"/>
      <c r="AD283" s="27"/>
      <c r="AE283" s="28"/>
      <c r="AF283" s="69"/>
      <c r="AG283" s="69"/>
      <c r="AH283" s="69"/>
      <c r="AI283" s="69"/>
      <c r="AJ283" s="69"/>
      <c r="AK283" s="69"/>
      <c r="AL283" s="69"/>
    </row>
    <row r="284" spans="1:38" s="71" customFormat="1" ht="60" customHeight="1" thickBot="1" x14ac:dyDescent="0.3">
      <c r="A284" s="15">
        <f>IF(C284="","",SUBTOTAL(3,$C$2:C284))</f>
        <v>283</v>
      </c>
      <c r="B284" s="16" t="s">
        <v>297</v>
      </c>
      <c r="C284" s="7" t="s">
        <v>945</v>
      </c>
      <c r="D284" s="52">
        <v>2830</v>
      </c>
      <c r="E284" s="52" t="s">
        <v>1586</v>
      </c>
      <c r="F284" s="52">
        <v>283</v>
      </c>
      <c r="G284" s="56"/>
      <c r="H284" s="56">
        <v>15.2</v>
      </c>
      <c r="I284" s="56">
        <v>42</v>
      </c>
      <c r="J284" s="18">
        <f t="shared" si="4"/>
        <v>42</v>
      </c>
      <c r="K284" s="18">
        <v>30</v>
      </c>
      <c r="L284" s="19">
        <v>44371</v>
      </c>
      <c r="M284" s="62">
        <v>44689</v>
      </c>
      <c r="N284" s="18"/>
      <c r="O284" s="65"/>
      <c r="P284" s="20"/>
      <c r="Q284" s="21"/>
      <c r="R284" s="22"/>
      <c r="S284" s="23"/>
      <c r="T284" s="24"/>
      <c r="U284" s="25"/>
      <c r="V284" s="25"/>
      <c r="W284" s="45"/>
      <c r="X284" s="44"/>
      <c r="Y284" s="44"/>
      <c r="Z284" s="44"/>
      <c r="AA284" s="41"/>
      <c r="AB284" s="41"/>
      <c r="AC284" s="26"/>
      <c r="AD284" s="27"/>
      <c r="AE284" s="28"/>
      <c r="AF284" s="69"/>
      <c r="AG284" s="69"/>
      <c r="AH284" s="69"/>
      <c r="AI284" s="69"/>
      <c r="AJ284" s="69"/>
      <c r="AK284" s="69"/>
      <c r="AL284" s="69"/>
    </row>
    <row r="285" spans="1:38" s="71" customFormat="1" ht="60" customHeight="1" thickBot="1" x14ac:dyDescent="0.3">
      <c r="A285" s="15">
        <f>IF(C285="","",SUBTOTAL(3,$C$2:C285))</f>
        <v>284</v>
      </c>
      <c r="B285" s="16" t="s">
        <v>298</v>
      </c>
      <c r="C285" s="17" t="s">
        <v>946</v>
      </c>
      <c r="D285" s="52">
        <v>2840</v>
      </c>
      <c r="E285" s="52" t="s">
        <v>1587</v>
      </c>
      <c r="F285" s="52">
        <v>284</v>
      </c>
      <c r="G285" s="56"/>
      <c r="H285" s="56">
        <v>8</v>
      </c>
      <c r="I285" s="56">
        <v>31</v>
      </c>
      <c r="J285" s="18">
        <f t="shared" si="4"/>
        <v>31</v>
      </c>
      <c r="K285" s="18">
        <v>30</v>
      </c>
      <c r="L285" s="19">
        <v>44647</v>
      </c>
      <c r="M285" s="62">
        <v>44658</v>
      </c>
      <c r="N285" s="18"/>
      <c r="O285" s="65"/>
      <c r="P285" s="20"/>
      <c r="Q285" s="21"/>
      <c r="R285" s="22"/>
      <c r="S285" s="23"/>
      <c r="T285" s="24"/>
      <c r="U285" s="25"/>
      <c r="V285" s="25"/>
      <c r="W285" s="45"/>
      <c r="X285" s="44"/>
      <c r="Y285" s="44"/>
      <c r="Z285" s="44"/>
      <c r="AA285" s="41"/>
      <c r="AB285" s="41"/>
      <c r="AC285" s="26"/>
      <c r="AD285" s="27"/>
      <c r="AE285" s="28"/>
      <c r="AF285" s="69"/>
      <c r="AG285" s="69"/>
      <c r="AH285" s="69"/>
      <c r="AI285" s="69"/>
      <c r="AJ285" s="69"/>
      <c r="AK285" s="69"/>
      <c r="AL285" s="69"/>
    </row>
    <row r="286" spans="1:38" s="71" customFormat="1" ht="60" customHeight="1" thickBot="1" x14ac:dyDescent="0.3">
      <c r="A286" s="15">
        <f>IF(C286="","",SUBTOTAL(3,$C$2:C286))</f>
        <v>285</v>
      </c>
      <c r="B286" s="16" t="s">
        <v>299</v>
      </c>
      <c r="C286" s="7" t="s">
        <v>947</v>
      </c>
      <c r="D286" s="37">
        <v>2850</v>
      </c>
      <c r="E286" s="37" t="s">
        <v>1588</v>
      </c>
      <c r="F286" s="37">
        <v>285</v>
      </c>
      <c r="G286" s="56"/>
      <c r="H286" s="56">
        <v>14</v>
      </c>
      <c r="I286" s="56">
        <v>66</v>
      </c>
      <c r="J286" s="18">
        <f t="shared" si="4"/>
        <v>66</v>
      </c>
      <c r="K286" s="18">
        <v>30</v>
      </c>
      <c r="L286" s="19">
        <v>44211</v>
      </c>
      <c r="M286" s="62">
        <v>44460</v>
      </c>
      <c r="N286" s="18"/>
      <c r="O286" s="65"/>
      <c r="P286" s="20"/>
      <c r="Q286" s="21"/>
      <c r="R286" s="22"/>
      <c r="S286" s="23"/>
      <c r="T286" s="24"/>
      <c r="U286" s="25"/>
      <c r="V286" s="25"/>
      <c r="W286" s="45"/>
      <c r="X286" s="44"/>
      <c r="Y286" s="44"/>
      <c r="Z286" s="44"/>
      <c r="AA286" s="41"/>
      <c r="AB286" s="41"/>
      <c r="AC286" s="26"/>
      <c r="AD286" s="27"/>
      <c r="AE286" s="28"/>
      <c r="AF286" s="69"/>
      <c r="AG286" s="69"/>
      <c r="AH286" s="69"/>
      <c r="AI286" s="69"/>
      <c r="AJ286" s="69"/>
      <c r="AK286" s="69"/>
      <c r="AL286" s="69"/>
    </row>
    <row r="287" spans="1:38" s="71" customFormat="1" ht="60" customHeight="1" thickBot="1" x14ac:dyDescent="0.3">
      <c r="A287" s="15">
        <f>IF(C287="","",SUBTOTAL(3,$C$2:C287))</f>
        <v>286</v>
      </c>
      <c r="B287" s="16" t="s">
        <v>300</v>
      </c>
      <c r="C287" s="17" t="s">
        <v>948</v>
      </c>
      <c r="D287" s="52">
        <v>2860</v>
      </c>
      <c r="E287" s="52" t="s">
        <v>1589</v>
      </c>
      <c r="F287" s="52">
        <v>286</v>
      </c>
      <c r="G287" s="56"/>
      <c r="H287" s="56">
        <v>19</v>
      </c>
      <c r="I287" s="56">
        <v>51</v>
      </c>
      <c r="J287" s="18">
        <f t="shared" si="4"/>
        <v>51</v>
      </c>
      <c r="K287" s="18">
        <v>30</v>
      </c>
      <c r="L287" s="19">
        <v>44392</v>
      </c>
      <c r="M287" s="62">
        <v>44678</v>
      </c>
      <c r="N287" s="18"/>
      <c r="O287" s="65"/>
      <c r="P287" s="20"/>
      <c r="Q287" s="21"/>
      <c r="R287" s="22"/>
      <c r="S287" s="23"/>
      <c r="T287" s="24"/>
      <c r="U287" s="25"/>
      <c r="V287" s="25"/>
      <c r="W287" s="45"/>
      <c r="X287" s="44"/>
      <c r="Y287" s="44"/>
      <c r="Z287" s="44"/>
      <c r="AA287" s="41"/>
      <c r="AB287" s="41"/>
      <c r="AC287" s="26"/>
      <c r="AD287" s="27"/>
      <c r="AE287" s="28"/>
      <c r="AF287" s="69"/>
      <c r="AG287" s="69"/>
      <c r="AH287" s="69"/>
      <c r="AI287" s="69"/>
      <c r="AJ287" s="69"/>
      <c r="AK287" s="69"/>
      <c r="AL287" s="69"/>
    </row>
    <row r="288" spans="1:38" s="71" customFormat="1" ht="60" customHeight="1" thickBot="1" x14ac:dyDescent="0.3">
      <c r="A288" s="15">
        <f>IF(C288="","",SUBTOTAL(3,$C$2:C288))</f>
        <v>287</v>
      </c>
      <c r="B288" s="16" t="s">
        <v>301</v>
      </c>
      <c r="C288" s="7" t="s">
        <v>949</v>
      </c>
      <c r="D288" s="52">
        <v>2870</v>
      </c>
      <c r="E288" s="52" t="s">
        <v>1590</v>
      </c>
      <c r="F288" s="52">
        <v>287</v>
      </c>
      <c r="G288" s="56"/>
      <c r="H288" s="56">
        <v>5</v>
      </c>
      <c r="I288" s="56">
        <v>27</v>
      </c>
      <c r="J288" s="18">
        <f t="shared" si="4"/>
        <v>27</v>
      </c>
      <c r="K288" s="18">
        <v>30</v>
      </c>
      <c r="L288" s="19">
        <v>44232</v>
      </c>
      <c r="M288" s="62">
        <v>44431</v>
      </c>
      <c r="N288" s="18"/>
      <c r="O288" s="65"/>
      <c r="P288" s="20"/>
      <c r="Q288" s="21"/>
      <c r="R288" s="22"/>
      <c r="S288" s="23"/>
      <c r="T288" s="24"/>
      <c r="U288" s="25"/>
      <c r="V288" s="25"/>
      <c r="W288" s="45"/>
      <c r="X288" s="44"/>
      <c r="Y288" s="44"/>
      <c r="Z288" s="44"/>
      <c r="AA288" s="41"/>
      <c r="AB288" s="41"/>
      <c r="AC288" s="26"/>
      <c r="AD288" s="27"/>
      <c r="AE288" s="28"/>
      <c r="AF288" s="69"/>
      <c r="AG288" s="69"/>
      <c r="AH288" s="69"/>
      <c r="AI288" s="69"/>
      <c r="AJ288" s="69"/>
      <c r="AK288" s="69"/>
      <c r="AL288" s="69"/>
    </row>
    <row r="289" spans="1:38" s="71" customFormat="1" ht="60" customHeight="1" thickBot="1" x14ac:dyDescent="0.3">
      <c r="A289" s="15">
        <f>IF(C289="","",SUBTOTAL(3,$C$2:C289))</f>
        <v>288</v>
      </c>
      <c r="B289" s="16" t="s">
        <v>302</v>
      </c>
      <c r="C289" s="17" t="s">
        <v>950</v>
      </c>
      <c r="D289" s="52">
        <v>2880</v>
      </c>
      <c r="E289" s="52" t="s">
        <v>1591</v>
      </c>
      <c r="F289" s="52">
        <v>288</v>
      </c>
      <c r="G289" s="56"/>
      <c r="H289" s="56"/>
      <c r="I289" s="56"/>
      <c r="J289" s="18">
        <f t="shared" si="4"/>
        <v>0</v>
      </c>
      <c r="K289" s="18">
        <v>30</v>
      </c>
      <c r="L289" s="19">
        <v>0</v>
      </c>
      <c r="M289" s="62">
        <v>44738</v>
      </c>
      <c r="N289" s="18"/>
      <c r="O289" s="65"/>
      <c r="P289" s="20"/>
      <c r="Q289" s="21"/>
      <c r="R289" s="22"/>
      <c r="S289" s="23"/>
      <c r="T289" s="24"/>
      <c r="U289" s="25"/>
      <c r="V289" s="25"/>
      <c r="W289" s="45"/>
      <c r="X289" s="44"/>
      <c r="Y289" s="44"/>
      <c r="Z289" s="44"/>
      <c r="AA289" s="41"/>
      <c r="AB289" s="41"/>
      <c r="AC289" s="26"/>
      <c r="AD289" s="27"/>
      <c r="AE289" s="28"/>
      <c r="AF289" s="69"/>
      <c r="AG289" s="69"/>
      <c r="AH289" s="69"/>
      <c r="AI289" s="69"/>
      <c r="AJ289" s="69"/>
      <c r="AK289" s="69"/>
      <c r="AL289" s="69"/>
    </row>
    <row r="290" spans="1:38" s="71" customFormat="1" ht="60" customHeight="1" thickBot="1" x14ac:dyDescent="0.3">
      <c r="A290" s="15">
        <f>IF(C290="","",SUBTOTAL(3,$C$2:C290))</f>
        <v>289</v>
      </c>
      <c r="B290" s="16" t="s">
        <v>303</v>
      </c>
      <c r="C290" s="7" t="s">
        <v>951</v>
      </c>
      <c r="D290" s="37">
        <v>2890</v>
      </c>
      <c r="E290" s="37" t="s">
        <v>1592</v>
      </c>
      <c r="F290" s="37">
        <v>289</v>
      </c>
      <c r="G290" s="56"/>
      <c r="H290" s="56" t="s">
        <v>13</v>
      </c>
      <c r="I290" s="56">
        <v>56</v>
      </c>
      <c r="J290" s="18">
        <f t="shared" si="4"/>
        <v>56</v>
      </c>
      <c r="K290" s="18">
        <v>30</v>
      </c>
      <c r="L290" s="19">
        <v>44377</v>
      </c>
      <c r="M290" s="62">
        <v>44436</v>
      </c>
      <c r="N290" s="18"/>
      <c r="O290" s="65"/>
      <c r="P290" s="20"/>
      <c r="Q290" s="21"/>
      <c r="R290" s="22"/>
      <c r="S290" s="23"/>
      <c r="T290" s="24"/>
      <c r="U290" s="25"/>
      <c r="V290" s="25"/>
      <c r="W290" s="45"/>
      <c r="X290" s="44"/>
      <c r="Y290" s="44"/>
      <c r="Z290" s="44"/>
      <c r="AA290" s="41"/>
      <c r="AB290" s="41"/>
      <c r="AC290" s="26"/>
      <c r="AD290" s="27"/>
      <c r="AE290" s="28"/>
      <c r="AF290" s="69"/>
      <c r="AG290" s="69"/>
      <c r="AH290" s="69"/>
      <c r="AI290" s="69"/>
      <c r="AJ290" s="69"/>
      <c r="AK290" s="69"/>
      <c r="AL290" s="69"/>
    </row>
    <row r="291" spans="1:38" s="71" customFormat="1" ht="60" customHeight="1" thickBot="1" x14ac:dyDescent="0.3">
      <c r="A291" s="15">
        <f>IF(C291="","",SUBTOTAL(3,$C$2:C291))</f>
        <v>290</v>
      </c>
      <c r="B291" s="16" t="s">
        <v>304</v>
      </c>
      <c r="C291" s="17" t="s">
        <v>952</v>
      </c>
      <c r="D291" s="52">
        <v>2900</v>
      </c>
      <c r="E291" s="52" t="s">
        <v>1593</v>
      </c>
      <c r="F291" s="52">
        <v>290</v>
      </c>
      <c r="G291" s="56"/>
      <c r="H291" s="56">
        <v>10</v>
      </c>
      <c r="I291" s="56">
        <v>38</v>
      </c>
      <c r="J291" s="18">
        <f t="shared" si="4"/>
        <v>38</v>
      </c>
      <c r="K291" s="18">
        <v>30</v>
      </c>
      <c r="L291" s="19">
        <v>43569</v>
      </c>
      <c r="M291" s="62">
        <v>44496</v>
      </c>
      <c r="N291" s="18"/>
      <c r="O291" s="65"/>
      <c r="P291" s="20"/>
      <c r="Q291" s="21"/>
      <c r="R291" s="22"/>
      <c r="S291" s="23"/>
      <c r="T291" s="24"/>
      <c r="U291" s="25"/>
      <c r="V291" s="25"/>
      <c r="W291" s="45"/>
      <c r="X291" s="44"/>
      <c r="Y291" s="44"/>
      <c r="Z291" s="44"/>
      <c r="AA291" s="41"/>
      <c r="AB291" s="41"/>
      <c r="AC291" s="26"/>
      <c r="AD291" s="27"/>
      <c r="AE291" s="28"/>
      <c r="AF291" s="69"/>
      <c r="AG291" s="69"/>
      <c r="AH291" s="69"/>
      <c r="AI291" s="69"/>
      <c r="AJ291" s="69"/>
      <c r="AK291" s="69"/>
      <c r="AL291" s="69"/>
    </row>
    <row r="292" spans="1:38" s="71" customFormat="1" ht="60" customHeight="1" thickBot="1" x14ac:dyDescent="0.3">
      <c r="A292" s="15">
        <f>IF(C292="","",SUBTOTAL(3,$C$2:C292))</f>
        <v>291</v>
      </c>
      <c r="B292" s="16" t="s">
        <v>305</v>
      </c>
      <c r="C292" s="7" t="s">
        <v>953</v>
      </c>
      <c r="D292" s="52">
        <v>2910</v>
      </c>
      <c r="E292" s="52" t="s">
        <v>1594</v>
      </c>
      <c r="F292" s="52">
        <v>291</v>
      </c>
      <c r="G292" s="56"/>
      <c r="H292" s="56">
        <v>52</v>
      </c>
      <c r="I292" s="56">
        <v>59</v>
      </c>
      <c r="J292" s="18">
        <f t="shared" si="4"/>
        <v>59</v>
      </c>
      <c r="K292" s="18">
        <v>30</v>
      </c>
      <c r="L292" s="19">
        <v>43398</v>
      </c>
      <c r="M292" s="62">
        <v>44537</v>
      </c>
      <c r="N292" s="18"/>
      <c r="O292" s="65"/>
      <c r="P292" s="20"/>
      <c r="Q292" s="21"/>
      <c r="R292" s="22"/>
      <c r="S292" s="23"/>
      <c r="T292" s="24"/>
      <c r="U292" s="25"/>
      <c r="V292" s="25"/>
      <c r="W292" s="45"/>
      <c r="X292" s="44"/>
      <c r="Y292" s="44"/>
      <c r="Z292" s="44"/>
      <c r="AA292" s="41"/>
      <c r="AB292" s="41"/>
      <c r="AC292" s="26"/>
      <c r="AD292" s="27"/>
      <c r="AE292" s="28"/>
      <c r="AF292" s="69"/>
      <c r="AG292" s="69"/>
      <c r="AH292" s="69"/>
      <c r="AI292" s="69"/>
      <c r="AJ292" s="69"/>
      <c r="AK292" s="69"/>
      <c r="AL292" s="69"/>
    </row>
    <row r="293" spans="1:38" s="71" customFormat="1" ht="60" customHeight="1" thickBot="1" x14ac:dyDescent="0.3">
      <c r="A293" s="15">
        <f>IF(C293="","",SUBTOTAL(3,$C$2:C293))</f>
        <v>292</v>
      </c>
      <c r="B293" s="16" t="s">
        <v>306</v>
      </c>
      <c r="C293" s="17" t="s">
        <v>954</v>
      </c>
      <c r="D293" s="37">
        <v>2920</v>
      </c>
      <c r="E293" s="37" t="s">
        <v>1595</v>
      </c>
      <c r="F293" s="37">
        <v>292</v>
      </c>
      <c r="G293" s="56"/>
      <c r="H293" s="56"/>
      <c r="I293" s="56">
        <v>62</v>
      </c>
      <c r="J293" s="18">
        <f t="shared" si="4"/>
        <v>62</v>
      </c>
      <c r="K293" s="18">
        <v>30</v>
      </c>
      <c r="L293" s="19" t="s">
        <v>20</v>
      </c>
      <c r="M293" s="62">
        <v>44448</v>
      </c>
      <c r="N293" s="18"/>
      <c r="O293" s="65"/>
      <c r="P293" s="20"/>
      <c r="Q293" s="21"/>
      <c r="R293" s="22"/>
      <c r="S293" s="23"/>
      <c r="T293" s="24"/>
      <c r="U293" s="25"/>
      <c r="V293" s="25"/>
      <c r="W293" s="45"/>
      <c r="X293" s="44"/>
      <c r="Y293" s="44"/>
      <c r="Z293" s="44"/>
      <c r="AA293" s="41"/>
      <c r="AB293" s="41"/>
      <c r="AC293" s="26"/>
      <c r="AD293" s="27"/>
      <c r="AE293" s="28"/>
      <c r="AF293" s="69"/>
      <c r="AG293" s="69"/>
      <c r="AH293" s="69"/>
      <c r="AI293" s="69"/>
      <c r="AJ293" s="69"/>
      <c r="AK293" s="69"/>
      <c r="AL293" s="69"/>
    </row>
    <row r="294" spans="1:38" s="71" customFormat="1" ht="60" customHeight="1" thickBot="1" x14ac:dyDescent="0.3">
      <c r="A294" s="15">
        <f>IF(C294="","",SUBTOTAL(3,$C$2:C294))</f>
        <v>293</v>
      </c>
      <c r="B294" s="16" t="s">
        <v>307</v>
      </c>
      <c r="C294" s="7" t="s">
        <v>955</v>
      </c>
      <c r="D294" s="52">
        <v>2930</v>
      </c>
      <c r="E294" s="52" t="s">
        <v>1596</v>
      </c>
      <c r="F294" s="52">
        <v>293</v>
      </c>
      <c r="G294" s="56"/>
      <c r="H294" s="56"/>
      <c r="I294" s="56">
        <v>63</v>
      </c>
      <c r="J294" s="18">
        <f t="shared" si="4"/>
        <v>63</v>
      </c>
      <c r="K294" s="18">
        <v>30</v>
      </c>
      <c r="L294" s="19" t="s">
        <v>20</v>
      </c>
      <c r="M294" s="62">
        <v>44651</v>
      </c>
      <c r="N294" s="18"/>
      <c r="O294" s="65"/>
      <c r="P294" s="20"/>
      <c r="Q294" s="21"/>
      <c r="R294" s="22"/>
      <c r="S294" s="23"/>
      <c r="T294" s="24"/>
      <c r="U294" s="25"/>
      <c r="V294" s="25"/>
      <c r="W294" s="45"/>
      <c r="X294" s="44"/>
      <c r="Y294" s="44"/>
      <c r="Z294" s="44"/>
      <c r="AA294" s="41"/>
      <c r="AB294" s="41"/>
      <c r="AC294" s="26"/>
      <c r="AD294" s="27"/>
      <c r="AE294" s="28"/>
      <c r="AF294" s="69"/>
      <c r="AG294" s="69"/>
      <c r="AH294" s="69"/>
      <c r="AI294" s="69"/>
      <c r="AJ294" s="69"/>
      <c r="AK294" s="69"/>
      <c r="AL294" s="69"/>
    </row>
    <row r="295" spans="1:38" s="71" customFormat="1" ht="60" customHeight="1" thickBot="1" x14ac:dyDescent="0.3">
      <c r="A295" s="15">
        <f>IF(C295="","",SUBTOTAL(3,$C$2:C295))</f>
        <v>294</v>
      </c>
      <c r="B295" s="16" t="s">
        <v>308</v>
      </c>
      <c r="C295" s="17" t="s">
        <v>956</v>
      </c>
      <c r="D295" s="52">
        <v>2940</v>
      </c>
      <c r="E295" s="52" t="s">
        <v>1597</v>
      </c>
      <c r="F295" s="52">
        <v>294</v>
      </c>
      <c r="G295" s="56"/>
      <c r="H295" s="56">
        <v>43</v>
      </c>
      <c r="I295" s="56">
        <v>53</v>
      </c>
      <c r="J295" s="18">
        <f t="shared" si="4"/>
        <v>53</v>
      </c>
      <c r="K295" s="18">
        <v>30</v>
      </c>
      <c r="L295" s="19">
        <v>43765</v>
      </c>
      <c r="M295" s="62">
        <v>44401</v>
      </c>
      <c r="N295" s="18"/>
      <c r="O295" s="65"/>
      <c r="P295" s="20"/>
      <c r="Q295" s="21"/>
      <c r="R295" s="22"/>
      <c r="S295" s="23"/>
      <c r="T295" s="24"/>
      <c r="U295" s="25"/>
      <c r="V295" s="25"/>
      <c r="W295" s="45"/>
      <c r="X295" s="44"/>
      <c r="Y295" s="44"/>
      <c r="Z295" s="44"/>
      <c r="AA295" s="41"/>
      <c r="AB295" s="41"/>
      <c r="AC295" s="26"/>
      <c r="AD295" s="27"/>
      <c r="AE295" s="28"/>
      <c r="AF295" s="69"/>
      <c r="AG295" s="69"/>
      <c r="AH295" s="69"/>
      <c r="AI295" s="69"/>
      <c r="AJ295" s="69"/>
      <c r="AK295" s="69"/>
      <c r="AL295" s="69"/>
    </row>
    <row r="296" spans="1:38" s="71" customFormat="1" ht="60" customHeight="1" thickBot="1" x14ac:dyDescent="0.3">
      <c r="A296" s="15">
        <f>IF(C296="","",SUBTOTAL(3,$C$2:C296))</f>
        <v>295</v>
      </c>
      <c r="B296" s="16" t="s">
        <v>309</v>
      </c>
      <c r="C296" s="7" t="s">
        <v>957</v>
      </c>
      <c r="D296" s="52">
        <v>2950</v>
      </c>
      <c r="E296" s="52" t="s">
        <v>1598</v>
      </c>
      <c r="F296" s="52">
        <v>295</v>
      </c>
      <c r="G296" s="56"/>
      <c r="H296" s="56">
        <v>14</v>
      </c>
      <c r="I296" s="56">
        <v>62</v>
      </c>
      <c r="J296" s="18">
        <f t="shared" si="4"/>
        <v>62</v>
      </c>
      <c r="K296" s="18">
        <v>30</v>
      </c>
      <c r="L296" s="19">
        <v>44245</v>
      </c>
      <c r="M296" s="62">
        <v>44561</v>
      </c>
      <c r="N296" s="18"/>
      <c r="O296" s="65"/>
      <c r="P296" s="20"/>
      <c r="Q296" s="21"/>
      <c r="R296" s="22"/>
      <c r="S296" s="23"/>
      <c r="T296" s="24"/>
      <c r="U296" s="25"/>
      <c r="V296" s="25"/>
      <c r="W296" s="45"/>
      <c r="X296" s="44"/>
      <c r="Y296" s="44"/>
      <c r="Z296" s="44"/>
      <c r="AA296" s="41"/>
      <c r="AB296" s="41"/>
      <c r="AC296" s="26"/>
      <c r="AD296" s="27"/>
      <c r="AE296" s="28"/>
      <c r="AF296" s="69"/>
      <c r="AG296" s="69"/>
      <c r="AH296" s="69"/>
      <c r="AI296" s="69"/>
      <c r="AJ296" s="69"/>
      <c r="AK296" s="69"/>
      <c r="AL296" s="69"/>
    </row>
    <row r="297" spans="1:38" s="71" customFormat="1" ht="60" customHeight="1" thickBot="1" x14ac:dyDescent="0.3">
      <c r="A297" s="15">
        <f>IF(C297="","",SUBTOTAL(3,$C$2:C297))</f>
        <v>296</v>
      </c>
      <c r="B297" s="16" t="s">
        <v>310</v>
      </c>
      <c r="C297" s="17" t="s">
        <v>958</v>
      </c>
      <c r="D297" s="37">
        <v>2960</v>
      </c>
      <c r="E297" s="37" t="s">
        <v>1599</v>
      </c>
      <c r="F297" s="37">
        <v>296</v>
      </c>
      <c r="G297" s="56"/>
      <c r="H297" s="56">
        <v>30</v>
      </c>
      <c r="I297" s="56">
        <v>55</v>
      </c>
      <c r="J297" s="18">
        <f t="shared" si="4"/>
        <v>55</v>
      </c>
      <c r="K297" s="18">
        <v>30</v>
      </c>
      <c r="L297" s="19">
        <v>44546</v>
      </c>
      <c r="M297" s="62">
        <v>44515</v>
      </c>
      <c r="N297" s="18"/>
      <c r="O297" s="65"/>
      <c r="P297" s="20"/>
      <c r="Q297" s="21"/>
      <c r="R297" s="22"/>
      <c r="S297" s="23"/>
      <c r="T297" s="24"/>
      <c r="U297" s="25"/>
      <c r="V297" s="25"/>
      <c r="W297" s="45"/>
      <c r="X297" s="44"/>
      <c r="Y297" s="44"/>
      <c r="Z297" s="44"/>
      <c r="AA297" s="41"/>
      <c r="AB297" s="41"/>
      <c r="AC297" s="26"/>
      <c r="AD297" s="27"/>
      <c r="AE297" s="28"/>
      <c r="AF297" s="69"/>
      <c r="AG297" s="69"/>
      <c r="AH297" s="69"/>
      <c r="AI297" s="69"/>
      <c r="AJ297" s="69"/>
      <c r="AK297" s="69"/>
      <c r="AL297" s="69"/>
    </row>
    <row r="298" spans="1:38" s="71" customFormat="1" ht="60" customHeight="1" thickBot="1" x14ac:dyDescent="0.3">
      <c r="A298" s="15">
        <f>IF(C298="","",SUBTOTAL(3,$C$2:C298))</f>
        <v>297</v>
      </c>
      <c r="B298" s="16" t="s">
        <v>311</v>
      </c>
      <c r="C298" s="7" t="s">
        <v>959</v>
      </c>
      <c r="D298" s="52">
        <v>2970</v>
      </c>
      <c r="E298" s="52" t="s">
        <v>1600</v>
      </c>
      <c r="F298" s="52">
        <v>297</v>
      </c>
      <c r="G298" s="56"/>
      <c r="H298" s="56">
        <v>6</v>
      </c>
      <c r="I298" s="56">
        <v>29</v>
      </c>
      <c r="J298" s="18">
        <f t="shared" si="4"/>
        <v>29</v>
      </c>
      <c r="K298" s="18">
        <v>30</v>
      </c>
      <c r="L298" s="19">
        <v>44301</v>
      </c>
      <c r="M298" s="62">
        <v>44530</v>
      </c>
      <c r="N298" s="18"/>
      <c r="O298" s="65"/>
      <c r="P298" s="20"/>
      <c r="Q298" s="21"/>
      <c r="R298" s="22"/>
      <c r="S298" s="23"/>
      <c r="T298" s="24"/>
      <c r="U298" s="25"/>
      <c r="V298" s="25"/>
      <c r="W298" s="45"/>
      <c r="X298" s="44"/>
      <c r="Y298" s="44"/>
      <c r="Z298" s="44"/>
      <c r="AA298" s="41"/>
      <c r="AB298" s="41"/>
      <c r="AC298" s="26"/>
      <c r="AD298" s="27"/>
      <c r="AE298" s="28"/>
      <c r="AF298" s="69"/>
      <c r="AG298" s="69"/>
      <c r="AH298" s="69"/>
      <c r="AI298" s="69"/>
      <c r="AJ298" s="69"/>
      <c r="AK298" s="69"/>
      <c r="AL298" s="69"/>
    </row>
    <row r="299" spans="1:38" s="71" customFormat="1" ht="60" customHeight="1" thickBot="1" x14ac:dyDescent="0.3">
      <c r="A299" s="15">
        <f>IF(C299="","",SUBTOTAL(3,$C$2:C299))</f>
        <v>298</v>
      </c>
      <c r="B299" s="16" t="s">
        <v>312</v>
      </c>
      <c r="C299" s="17" t="s">
        <v>960</v>
      </c>
      <c r="D299" s="52">
        <v>2980</v>
      </c>
      <c r="E299" s="52" t="s">
        <v>1601</v>
      </c>
      <c r="F299" s="52">
        <v>298</v>
      </c>
      <c r="G299" s="56"/>
      <c r="H299" s="56">
        <v>55</v>
      </c>
      <c r="I299" s="56">
        <v>69</v>
      </c>
      <c r="J299" s="18">
        <f t="shared" si="4"/>
        <v>69</v>
      </c>
      <c r="K299" s="18">
        <v>30</v>
      </c>
      <c r="L299" s="19">
        <v>43760</v>
      </c>
      <c r="M299" s="62">
        <v>44440</v>
      </c>
      <c r="N299" s="18"/>
      <c r="O299" s="65"/>
      <c r="P299" s="20"/>
      <c r="Q299" s="21"/>
      <c r="R299" s="22"/>
      <c r="S299" s="23"/>
      <c r="T299" s="24"/>
      <c r="U299" s="25"/>
      <c r="V299" s="25"/>
      <c r="W299" s="45"/>
      <c r="X299" s="44"/>
      <c r="Y299" s="44"/>
      <c r="Z299" s="44"/>
      <c r="AA299" s="41"/>
      <c r="AB299" s="41"/>
      <c r="AC299" s="26"/>
      <c r="AD299" s="27"/>
      <c r="AE299" s="28"/>
      <c r="AF299" s="69"/>
      <c r="AG299" s="69"/>
      <c r="AH299" s="69"/>
      <c r="AI299" s="69"/>
      <c r="AJ299" s="69"/>
      <c r="AK299" s="69"/>
      <c r="AL299" s="69"/>
    </row>
    <row r="300" spans="1:38" s="71" customFormat="1" ht="60" customHeight="1" thickBot="1" x14ac:dyDescent="0.3">
      <c r="A300" s="15">
        <f>IF(C300="","",SUBTOTAL(3,$C$2:C300))</f>
        <v>299</v>
      </c>
      <c r="B300" s="16" t="s">
        <v>313</v>
      </c>
      <c r="C300" s="7" t="s">
        <v>961</v>
      </c>
      <c r="D300" s="37">
        <v>2990</v>
      </c>
      <c r="E300" s="37" t="s">
        <v>1602</v>
      </c>
      <c r="F300" s="37">
        <v>299</v>
      </c>
      <c r="G300" s="56"/>
      <c r="H300" s="56">
        <v>11</v>
      </c>
      <c r="I300" s="56">
        <v>37</v>
      </c>
      <c r="J300" s="18">
        <f t="shared" si="4"/>
        <v>37</v>
      </c>
      <c r="K300" s="18">
        <v>30</v>
      </c>
      <c r="L300" s="19">
        <v>44354</v>
      </c>
      <c r="M300" s="62">
        <v>44701</v>
      </c>
      <c r="N300" s="18"/>
      <c r="O300" s="65"/>
      <c r="P300" s="20"/>
      <c r="Q300" s="21"/>
      <c r="R300" s="22"/>
      <c r="S300" s="23"/>
      <c r="T300" s="24"/>
      <c r="U300" s="25"/>
      <c r="V300" s="25"/>
      <c r="W300" s="45"/>
      <c r="X300" s="44"/>
      <c r="Y300" s="44"/>
      <c r="Z300" s="44"/>
      <c r="AA300" s="41"/>
      <c r="AB300" s="41"/>
      <c r="AC300" s="26"/>
      <c r="AD300" s="27"/>
      <c r="AE300" s="28"/>
      <c r="AF300" s="69"/>
      <c r="AG300" s="69"/>
      <c r="AH300" s="69"/>
      <c r="AI300" s="69"/>
      <c r="AJ300" s="69"/>
      <c r="AK300" s="69"/>
      <c r="AL300" s="69"/>
    </row>
    <row r="301" spans="1:38" s="71" customFormat="1" ht="60" customHeight="1" thickBot="1" x14ac:dyDescent="0.3">
      <c r="A301" s="15">
        <f>IF(C301="","",SUBTOTAL(3,$C$2:C301))</f>
        <v>300</v>
      </c>
      <c r="B301" s="16" t="s">
        <v>314</v>
      </c>
      <c r="C301" s="17" t="s">
        <v>962</v>
      </c>
      <c r="D301" s="52">
        <v>3000</v>
      </c>
      <c r="E301" s="52" t="s">
        <v>1603</v>
      </c>
      <c r="F301" s="52">
        <v>300</v>
      </c>
      <c r="G301" s="56"/>
      <c r="H301" s="56">
        <v>2</v>
      </c>
      <c r="I301" s="56">
        <v>16</v>
      </c>
      <c r="J301" s="18">
        <f t="shared" si="4"/>
        <v>16</v>
      </c>
      <c r="K301" s="18">
        <v>30</v>
      </c>
      <c r="L301" s="19">
        <v>44577</v>
      </c>
      <c r="M301" s="62">
        <v>44637</v>
      </c>
      <c r="N301" s="18"/>
      <c r="O301" s="65"/>
      <c r="P301" s="20"/>
      <c r="Q301" s="21"/>
      <c r="R301" s="22"/>
      <c r="S301" s="23"/>
      <c r="T301" s="24"/>
      <c r="U301" s="25"/>
      <c r="V301" s="25"/>
      <c r="W301" s="45"/>
      <c r="X301" s="44"/>
      <c r="Y301" s="44"/>
      <c r="Z301" s="44"/>
      <c r="AA301" s="41"/>
      <c r="AB301" s="41"/>
      <c r="AC301" s="26"/>
      <c r="AD301" s="27"/>
      <c r="AE301" s="28"/>
      <c r="AF301" s="69"/>
      <c r="AG301" s="69"/>
      <c r="AH301" s="69"/>
      <c r="AI301" s="69"/>
      <c r="AJ301" s="69"/>
      <c r="AK301" s="69"/>
      <c r="AL301" s="69"/>
    </row>
    <row r="302" spans="1:38" s="71" customFormat="1" ht="60" customHeight="1" thickBot="1" x14ac:dyDescent="0.3">
      <c r="A302" s="15">
        <f>IF(C302="","",SUBTOTAL(3,$C$2:C302))</f>
        <v>301</v>
      </c>
      <c r="B302" s="16" t="s">
        <v>315</v>
      </c>
      <c r="C302" s="7" t="s">
        <v>963</v>
      </c>
      <c r="D302" s="52">
        <v>3010</v>
      </c>
      <c r="E302" s="52" t="s">
        <v>1604</v>
      </c>
      <c r="F302" s="52">
        <v>301</v>
      </c>
      <c r="G302" s="56"/>
      <c r="H302" s="56">
        <v>15</v>
      </c>
      <c r="I302" s="56">
        <v>39</v>
      </c>
      <c r="J302" s="18">
        <f t="shared" si="4"/>
        <v>39</v>
      </c>
      <c r="K302" s="18">
        <v>30</v>
      </c>
      <c r="L302" s="19">
        <v>44255</v>
      </c>
      <c r="M302" s="62">
        <v>44486</v>
      </c>
      <c r="N302" s="18"/>
      <c r="O302" s="65"/>
      <c r="P302" s="20"/>
      <c r="Q302" s="21"/>
      <c r="R302" s="22"/>
      <c r="S302" s="23"/>
      <c r="T302" s="24"/>
      <c r="U302" s="25"/>
      <c r="V302" s="25"/>
      <c r="W302" s="45"/>
      <c r="X302" s="44"/>
      <c r="Y302" s="44"/>
      <c r="Z302" s="44"/>
      <c r="AA302" s="41"/>
      <c r="AB302" s="41"/>
      <c r="AC302" s="26"/>
      <c r="AD302" s="27"/>
      <c r="AE302" s="28"/>
      <c r="AF302" s="69"/>
      <c r="AG302" s="69"/>
      <c r="AH302" s="69"/>
      <c r="AI302" s="69"/>
      <c r="AJ302" s="69"/>
      <c r="AK302" s="69"/>
      <c r="AL302" s="69"/>
    </row>
    <row r="303" spans="1:38" s="71" customFormat="1" ht="60" customHeight="1" thickBot="1" x14ac:dyDescent="0.3">
      <c r="A303" s="15">
        <f>IF(C303="","",SUBTOTAL(3,$C$2:C303))</f>
        <v>302</v>
      </c>
      <c r="B303" s="16" t="s">
        <v>656</v>
      </c>
      <c r="C303" s="17" t="s">
        <v>964</v>
      </c>
      <c r="D303" s="52">
        <v>3020</v>
      </c>
      <c r="E303" s="52" t="s">
        <v>1605</v>
      </c>
      <c r="F303" s="52">
        <v>302</v>
      </c>
      <c r="G303" s="56"/>
      <c r="H303" s="56">
        <v>128</v>
      </c>
      <c r="I303" s="56">
        <v>118</v>
      </c>
      <c r="J303" s="18">
        <f t="shared" si="4"/>
        <v>118</v>
      </c>
      <c r="K303" s="18">
        <v>30</v>
      </c>
      <c r="L303" s="19">
        <v>43495</v>
      </c>
      <c r="M303" s="62">
        <v>44490</v>
      </c>
      <c r="N303" s="18"/>
      <c r="O303" s="65"/>
      <c r="P303" s="20"/>
      <c r="Q303" s="21"/>
      <c r="R303" s="22"/>
      <c r="S303" s="23"/>
      <c r="T303" s="24"/>
      <c r="U303" s="25"/>
      <c r="V303" s="25"/>
      <c r="W303" s="45"/>
      <c r="X303" s="44"/>
      <c r="Y303" s="44"/>
      <c r="Z303" s="44"/>
      <c r="AA303" s="41"/>
      <c r="AB303" s="41"/>
      <c r="AC303" s="26"/>
      <c r="AD303" s="27"/>
      <c r="AE303" s="28"/>
      <c r="AF303" s="69"/>
      <c r="AG303" s="69"/>
      <c r="AH303" s="69"/>
      <c r="AI303" s="69"/>
      <c r="AJ303" s="69"/>
      <c r="AK303" s="69"/>
      <c r="AL303" s="69"/>
    </row>
    <row r="304" spans="1:38" s="71" customFormat="1" ht="60" customHeight="1" thickBot="1" x14ac:dyDescent="0.3">
      <c r="A304" s="15">
        <f>IF(C304="","",SUBTOTAL(3,$C$2:C304))</f>
        <v>303</v>
      </c>
      <c r="B304" s="16" t="s">
        <v>657</v>
      </c>
      <c r="C304" s="7" t="s">
        <v>965</v>
      </c>
      <c r="D304" s="37">
        <v>3030</v>
      </c>
      <c r="E304" s="37" t="s">
        <v>1606</v>
      </c>
      <c r="F304" s="37">
        <v>303</v>
      </c>
      <c r="G304" s="56"/>
      <c r="H304" s="56">
        <v>128</v>
      </c>
      <c r="I304" s="56">
        <v>118</v>
      </c>
      <c r="J304" s="18">
        <f t="shared" si="4"/>
        <v>118</v>
      </c>
      <c r="K304" s="18">
        <v>30</v>
      </c>
      <c r="L304" s="19">
        <v>43495</v>
      </c>
      <c r="M304" s="62">
        <v>44490</v>
      </c>
      <c r="N304" s="18"/>
      <c r="O304" s="65"/>
      <c r="P304" s="20"/>
      <c r="Q304" s="21"/>
      <c r="R304" s="22"/>
      <c r="S304" s="23"/>
      <c r="T304" s="24"/>
      <c r="U304" s="25"/>
      <c r="V304" s="25"/>
      <c r="W304" s="45"/>
      <c r="X304" s="44"/>
      <c r="Y304" s="44"/>
      <c r="Z304" s="44"/>
      <c r="AA304" s="41"/>
      <c r="AB304" s="41"/>
      <c r="AC304" s="26"/>
      <c r="AD304" s="27"/>
      <c r="AE304" s="28"/>
      <c r="AF304" s="69"/>
      <c r="AG304" s="69"/>
      <c r="AH304" s="69"/>
      <c r="AI304" s="69"/>
      <c r="AJ304" s="69"/>
      <c r="AK304" s="69"/>
      <c r="AL304" s="69"/>
    </row>
    <row r="305" spans="1:38" s="71" customFormat="1" ht="60" customHeight="1" thickBot="1" x14ac:dyDescent="0.3">
      <c r="A305" s="15">
        <f>IF(C305="","",SUBTOTAL(3,$C$2:C305))</f>
        <v>304</v>
      </c>
      <c r="B305" s="16" t="s">
        <v>316</v>
      </c>
      <c r="C305" s="17" t="s">
        <v>966</v>
      </c>
      <c r="D305" s="52">
        <v>3040</v>
      </c>
      <c r="E305" s="52" t="s">
        <v>1607</v>
      </c>
      <c r="F305" s="52">
        <v>304</v>
      </c>
      <c r="G305" s="56"/>
      <c r="H305" s="56">
        <v>2</v>
      </c>
      <c r="I305" s="56">
        <v>15</v>
      </c>
      <c r="J305" s="18">
        <f t="shared" si="4"/>
        <v>15</v>
      </c>
      <c r="K305" s="18">
        <v>30</v>
      </c>
      <c r="L305" s="19">
        <v>44353</v>
      </c>
      <c r="M305" s="62">
        <v>44431</v>
      </c>
      <c r="N305" s="18"/>
      <c r="O305" s="65"/>
      <c r="P305" s="20"/>
      <c r="Q305" s="21"/>
      <c r="R305" s="22"/>
      <c r="S305" s="23"/>
      <c r="T305" s="24"/>
      <c r="U305" s="25"/>
      <c r="V305" s="25"/>
      <c r="W305" s="45"/>
      <c r="X305" s="44"/>
      <c r="Y305" s="44"/>
      <c r="Z305" s="44"/>
      <c r="AA305" s="41"/>
      <c r="AB305" s="41"/>
      <c r="AC305" s="26"/>
      <c r="AD305" s="27"/>
      <c r="AE305" s="28"/>
      <c r="AF305" s="69"/>
      <c r="AG305" s="69"/>
      <c r="AH305" s="69"/>
      <c r="AI305" s="69"/>
      <c r="AJ305" s="69"/>
      <c r="AK305" s="69"/>
      <c r="AL305" s="69"/>
    </row>
    <row r="306" spans="1:38" s="71" customFormat="1" ht="60" customHeight="1" thickBot="1" x14ac:dyDescent="0.3">
      <c r="A306" s="15">
        <f>IF(C306="","",SUBTOTAL(3,$C$2:C306))</f>
        <v>305</v>
      </c>
      <c r="B306" s="16" t="s">
        <v>317</v>
      </c>
      <c r="C306" s="7" t="s">
        <v>967</v>
      </c>
      <c r="D306" s="52">
        <v>3050</v>
      </c>
      <c r="E306" s="52" t="s">
        <v>1608</v>
      </c>
      <c r="F306" s="52">
        <v>305</v>
      </c>
      <c r="G306" s="56"/>
      <c r="H306" s="56">
        <v>11</v>
      </c>
      <c r="I306" s="56">
        <v>36</v>
      </c>
      <c r="J306" s="18">
        <f t="shared" si="4"/>
        <v>36</v>
      </c>
      <c r="K306" s="18">
        <v>30</v>
      </c>
      <c r="L306" s="19">
        <v>43627</v>
      </c>
      <c r="M306" s="62">
        <v>44437</v>
      </c>
      <c r="N306" s="18"/>
      <c r="O306" s="65"/>
      <c r="P306" s="20"/>
      <c r="Q306" s="21"/>
      <c r="R306" s="22"/>
      <c r="S306" s="23"/>
      <c r="T306" s="24"/>
      <c r="U306" s="25"/>
      <c r="V306" s="25"/>
      <c r="W306" s="45"/>
      <c r="X306" s="44"/>
      <c r="Y306" s="44"/>
      <c r="Z306" s="44"/>
      <c r="AA306" s="41"/>
      <c r="AB306" s="41"/>
      <c r="AC306" s="26"/>
      <c r="AD306" s="27"/>
      <c r="AE306" s="28"/>
      <c r="AF306" s="69"/>
      <c r="AG306" s="69"/>
      <c r="AH306" s="69"/>
      <c r="AI306" s="69"/>
      <c r="AJ306" s="69"/>
      <c r="AK306" s="69"/>
      <c r="AL306" s="69"/>
    </row>
    <row r="307" spans="1:38" s="71" customFormat="1" ht="60" customHeight="1" thickBot="1" x14ac:dyDescent="0.3">
      <c r="A307" s="15">
        <f>IF(C307="","",SUBTOTAL(3,$C$2:C307))</f>
        <v>306</v>
      </c>
      <c r="B307" s="16" t="s">
        <v>318</v>
      </c>
      <c r="C307" s="17" t="s">
        <v>968</v>
      </c>
      <c r="D307" s="37">
        <v>3060</v>
      </c>
      <c r="E307" s="37" t="s">
        <v>1609</v>
      </c>
      <c r="F307" s="37">
        <v>306</v>
      </c>
      <c r="G307" s="56"/>
      <c r="H307" s="56">
        <v>16</v>
      </c>
      <c r="I307" s="56">
        <v>40</v>
      </c>
      <c r="J307" s="18">
        <f t="shared" si="4"/>
        <v>40</v>
      </c>
      <c r="K307" s="18">
        <v>30</v>
      </c>
      <c r="L307" s="19">
        <v>44294</v>
      </c>
      <c r="M307" s="62">
        <v>44531</v>
      </c>
      <c r="N307" s="18"/>
      <c r="O307" s="65"/>
      <c r="P307" s="20"/>
      <c r="Q307" s="21"/>
      <c r="R307" s="22"/>
      <c r="S307" s="23"/>
      <c r="T307" s="24"/>
      <c r="U307" s="25"/>
      <c r="V307" s="25"/>
      <c r="W307" s="45"/>
      <c r="X307" s="44"/>
      <c r="Y307" s="44"/>
      <c r="Z307" s="44"/>
      <c r="AA307" s="41"/>
      <c r="AB307" s="41"/>
      <c r="AC307" s="26"/>
      <c r="AD307" s="27"/>
      <c r="AE307" s="28"/>
      <c r="AF307" s="69"/>
      <c r="AG307" s="69"/>
      <c r="AH307" s="69"/>
      <c r="AI307" s="69"/>
      <c r="AJ307" s="69"/>
      <c r="AK307" s="69"/>
      <c r="AL307" s="69"/>
    </row>
    <row r="308" spans="1:38" s="71" customFormat="1" ht="60" customHeight="1" thickBot="1" x14ac:dyDescent="0.3">
      <c r="A308" s="15">
        <f>IF(C308="","",SUBTOTAL(3,$C$2:C308))</f>
        <v>307</v>
      </c>
      <c r="B308" s="16" t="s">
        <v>319</v>
      </c>
      <c r="C308" s="7" t="s">
        <v>969</v>
      </c>
      <c r="D308" s="52">
        <v>3070</v>
      </c>
      <c r="E308" s="52" t="s">
        <v>1610</v>
      </c>
      <c r="F308" s="52">
        <v>307</v>
      </c>
      <c r="G308" s="56"/>
      <c r="H308" s="56">
        <v>1</v>
      </c>
      <c r="I308" s="56">
        <v>16</v>
      </c>
      <c r="J308" s="18">
        <f t="shared" si="4"/>
        <v>16</v>
      </c>
      <c r="K308" s="18">
        <v>30</v>
      </c>
      <c r="L308" s="19">
        <v>43201</v>
      </c>
      <c r="M308" s="62">
        <v>44489</v>
      </c>
      <c r="N308" s="18"/>
      <c r="O308" s="65"/>
      <c r="P308" s="20"/>
      <c r="Q308" s="21"/>
      <c r="R308" s="22"/>
      <c r="S308" s="23"/>
      <c r="T308" s="24"/>
      <c r="U308" s="25"/>
      <c r="V308" s="25"/>
      <c r="W308" s="45"/>
      <c r="X308" s="44"/>
      <c r="Y308" s="44"/>
      <c r="Z308" s="44"/>
      <c r="AA308" s="41"/>
      <c r="AB308" s="41"/>
      <c r="AC308" s="26"/>
      <c r="AD308" s="27"/>
      <c r="AE308" s="28"/>
      <c r="AF308" s="69"/>
      <c r="AG308" s="69"/>
      <c r="AH308" s="69"/>
      <c r="AI308" s="69"/>
      <c r="AJ308" s="69"/>
      <c r="AK308" s="69"/>
      <c r="AL308" s="69"/>
    </row>
    <row r="309" spans="1:38" s="71" customFormat="1" ht="60" customHeight="1" thickBot="1" x14ac:dyDescent="0.3">
      <c r="A309" s="15">
        <f>IF(C309="","",SUBTOTAL(3,$C$2:C309))</f>
        <v>308</v>
      </c>
      <c r="B309" s="16" t="s">
        <v>320</v>
      </c>
      <c r="C309" s="17" t="s">
        <v>970</v>
      </c>
      <c r="D309" s="52">
        <v>3080</v>
      </c>
      <c r="E309" s="52" t="s">
        <v>1611</v>
      </c>
      <c r="F309" s="52">
        <v>308</v>
      </c>
      <c r="G309" s="56"/>
      <c r="H309" s="56">
        <v>22</v>
      </c>
      <c r="I309" s="56">
        <v>48</v>
      </c>
      <c r="J309" s="18">
        <f t="shared" si="4"/>
        <v>48</v>
      </c>
      <c r="K309" s="18">
        <v>30</v>
      </c>
      <c r="L309" s="19">
        <v>44374</v>
      </c>
      <c r="M309" s="62">
        <v>44368</v>
      </c>
      <c r="N309" s="18"/>
      <c r="O309" s="65"/>
      <c r="P309" s="20"/>
      <c r="Q309" s="21"/>
      <c r="R309" s="22"/>
      <c r="S309" s="23"/>
      <c r="T309" s="24"/>
      <c r="U309" s="25"/>
      <c r="V309" s="25"/>
      <c r="W309" s="45"/>
      <c r="X309" s="44"/>
      <c r="Y309" s="44"/>
      <c r="Z309" s="44"/>
      <c r="AA309" s="41"/>
      <c r="AB309" s="41"/>
      <c r="AC309" s="26"/>
      <c r="AD309" s="27"/>
      <c r="AE309" s="28"/>
      <c r="AF309" s="69"/>
      <c r="AG309" s="69"/>
      <c r="AH309" s="69"/>
      <c r="AI309" s="69"/>
      <c r="AJ309" s="69"/>
      <c r="AK309" s="69"/>
      <c r="AL309" s="69"/>
    </row>
    <row r="310" spans="1:38" s="71" customFormat="1" ht="60" customHeight="1" thickBot="1" x14ac:dyDescent="0.3">
      <c r="A310" s="15">
        <f>IF(C310="","",SUBTOTAL(3,$C$2:C310))</f>
        <v>309</v>
      </c>
      <c r="B310" s="16" t="s">
        <v>321</v>
      </c>
      <c r="C310" s="7" t="s">
        <v>971</v>
      </c>
      <c r="D310" s="52">
        <v>3090</v>
      </c>
      <c r="E310" s="52" t="s">
        <v>1612</v>
      </c>
      <c r="F310" s="52">
        <v>309</v>
      </c>
      <c r="G310" s="56"/>
      <c r="H310" s="56">
        <v>20</v>
      </c>
      <c r="I310" s="56">
        <v>52</v>
      </c>
      <c r="J310" s="18">
        <f t="shared" si="4"/>
        <v>52</v>
      </c>
      <c r="K310" s="18">
        <v>30</v>
      </c>
      <c r="L310" s="19">
        <v>44350</v>
      </c>
      <c r="M310" s="62">
        <v>44431</v>
      </c>
      <c r="N310" s="18"/>
      <c r="O310" s="65"/>
      <c r="P310" s="20"/>
      <c r="Q310" s="21"/>
      <c r="R310" s="22"/>
      <c r="S310" s="23"/>
      <c r="T310" s="24"/>
      <c r="U310" s="25"/>
      <c r="V310" s="25"/>
      <c r="W310" s="45"/>
      <c r="X310" s="44"/>
      <c r="Y310" s="44"/>
      <c r="Z310" s="44"/>
      <c r="AA310" s="41"/>
      <c r="AB310" s="41"/>
      <c r="AC310" s="26"/>
      <c r="AD310" s="27"/>
      <c r="AE310" s="28"/>
      <c r="AF310" s="69"/>
      <c r="AG310" s="69"/>
      <c r="AH310" s="69"/>
      <c r="AI310" s="69"/>
      <c r="AJ310" s="69"/>
      <c r="AK310" s="69"/>
      <c r="AL310" s="69"/>
    </row>
    <row r="311" spans="1:38" s="71" customFormat="1" ht="60" customHeight="1" thickBot="1" x14ac:dyDescent="0.3">
      <c r="A311" s="15">
        <f>IF(C311="","",SUBTOTAL(3,$C$2:C311))</f>
        <v>310</v>
      </c>
      <c r="B311" s="16" t="s">
        <v>322</v>
      </c>
      <c r="C311" s="17" t="s">
        <v>972</v>
      </c>
      <c r="D311" s="37">
        <v>3100</v>
      </c>
      <c r="E311" s="37" t="s">
        <v>1613</v>
      </c>
      <c r="F311" s="37">
        <v>310</v>
      </c>
      <c r="G311" s="56"/>
      <c r="H311" s="56">
        <v>19</v>
      </c>
      <c r="I311" s="56">
        <v>52</v>
      </c>
      <c r="J311" s="18">
        <f t="shared" si="4"/>
        <v>52</v>
      </c>
      <c r="K311" s="18">
        <v>30</v>
      </c>
      <c r="L311" s="19">
        <v>44092</v>
      </c>
      <c r="M311" s="62">
        <v>44434</v>
      </c>
      <c r="N311" s="18"/>
      <c r="O311" s="65"/>
      <c r="P311" s="20"/>
      <c r="Q311" s="21"/>
      <c r="R311" s="22"/>
      <c r="S311" s="23"/>
      <c r="T311" s="24"/>
      <c r="U311" s="25"/>
      <c r="V311" s="25"/>
      <c r="W311" s="45"/>
      <c r="X311" s="44"/>
      <c r="Y311" s="44"/>
      <c r="Z311" s="44"/>
      <c r="AA311" s="41"/>
      <c r="AB311" s="41"/>
      <c r="AC311" s="26"/>
      <c r="AD311" s="27"/>
      <c r="AE311" s="28"/>
      <c r="AF311" s="69"/>
      <c r="AG311" s="69"/>
      <c r="AH311" s="69"/>
      <c r="AI311" s="69"/>
      <c r="AJ311" s="69"/>
      <c r="AK311" s="69"/>
      <c r="AL311" s="69"/>
    </row>
    <row r="312" spans="1:38" s="71" customFormat="1" ht="60" customHeight="1" thickBot="1" x14ac:dyDescent="0.3">
      <c r="A312" s="15">
        <f>IF(C312="","",SUBTOTAL(3,$C$2:C312))</f>
        <v>311</v>
      </c>
      <c r="B312" s="16" t="s">
        <v>323</v>
      </c>
      <c r="C312" s="7" t="s">
        <v>973</v>
      </c>
      <c r="D312" s="52">
        <v>3110</v>
      </c>
      <c r="E312" s="52" t="s">
        <v>1614</v>
      </c>
      <c r="F312" s="52">
        <v>311</v>
      </c>
      <c r="G312" s="56"/>
      <c r="H312" s="56">
        <v>23</v>
      </c>
      <c r="I312" s="56">
        <v>48</v>
      </c>
      <c r="J312" s="18">
        <f t="shared" si="4"/>
        <v>48</v>
      </c>
      <c r="K312" s="18">
        <v>30</v>
      </c>
      <c r="L312" s="19">
        <v>44409</v>
      </c>
      <c r="M312" s="62">
        <v>44712</v>
      </c>
      <c r="N312" s="18"/>
      <c r="O312" s="65"/>
      <c r="P312" s="20"/>
      <c r="Q312" s="21"/>
      <c r="R312" s="22"/>
      <c r="S312" s="23"/>
      <c r="T312" s="24"/>
      <c r="U312" s="25"/>
      <c r="V312" s="25"/>
      <c r="W312" s="45"/>
      <c r="X312" s="44"/>
      <c r="Y312" s="44"/>
      <c r="Z312" s="44"/>
      <c r="AA312" s="41"/>
      <c r="AB312" s="41"/>
      <c r="AC312" s="26"/>
      <c r="AD312" s="27"/>
      <c r="AE312" s="28"/>
      <c r="AF312" s="69"/>
      <c r="AG312" s="69"/>
      <c r="AH312" s="69"/>
      <c r="AI312" s="69"/>
      <c r="AJ312" s="69"/>
      <c r="AK312" s="69"/>
      <c r="AL312" s="69"/>
    </row>
    <row r="313" spans="1:38" s="71" customFormat="1" ht="60" customHeight="1" thickBot="1" x14ac:dyDescent="0.3">
      <c r="A313" s="15">
        <f>IF(C313="","",SUBTOTAL(3,$C$2:C313))</f>
        <v>312</v>
      </c>
      <c r="B313" s="16" t="s">
        <v>324</v>
      </c>
      <c r="C313" s="17" t="s">
        <v>974</v>
      </c>
      <c r="D313" s="52">
        <v>3120</v>
      </c>
      <c r="E313" s="52" t="s">
        <v>1615</v>
      </c>
      <c r="F313" s="52">
        <v>312</v>
      </c>
      <c r="G313" s="56"/>
      <c r="H313" s="56">
        <v>20</v>
      </c>
      <c r="I313" s="56">
        <v>50</v>
      </c>
      <c r="J313" s="18">
        <f t="shared" si="4"/>
        <v>50</v>
      </c>
      <c r="K313" s="18">
        <v>30</v>
      </c>
      <c r="L313" s="19">
        <v>43092</v>
      </c>
      <c r="M313" s="62">
        <v>44431</v>
      </c>
      <c r="N313" s="18"/>
      <c r="O313" s="65"/>
      <c r="P313" s="20"/>
      <c r="Q313" s="21"/>
      <c r="R313" s="22"/>
      <c r="S313" s="23"/>
      <c r="T313" s="24"/>
      <c r="U313" s="25"/>
      <c r="V313" s="25"/>
      <c r="W313" s="45"/>
      <c r="X313" s="44"/>
      <c r="Y313" s="44"/>
      <c r="Z313" s="44"/>
      <c r="AA313" s="41"/>
      <c r="AB313" s="41"/>
      <c r="AC313" s="26"/>
      <c r="AD313" s="27"/>
      <c r="AE313" s="28"/>
      <c r="AF313" s="69"/>
      <c r="AG313" s="69"/>
      <c r="AH313" s="69"/>
      <c r="AI313" s="69"/>
      <c r="AJ313" s="69"/>
      <c r="AK313" s="69"/>
      <c r="AL313" s="69"/>
    </row>
    <row r="314" spans="1:38" s="71" customFormat="1" ht="60" customHeight="1" thickBot="1" x14ac:dyDescent="0.3">
      <c r="A314" s="15">
        <f>IF(C314="","",SUBTOTAL(3,$C$2:C314))</f>
        <v>313</v>
      </c>
      <c r="B314" s="16" t="s">
        <v>325</v>
      </c>
      <c r="C314" s="7" t="s">
        <v>975</v>
      </c>
      <c r="D314" s="37">
        <v>3130</v>
      </c>
      <c r="E314" s="37" t="s">
        <v>1616</v>
      </c>
      <c r="F314" s="37">
        <v>313</v>
      </c>
      <c r="G314" s="56"/>
      <c r="H314" s="56">
        <v>11</v>
      </c>
      <c r="I314" s="56">
        <v>41</v>
      </c>
      <c r="J314" s="18">
        <f t="shared" si="4"/>
        <v>41</v>
      </c>
      <c r="K314" s="18">
        <v>30</v>
      </c>
      <c r="L314" s="19">
        <v>44239</v>
      </c>
      <c r="M314" s="62">
        <v>44577</v>
      </c>
      <c r="N314" s="18"/>
      <c r="O314" s="65"/>
      <c r="P314" s="20"/>
      <c r="Q314" s="21"/>
      <c r="R314" s="22"/>
      <c r="S314" s="23"/>
      <c r="T314" s="24"/>
      <c r="U314" s="25"/>
      <c r="V314" s="25"/>
      <c r="W314" s="45"/>
      <c r="X314" s="44"/>
      <c r="Y314" s="44"/>
      <c r="Z314" s="44"/>
      <c r="AA314" s="41"/>
      <c r="AB314" s="41"/>
      <c r="AC314" s="26"/>
      <c r="AD314" s="27"/>
      <c r="AE314" s="28"/>
      <c r="AF314" s="69"/>
      <c r="AG314" s="69"/>
      <c r="AH314" s="69"/>
      <c r="AI314" s="69"/>
      <c r="AJ314" s="69"/>
      <c r="AK314" s="69"/>
      <c r="AL314" s="69"/>
    </row>
    <row r="315" spans="1:38" s="71" customFormat="1" ht="60" customHeight="1" thickBot="1" x14ac:dyDescent="0.3">
      <c r="A315" s="15">
        <f>IF(C315="","",SUBTOTAL(3,$C$2:C315))</f>
        <v>314</v>
      </c>
      <c r="B315" s="16" t="s">
        <v>326</v>
      </c>
      <c r="C315" s="17" t="s">
        <v>976</v>
      </c>
      <c r="D315" s="52">
        <v>3140</v>
      </c>
      <c r="E315" s="52" t="s">
        <v>1617</v>
      </c>
      <c r="F315" s="52">
        <v>314</v>
      </c>
      <c r="G315" s="56"/>
      <c r="H315" s="56">
        <v>16</v>
      </c>
      <c r="I315" s="56">
        <v>39</v>
      </c>
      <c r="J315" s="18">
        <f t="shared" si="4"/>
        <v>39</v>
      </c>
      <c r="K315" s="18">
        <v>30</v>
      </c>
      <c r="L315" s="19">
        <v>43994</v>
      </c>
      <c r="M315" s="62">
        <v>44395</v>
      </c>
      <c r="N315" s="18"/>
      <c r="O315" s="65"/>
      <c r="P315" s="20"/>
      <c r="Q315" s="21"/>
      <c r="R315" s="22"/>
      <c r="S315" s="23"/>
      <c r="T315" s="24"/>
      <c r="U315" s="25"/>
      <c r="V315" s="25"/>
      <c r="W315" s="45"/>
      <c r="X315" s="44"/>
      <c r="Y315" s="44"/>
      <c r="Z315" s="44"/>
      <c r="AA315" s="41"/>
      <c r="AB315" s="41"/>
      <c r="AC315" s="26"/>
      <c r="AD315" s="27"/>
      <c r="AE315" s="28"/>
      <c r="AF315" s="69"/>
      <c r="AG315" s="69"/>
      <c r="AH315" s="69"/>
      <c r="AI315" s="69"/>
      <c r="AJ315" s="69"/>
      <c r="AK315" s="69"/>
      <c r="AL315" s="69"/>
    </row>
    <row r="316" spans="1:38" s="71" customFormat="1" ht="60" customHeight="1" thickBot="1" x14ac:dyDescent="0.3">
      <c r="A316" s="15">
        <f>IF(C316="","",SUBTOTAL(3,$C$2:C316))</f>
        <v>315</v>
      </c>
      <c r="B316" s="16" t="s">
        <v>327</v>
      </c>
      <c r="C316" s="7" t="s">
        <v>977</v>
      </c>
      <c r="D316" s="52">
        <v>3150</v>
      </c>
      <c r="E316" s="52" t="s">
        <v>1618</v>
      </c>
      <c r="F316" s="52">
        <v>315</v>
      </c>
      <c r="G316" s="56"/>
      <c r="H316" s="56">
        <v>39</v>
      </c>
      <c r="I316" s="56">
        <v>62</v>
      </c>
      <c r="J316" s="18">
        <f t="shared" si="4"/>
        <v>62</v>
      </c>
      <c r="K316" s="18">
        <v>30</v>
      </c>
      <c r="L316" s="19">
        <v>44030</v>
      </c>
      <c r="M316" s="62">
        <v>44395</v>
      </c>
      <c r="N316" s="18"/>
      <c r="O316" s="65"/>
      <c r="P316" s="20"/>
      <c r="Q316" s="21"/>
      <c r="R316" s="22"/>
      <c r="S316" s="23"/>
      <c r="T316" s="24"/>
      <c r="U316" s="25"/>
      <c r="V316" s="25"/>
      <c r="W316" s="45"/>
      <c r="X316" s="44"/>
      <c r="Y316" s="44"/>
      <c r="Z316" s="44"/>
      <c r="AA316" s="41"/>
      <c r="AB316" s="41"/>
      <c r="AC316" s="26"/>
      <c r="AD316" s="27"/>
      <c r="AE316" s="28"/>
      <c r="AF316" s="69"/>
      <c r="AG316" s="69"/>
      <c r="AH316" s="69"/>
      <c r="AI316" s="69"/>
      <c r="AJ316" s="69"/>
      <c r="AK316" s="69"/>
      <c r="AL316" s="69"/>
    </row>
    <row r="317" spans="1:38" s="71" customFormat="1" ht="60" customHeight="1" thickBot="1" x14ac:dyDescent="0.3">
      <c r="A317" s="15">
        <f>IF(C317="","",SUBTOTAL(3,$C$2:C317))</f>
        <v>316</v>
      </c>
      <c r="B317" s="16" t="s">
        <v>328</v>
      </c>
      <c r="C317" s="17" t="s">
        <v>978</v>
      </c>
      <c r="D317" s="52">
        <v>3160</v>
      </c>
      <c r="E317" s="52" t="s">
        <v>1619</v>
      </c>
      <c r="F317" s="52">
        <v>316</v>
      </c>
      <c r="G317" s="56"/>
      <c r="H317" s="56">
        <v>10</v>
      </c>
      <c r="I317" s="56">
        <v>42</v>
      </c>
      <c r="J317" s="18">
        <f t="shared" si="4"/>
        <v>42</v>
      </c>
      <c r="K317" s="18">
        <v>30</v>
      </c>
      <c r="L317" s="19">
        <v>44384</v>
      </c>
      <c r="M317" s="62">
        <v>44508</v>
      </c>
      <c r="N317" s="18"/>
      <c r="O317" s="65"/>
      <c r="P317" s="20"/>
      <c r="Q317" s="21"/>
      <c r="R317" s="22"/>
      <c r="S317" s="23"/>
      <c r="T317" s="24"/>
      <c r="U317" s="25"/>
      <c r="V317" s="25"/>
      <c r="W317" s="45"/>
      <c r="X317" s="44"/>
      <c r="Y317" s="44"/>
      <c r="Z317" s="44"/>
      <c r="AA317" s="41"/>
      <c r="AB317" s="41"/>
      <c r="AC317" s="26"/>
      <c r="AD317" s="27"/>
      <c r="AE317" s="28"/>
      <c r="AF317" s="69"/>
      <c r="AG317" s="69"/>
      <c r="AH317" s="69"/>
      <c r="AI317" s="69"/>
      <c r="AJ317" s="69"/>
      <c r="AK317" s="69"/>
      <c r="AL317" s="69"/>
    </row>
    <row r="318" spans="1:38" s="71" customFormat="1" ht="60" customHeight="1" thickBot="1" x14ac:dyDescent="0.3">
      <c r="A318" s="15">
        <f>IF(C318="","",SUBTOTAL(3,$C$2:C318))</f>
        <v>317</v>
      </c>
      <c r="B318" s="16" t="s">
        <v>329</v>
      </c>
      <c r="C318" s="7" t="s">
        <v>979</v>
      </c>
      <c r="D318" s="37">
        <v>3170</v>
      </c>
      <c r="E318" s="37" t="s">
        <v>1620</v>
      </c>
      <c r="F318" s="37">
        <v>317</v>
      </c>
      <c r="G318" s="56"/>
      <c r="H318" s="56">
        <v>11</v>
      </c>
      <c r="I318" s="56">
        <v>53</v>
      </c>
      <c r="J318" s="18">
        <f t="shared" si="4"/>
        <v>53</v>
      </c>
      <c r="K318" s="18">
        <v>30</v>
      </c>
      <c r="L318" s="19">
        <v>44488</v>
      </c>
      <c r="M318" s="62">
        <v>44345</v>
      </c>
      <c r="N318" s="18"/>
      <c r="O318" s="65"/>
      <c r="P318" s="20"/>
      <c r="Q318" s="21"/>
      <c r="R318" s="22"/>
      <c r="S318" s="23"/>
      <c r="T318" s="24"/>
      <c r="U318" s="25"/>
      <c r="V318" s="25"/>
      <c r="W318" s="45"/>
      <c r="X318" s="44"/>
      <c r="Y318" s="44"/>
      <c r="Z318" s="44"/>
      <c r="AA318" s="41"/>
      <c r="AB318" s="41"/>
      <c r="AC318" s="26"/>
      <c r="AD318" s="27"/>
      <c r="AE318" s="28"/>
      <c r="AF318" s="69"/>
      <c r="AG318" s="69"/>
      <c r="AH318" s="69"/>
      <c r="AI318" s="69"/>
      <c r="AJ318" s="69"/>
      <c r="AK318" s="69"/>
      <c r="AL318" s="69"/>
    </row>
    <row r="319" spans="1:38" s="71" customFormat="1" ht="60" customHeight="1" thickBot="1" x14ac:dyDescent="0.3">
      <c r="A319" s="15">
        <f>IF(C319="","",SUBTOTAL(3,$C$2:C319))</f>
        <v>318</v>
      </c>
      <c r="B319" s="16" t="s">
        <v>330</v>
      </c>
      <c r="C319" s="17" t="s">
        <v>980</v>
      </c>
      <c r="D319" s="52">
        <v>3180</v>
      </c>
      <c r="E319" s="52" t="s">
        <v>1621</v>
      </c>
      <c r="F319" s="52">
        <v>318</v>
      </c>
      <c r="G319" s="56"/>
      <c r="H319" s="56">
        <v>40</v>
      </c>
      <c r="I319" s="56">
        <v>63</v>
      </c>
      <c r="J319" s="18">
        <f t="shared" si="4"/>
        <v>63</v>
      </c>
      <c r="K319" s="18">
        <v>30</v>
      </c>
      <c r="L319" s="19">
        <v>43988</v>
      </c>
      <c r="M319" s="62">
        <v>44432</v>
      </c>
      <c r="N319" s="18"/>
      <c r="O319" s="65"/>
      <c r="P319" s="20"/>
      <c r="Q319" s="21"/>
      <c r="R319" s="22"/>
      <c r="S319" s="23"/>
      <c r="T319" s="24"/>
      <c r="U319" s="25"/>
      <c r="V319" s="25"/>
      <c r="W319" s="45"/>
      <c r="X319" s="44"/>
      <c r="Y319" s="44"/>
      <c r="Z319" s="44"/>
      <c r="AA319" s="41"/>
      <c r="AB319" s="41"/>
      <c r="AC319" s="26"/>
      <c r="AD319" s="27"/>
      <c r="AE319" s="28"/>
      <c r="AF319" s="69"/>
      <c r="AG319" s="69"/>
      <c r="AH319" s="69"/>
      <c r="AI319" s="69"/>
      <c r="AJ319" s="69"/>
      <c r="AK319" s="69"/>
      <c r="AL319" s="69"/>
    </row>
    <row r="320" spans="1:38" s="71" customFormat="1" ht="60" customHeight="1" thickBot="1" x14ac:dyDescent="0.3">
      <c r="A320" s="15">
        <f>IF(C320="","",SUBTOTAL(3,$C$2:C320))</f>
        <v>319</v>
      </c>
      <c r="B320" s="16" t="s">
        <v>662</v>
      </c>
      <c r="C320" s="7" t="s">
        <v>981</v>
      </c>
      <c r="D320" s="52">
        <v>3190</v>
      </c>
      <c r="E320" s="52" t="s">
        <v>1622</v>
      </c>
      <c r="F320" s="52">
        <v>319</v>
      </c>
      <c r="G320" s="56"/>
      <c r="H320" s="56">
        <v>108</v>
      </c>
      <c r="I320" s="56">
        <v>85</v>
      </c>
      <c r="J320" s="18">
        <f t="shared" si="4"/>
        <v>85</v>
      </c>
      <c r="K320" s="18">
        <v>30</v>
      </c>
      <c r="L320" s="19">
        <v>44316</v>
      </c>
      <c r="M320" s="62">
        <v>44432</v>
      </c>
      <c r="N320" s="18"/>
      <c r="O320" s="65"/>
      <c r="P320" s="20"/>
      <c r="Q320" s="21"/>
      <c r="R320" s="22"/>
      <c r="S320" s="23"/>
      <c r="T320" s="24"/>
      <c r="U320" s="25"/>
      <c r="V320" s="25"/>
      <c r="W320" s="45"/>
      <c r="X320" s="44"/>
      <c r="Y320" s="44"/>
      <c r="Z320" s="44"/>
      <c r="AA320" s="41"/>
      <c r="AB320" s="41"/>
      <c r="AC320" s="26"/>
      <c r="AD320" s="27"/>
      <c r="AE320" s="28"/>
      <c r="AF320" s="69"/>
      <c r="AG320" s="69"/>
      <c r="AH320" s="69"/>
      <c r="AI320" s="69"/>
      <c r="AJ320" s="69"/>
      <c r="AK320" s="69"/>
      <c r="AL320" s="69"/>
    </row>
    <row r="321" spans="1:38" s="71" customFormat="1" ht="60" customHeight="1" thickBot="1" x14ac:dyDescent="0.3">
      <c r="A321" s="15">
        <f>IF(C321="","",SUBTOTAL(3,$C$2:C321))</f>
        <v>320</v>
      </c>
      <c r="B321" s="16" t="s">
        <v>658</v>
      </c>
      <c r="C321" s="17" t="s">
        <v>982</v>
      </c>
      <c r="D321" s="37">
        <v>3200</v>
      </c>
      <c r="E321" s="37" t="s">
        <v>1623</v>
      </c>
      <c r="F321" s="37">
        <v>320</v>
      </c>
      <c r="G321" s="56"/>
      <c r="H321" s="56">
        <v>108</v>
      </c>
      <c r="I321" s="56">
        <v>85</v>
      </c>
      <c r="J321" s="18">
        <f t="shared" si="4"/>
        <v>85</v>
      </c>
      <c r="K321" s="18">
        <v>30</v>
      </c>
      <c r="L321" s="19">
        <v>44316</v>
      </c>
      <c r="M321" s="62">
        <v>44432</v>
      </c>
      <c r="N321" s="18"/>
      <c r="O321" s="65"/>
      <c r="P321" s="20"/>
      <c r="Q321" s="21"/>
      <c r="R321" s="22"/>
      <c r="S321" s="23"/>
      <c r="T321" s="24"/>
      <c r="U321" s="25"/>
      <c r="V321" s="25"/>
      <c r="W321" s="45"/>
      <c r="X321" s="44"/>
      <c r="Y321" s="44"/>
      <c r="Z321" s="44"/>
      <c r="AA321" s="41"/>
      <c r="AB321" s="41"/>
      <c r="AC321" s="26"/>
      <c r="AD321" s="27"/>
      <c r="AE321" s="28"/>
      <c r="AF321" s="69"/>
      <c r="AG321" s="69"/>
      <c r="AH321" s="69"/>
      <c r="AI321" s="69"/>
      <c r="AJ321" s="69"/>
      <c r="AK321" s="69"/>
      <c r="AL321" s="69"/>
    </row>
    <row r="322" spans="1:38" s="71" customFormat="1" ht="60" customHeight="1" thickBot="1" x14ac:dyDescent="0.3">
      <c r="A322" s="15">
        <f>IF(C322="","",SUBTOTAL(3,$C$2:C322))</f>
        <v>321</v>
      </c>
      <c r="B322" s="16" t="s">
        <v>331</v>
      </c>
      <c r="C322" s="7" t="s">
        <v>983</v>
      </c>
      <c r="D322" s="52">
        <v>3210</v>
      </c>
      <c r="E322" s="52" t="s">
        <v>1624</v>
      </c>
      <c r="F322" s="52">
        <v>321</v>
      </c>
      <c r="G322" s="56"/>
      <c r="H322" s="56"/>
      <c r="I322" s="56">
        <v>95</v>
      </c>
      <c r="J322" s="18">
        <f t="shared" ref="J322:J385" si="5">IF(I322&gt;=W322,I322,W322)</f>
        <v>95</v>
      </c>
      <c r="K322" s="18">
        <v>30</v>
      </c>
      <c r="L322" s="19">
        <v>43738</v>
      </c>
      <c r="M322" s="62">
        <v>44442</v>
      </c>
      <c r="N322" s="18"/>
      <c r="O322" s="65"/>
      <c r="P322" s="20"/>
      <c r="Q322" s="21"/>
      <c r="R322" s="22"/>
      <c r="S322" s="23"/>
      <c r="T322" s="24"/>
      <c r="U322" s="25"/>
      <c r="V322" s="25"/>
      <c r="W322" s="45"/>
      <c r="X322" s="44"/>
      <c r="Y322" s="44"/>
      <c r="Z322" s="44"/>
      <c r="AA322" s="41"/>
      <c r="AB322" s="41"/>
      <c r="AC322" s="26"/>
      <c r="AD322" s="27"/>
      <c r="AE322" s="28"/>
      <c r="AF322" s="69"/>
      <c r="AG322" s="69"/>
      <c r="AH322" s="69"/>
      <c r="AI322" s="69"/>
      <c r="AJ322" s="69"/>
      <c r="AK322" s="69"/>
      <c r="AL322" s="69"/>
    </row>
    <row r="323" spans="1:38" s="71" customFormat="1" ht="60" customHeight="1" thickBot="1" x14ac:dyDescent="0.3">
      <c r="A323" s="15">
        <f>IF(C323="","",SUBTOTAL(3,$C$2:C323))</f>
        <v>322</v>
      </c>
      <c r="B323" s="16" t="s">
        <v>332</v>
      </c>
      <c r="C323" s="17" t="s">
        <v>984</v>
      </c>
      <c r="D323" s="52">
        <v>3220</v>
      </c>
      <c r="E323" s="52" t="s">
        <v>1625</v>
      </c>
      <c r="F323" s="52">
        <v>322</v>
      </c>
      <c r="G323" s="56"/>
      <c r="H323" s="56">
        <v>2</v>
      </c>
      <c r="I323" s="56">
        <v>17</v>
      </c>
      <c r="J323" s="18">
        <f t="shared" si="5"/>
        <v>17</v>
      </c>
      <c r="K323" s="18">
        <v>30</v>
      </c>
      <c r="L323" s="19">
        <v>44165</v>
      </c>
      <c r="M323" s="62">
        <v>44442</v>
      </c>
      <c r="N323" s="18"/>
      <c r="O323" s="65"/>
      <c r="P323" s="20"/>
      <c r="Q323" s="21"/>
      <c r="R323" s="22"/>
      <c r="S323" s="23"/>
      <c r="T323" s="24"/>
      <c r="U323" s="25"/>
      <c r="V323" s="25"/>
      <c r="W323" s="45"/>
      <c r="X323" s="44"/>
      <c r="Y323" s="44"/>
      <c r="Z323" s="44"/>
      <c r="AA323" s="41"/>
      <c r="AB323" s="41"/>
      <c r="AC323" s="26"/>
      <c r="AD323" s="27"/>
      <c r="AE323" s="28"/>
      <c r="AF323" s="69"/>
      <c r="AG323" s="69"/>
      <c r="AH323" s="69"/>
      <c r="AI323" s="69"/>
      <c r="AJ323" s="69"/>
      <c r="AK323" s="69"/>
      <c r="AL323" s="69"/>
    </row>
    <row r="324" spans="1:38" s="71" customFormat="1" ht="60" customHeight="1" thickBot="1" x14ac:dyDescent="0.3">
      <c r="A324" s="15">
        <f>IF(C324="","",SUBTOTAL(3,$C$2:C324))</f>
        <v>323</v>
      </c>
      <c r="B324" s="16" t="s">
        <v>333</v>
      </c>
      <c r="C324" s="7" t="s">
        <v>985</v>
      </c>
      <c r="D324" s="52">
        <v>3230</v>
      </c>
      <c r="E324" s="52" t="s">
        <v>1626</v>
      </c>
      <c r="F324" s="52">
        <v>323</v>
      </c>
      <c r="G324" s="56"/>
      <c r="H324" s="56"/>
      <c r="I324" s="56"/>
      <c r="J324" s="18">
        <f t="shared" si="5"/>
        <v>0</v>
      </c>
      <c r="K324" s="18">
        <v>30</v>
      </c>
      <c r="L324" s="19">
        <v>0</v>
      </c>
      <c r="M324" s="62">
        <v>44380</v>
      </c>
      <c r="N324" s="18"/>
      <c r="O324" s="65"/>
      <c r="P324" s="20"/>
      <c r="Q324" s="21"/>
      <c r="R324" s="22"/>
      <c r="S324" s="23"/>
      <c r="T324" s="24"/>
      <c r="U324" s="25"/>
      <c r="V324" s="25"/>
      <c r="W324" s="45"/>
      <c r="X324" s="44"/>
      <c r="Y324" s="44"/>
      <c r="Z324" s="44"/>
      <c r="AA324" s="41"/>
      <c r="AB324" s="41"/>
      <c r="AC324" s="26"/>
      <c r="AD324" s="27"/>
      <c r="AE324" s="28"/>
      <c r="AF324" s="69"/>
      <c r="AG324" s="69"/>
      <c r="AH324" s="69"/>
      <c r="AI324" s="69"/>
      <c r="AJ324" s="69"/>
      <c r="AK324" s="69"/>
      <c r="AL324" s="69"/>
    </row>
    <row r="325" spans="1:38" s="71" customFormat="1" ht="60" customHeight="1" thickBot="1" x14ac:dyDescent="0.3">
      <c r="A325" s="15">
        <f>IF(C325="","",SUBTOTAL(3,$C$2:C325))</f>
        <v>324</v>
      </c>
      <c r="B325" s="16" t="s">
        <v>334</v>
      </c>
      <c r="C325" s="17" t="s">
        <v>986</v>
      </c>
      <c r="D325" s="37">
        <v>3240</v>
      </c>
      <c r="E325" s="37" t="s">
        <v>1627</v>
      </c>
      <c r="F325" s="37">
        <v>324</v>
      </c>
      <c r="G325" s="56"/>
      <c r="H325" s="56">
        <v>53</v>
      </c>
      <c r="I325" s="56">
        <v>69</v>
      </c>
      <c r="J325" s="18">
        <f t="shared" si="5"/>
        <v>69</v>
      </c>
      <c r="K325" s="18">
        <v>30</v>
      </c>
      <c r="L325" s="19">
        <v>41995</v>
      </c>
      <c r="M325" s="62">
        <v>44432</v>
      </c>
      <c r="N325" s="18"/>
      <c r="O325" s="65"/>
      <c r="P325" s="20"/>
      <c r="Q325" s="21"/>
      <c r="R325" s="22"/>
      <c r="S325" s="23"/>
      <c r="T325" s="24"/>
      <c r="U325" s="25"/>
      <c r="V325" s="25"/>
      <c r="W325" s="45"/>
      <c r="X325" s="44"/>
      <c r="Y325" s="44"/>
      <c r="Z325" s="44"/>
      <c r="AA325" s="41"/>
      <c r="AB325" s="41"/>
      <c r="AC325" s="26"/>
      <c r="AD325" s="27"/>
      <c r="AE325" s="28"/>
      <c r="AF325" s="69"/>
      <c r="AG325" s="69"/>
      <c r="AH325" s="69"/>
      <c r="AI325" s="69"/>
      <c r="AJ325" s="69"/>
      <c r="AK325" s="69"/>
      <c r="AL325" s="69"/>
    </row>
    <row r="326" spans="1:38" s="71" customFormat="1" ht="60" customHeight="1" thickBot="1" x14ac:dyDescent="0.3">
      <c r="A326" s="15">
        <f>IF(C326="","",SUBTOTAL(3,$C$2:C326))</f>
        <v>325</v>
      </c>
      <c r="B326" s="16" t="s">
        <v>335</v>
      </c>
      <c r="C326" s="7" t="s">
        <v>987</v>
      </c>
      <c r="D326" s="52">
        <v>3250</v>
      </c>
      <c r="E326" s="52" t="s">
        <v>1628</v>
      </c>
      <c r="F326" s="52">
        <v>325</v>
      </c>
      <c r="G326" s="56"/>
      <c r="H326" s="56"/>
      <c r="I326" s="56">
        <v>79</v>
      </c>
      <c r="J326" s="18">
        <f t="shared" si="5"/>
        <v>79</v>
      </c>
      <c r="K326" s="18">
        <v>30</v>
      </c>
      <c r="L326" s="19">
        <v>43804</v>
      </c>
      <c r="M326" s="62">
        <v>44695</v>
      </c>
      <c r="N326" s="18"/>
      <c r="O326" s="65"/>
      <c r="P326" s="20"/>
      <c r="Q326" s="21"/>
      <c r="R326" s="22"/>
      <c r="S326" s="23"/>
      <c r="T326" s="24"/>
      <c r="U326" s="25"/>
      <c r="V326" s="25"/>
      <c r="W326" s="45"/>
      <c r="X326" s="44"/>
      <c r="Y326" s="44"/>
      <c r="Z326" s="44"/>
      <c r="AA326" s="41"/>
      <c r="AB326" s="41"/>
      <c r="AC326" s="26"/>
      <c r="AD326" s="27"/>
      <c r="AE326" s="28"/>
      <c r="AF326" s="69"/>
      <c r="AG326" s="69"/>
      <c r="AH326" s="69"/>
      <c r="AI326" s="69"/>
      <c r="AJ326" s="69"/>
      <c r="AK326" s="69"/>
      <c r="AL326" s="69"/>
    </row>
    <row r="327" spans="1:38" s="71" customFormat="1" ht="60" customHeight="1" thickBot="1" x14ac:dyDescent="0.3">
      <c r="A327" s="15">
        <f>IF(C327="","",SUBTOTAL(3,$C$2:C327))</f>
        <v>326</v>
      </c>
      <c r="B327" s="16" t="s">
        <v>336</v>
      </c>
      <c r="C327" s="17" t="s">
        <v>988</v>
      </c>
      <c r="D327" s="52">
        <v>3260</v>
      </c>
      <c r="E327" s="52" t="s">
        <v>1629</v>
      </c>
      <c r="F327" s="52">
        <v>326</v>
      </c>
      <c r="G327" s="56"/>
      <c r="H327" s="56"/>
      <c r="I327" s="56">
        <v>69</v>
      </c>
      <c r="J327" s="18">
        <f t="shared" si="5"/>
        <v>69</v>
      </c>
      <c r="K327" s="18">
        <v>30</v>
      </c>
      <c r="L327" s="19">
        <v>43614</v>
      </c>
      <c r="M327" s="62">
        <v>44486</v>
      </c>
      <c r="N327" s="18"/>
      <c r="O327" s="65"/>
      <c r="P327" s="20"/>
      <c r="Q327" s="21"/>
      <c r="R327" s="22"/>
      <c r="S327" s="23"/>
      <c r="T327" s="24"/>
      <c r="U327" s="25"/>
      <c r="V327" s="25"/>
      <c r="W327" s="45"/>
      <c r="X327" s="44"/>
      <c r="Y327" s="44"/>
      <c r="Z327" s="44"/>
      <c r="AA327" s="41"/>
      <c r="AB327" s="41"/>
      <c r="AC327" s="26"/>
      <c r="AD327" s="27"/>
      <c r="AE327" s="28"/>
      <c r="AF327" s="69"/>
      <c r="AG327" s="69"/>
      <c r="AH327" s="69"/>
      <c r="AI327" s="69"/>
      <c r="AJ327" s="69"/>
      <c r="AK327" s="69"/>
      <c r="AL327" s="69"/>
    </row>
    <row r="328" spans="1:38" s="71" customFormat="1" ht="60" customHeight="1" thickBot="1" x14ac:dyDescent="0.3">
      <c r="A328" s="15">
        <f>IF(C328="","",SUBTOTAL(3,$C$2:C328))</f>
        <v>327</v>
      </c>
      <c r="B328" s="16" t="s">
        <v>337</v>
      </c>
      <c r="C328" s="7" t="s">
        <v>989</v>
      </c>
      <c r="D328" s="37">
        <v>3270</v>
      </c>
      <c r="E328" s="37" t="s">
        <v>1630</v>
      </c>
      <c r="F328" s="37">
        <v>327</v>
      </c>
      <c r="G328" s="56"/>
      <c r="H328" s="56"/>
      <c r="I328" s="56"/>
      <c r="J328" s="18">
        <f t="shared" si="5"/>
        <v>0</v>
      </c>
      <c r="K328" s="18">
        <v>30</v>
      </c>
      <c r="L328" s="19">
        <v>0</v>
      </c>
      <c r="M328" s="62">
        <v>44725</v>
      </c>
      <c r="N328" s="18"/>
      <c r="O328" s="65"/>
      <c r="P328" s="20"/>
      <c r="Q328" s="21"/>
      <c r="R328" s="22"/>
      <c r="S328" s="23"/>
      <c r="T328" s="24"/>
      <c r="U328" s="25"/>
      <c r="V328" s="25"/>
      <c r="W328" s="45"/>
      <c r="X328" s="44"/>
      <c r="Y328" s="44"/>
      <c r="Z328" s="44"/>
      <c r="AA328" s="41"/>
      <c r="AB328" s="41"/>
      <c r="AC328" s="26"/>
      <c r="AD328" s="27"/>
      <c r="AE328" s="28"/>
      <c r="AF328" s="69"/>
      <c r="AG328" s="69"/>
      <c r="AH328" s="69"/>
      <c r="AI328" s="69"/>
      <c r="AJ328" s="69"/>
      <c r="AK328" s="69"/>
      <c r="AL328" s="69"/>
    </row>
    <row r="329" spans="1:38" s="71" customFormat="1" ht="60" customHeight="1" thickBot="1" x14ac:dyDescent="0.3">
      <c r="A329" s="15">
        <f>IF(C329="","",SUBTOTAL(3,$C$2:C329))</f>
        <v>328</v>
      </c>
      <c r="B329" s="16" t="s">
        <v>338</v>
      </c>
      <c r="C329" s="17" t="s">
        <v>990</v>
      </c>
      <c r="D329" s="52">
        <v>3280</v>
      </c>
      <c r="E329" s="52" t="s">
        <v>1631</v>
      </c>
      <c r="F329" s="52">
        <v>328</v>
      </c>
      <c r="G329" s="56"/>
      <c r="H329" s="56">
        <v>12</v>
      </c>
      <c r="I329" s="56">
        <v>44</v>
      </c>
      <c r="J329" s="18">
        <f t="shared" si="5"/>
        <v>44</v>
      </c>
      <c r="K329" s="18">
        <v>30</v>
      </c>
      <c r="L329" s="19">
        <v>44355</v>
      </c>
      <c r="M329" s="62">
        <v>44597</v>
      </c>
      <c r="N329" s="18"/>
      <c r="O329" s="65"/>
      <c r="P329" s="20"/>
      <c r="Q329" s="21"/>
      <c r="R329" s="22"/>
      <c r="S329" s="23"/>
      <c r="T329" s="24"/>
      <c r="U329" s="25"/>
      <c r="V329" s="25"/>
      <c r="W329" s="45"/>
      <c r="X329" s="44"/>
      <c r="Y329" s="44"/>
      <c r="Z329" s="44"/>
      <c r="AA329" s="41"/>
      <c r="AB329" s="41"/>
      <c r="AC329" s="26"/>
      <c r="AD329" s="27"/>
      <c r="AE329" s="28"/>
      <c r="AF329" s="69"/>
      <c r="AG329" s="69"/>
      <c r="AH329" s="69"/>
      <c r="AI329" s="69"/>
      <c r="AJ329" s="69"/>
      <c r="AK329" s="69"/>
      <c r="AL329" s="69"/>
    </row>
    <row r="330" spans="1:38" s="71" customFormat="1" ht="60" customHeight="1" thickBot="1" x14ac:dyDescent="0.3">
      <c r="A330" s="15">
        <f>IF(C330="","",SUBTOTAL(3,$C$2:C330))</f>
        <v>329</v>
      </c>
      <c r="B330" s="16" t="s">
        <v>339</v>
      </c>
      <c r="C330" s="7" t="s">
        <v>991</v>
      </c>
      <c r="D330" s="52">
        <v>3290</v>
      </c>
      <c r="E330" s="52" t="s">
        <v>1632</v>
      </c>
      <c r="F330" s="52">
        <v>329</v>
      </c>
      <c r="G330" s="56"/>
      <c r="H330" s="56"/>
      <c r="I330" s="56">
        <v>94</v>
      </c>
      <c r="J330" s="18">
        <f t="shared" si="5"/>
        <v>94</v>
      </c>
      <c r="K330" s="18">
        <v>30</v>
      </c>
      <c r="L330" s="19" t="s">
        <v>20</v>
      </c>
      <c r="M330" s="62">
        <v>44180</v>
      </c>
      <c r="N330" s="18"/>
      <c r="O330" s="65"/>
      <c r="P330" s="20"/>
      <c r="Q330" s="21"/>
      <c r="R330" s="22"/>
      <c r="S330" s="23"/>
      <c r="T330" s="24"/>
      <c r="U330" s="25"/>
      <c r="V330" s="25"/>
      <c r="W330" s="45"/>
      <c r="X330" s="44"/>
      <c r="Y330" s="44"/>
      <c r="Z330" s="44"/>
      <c r="AA330" s="41"/>
      <c r="AB330" s="41"/>
      <c r="AC330" s="26"/>
      <c r="AD330" s="27"/>
      <c r="AE330" s="28"/>
      <c r="AF330" s="69"/>
      <c r="AG330" s="69"/>
      <c r="AH330" s="69"/>
      <c r="AI330" s="69"/>
      <c r="AJ330" s="69"/>
      <c r="AK330" s="69"/>
      <c r="AL330" s="69"/>
    </row>
    <row r="331" spans="1:38" s="71" customFormat="1" ht="60" customHeight="1" thickBot="1" x14ac:dyDescent="0.3">
      <c r="A331" s="15">
        <f>IF(C331="","",SUBTOTAL(3,$C$2:C331))</f>
        <v>330</v>
      </c>
      <c r="B331" s="16" t="s">
        <v>340</v>
      </c>
      <c r="C331" s="17" t="s">
        <v>992</v>
      </c>
      <c r="D331" s="52">
        <v>3300</v>
      </c>
      <c r="E331" s="52" t="s">
        <v>1633</v>
      </c>
      <c r="F331" s="52">
        <v>330</v>
      </c>
      <c r="G331" s="56"/>
      <c r="H331" s="56">
        <v>5</v>
      </c>
      <c r="I331" s="56">
        <v>26</v>
      </c>
      <c r="J331" s="18">
        <f t="shared" si="5"/>
        <v>26</v>
      </c>
      <c r="K331" s="18">
        <v>25</v>
      </c>
      <c r="L331" s="19">
        <v>44439</v>
      </c>
      <c r="M331" s="62">
        <v>44504</v>
      </c>
      <c r="N331" s="18"/>
      <c r="O331" s="65"/>
      <c r="P331" s="20"/>
      <c r="Q331" s="21"/>
      <c r="R331" s="22"/>
      <c r="S331" s="23"/>
      <c r="T331" s="24"/>
      <c r="U331" s="25"/>
      <c r="V331" s="25"/>
      <c r="W331" s="45"/>
      <c r="X331" s="44"/>
      <c r="Y331" s="44"/>
      <c r="Z331" s="44"/>
      <c r="AA331" s="41"/>
      <c r="AB331" s="41"/>
      <c r="AC331" s="26"/>
      <c r="AD331" s="27"/>
      <c r="AE331" s="28"/>
      <c r="AF331" s="69"/>
      <c r="AG331" s="69"/>
      <c r="AH331" s="69"/>
      <c r="AI331" s="69"/>
      <c r="AJ331" s="69"/>
      <c r="AK331" s="69"/>
      <c r="AL331" s="69"/>
    </row>
    <row r="332" spans="1:38" s="71" customFormat="1" ht="60" customHeight="1" thickBot="1" x14ac:dyDescent="0.3">
      <c r="A332" s="15">
        <f>IF(C332="","",SUBTOTAL(3,$C$2:C332))</f>
        <v>331</v>
      </c>
      <c r="B332" s="16" t="s">
        <v>341</v>
      </c>
      <c r="C332" s="7" t="s">
        <v>993</v>
      </c>
      <c r="D332" s="37">
        <v>3310</v>
      </c>
      <c r="E332" s="37" t="s">
        <v>1634</v>
      </c>
      <c r="F332" s="37">
        <v>331</v>
      </c>
      <c r="G332" s="56"/>
      <c r="H332" s="56"/>
      <c r="I332" s="56">
        <v>33</v>
      </c>
      <c r="J332" s="18">
        <f t="shared" si="5"/>
        <v>33</v>
      </c>
      <c r="K332" s="18">
        <v>25</v>
      </c>
      <c r="L332" s="19">
        <v>44584</v>
      </c>
      <c r="M332" s="62">
        <v>44708</v>
      </c>
      <c r="N332" s="18"/>
      <c r="O332" s="65"/>
      <c r="P332" s="20"/>
      <c r="Q332" s="21"/>
      <c r="R332" s="22"/>
      <c r="S332" s="23"/>
      <c r="T332" s="24"/>
      <c r="U332" s="25"/>
      <c r="V332" s="25"/>
      <c r="W332" s="45"/>
      <c r="X332" s="44"/>
      <c r="Y332" s="44"/>
      <c r="Z332" s="44"/>
      <c r="AA332" s="41"/>
      <c r="AB332" s="41"/>
      <c r="AC332" s="26"/>
      <c r="AD332" s="27"/>
      <c r="AE332" s="28"/>
      <c r="AF332" s="69"/>
      <c r="AG332" s="69"/>
      <c r="AH332" s="69"/>
      <c r="AI332" s="69"/>
      <c r="AJ332" s="69"/>
      <c r="AK332" s="69"/>
      <c r="AL332" s="69"/>
    </row>
    <row r="333" spans="1:38" s="71" customFormat="1" ht="60" customHeight="1" thickBot="1" x14ac:dyDescent="0.3">
      <c r="A333" s="15">
        <f>IF(C333="","",SUBTOTAL(3,$C$2:C333))</f>
        <v>332</v>
      </c>
      <c r="B333" s="16" t="s">
        <v>342</v>
      </c>
      <c r="C333" s="17" t="s">
        <v>994</v>
      </c>
      <c r="D333" s="52">
        <v>3320</v>
      </c>
      <c r="E333" s="52" t="s">
        <v>1635</v>
      </c>
      <c r="F333" s="52">
        <v>332</v>
      </c>
      <c r="G333" s="56"/>
      <c r="H333" s="56">
        <v>5</v>
      </c>
      <c r="I333" s="56">
        <v>30</v>
      </c>
      <c r="J333" s="18">
        <f t="shared" si="5"/>
        <v>30</v>
      </c>
      <c r="K333" s="18">
        <v>25</v>
      </c>
      <c r="L333" s="19">
        <v>44648</v>
      </c>
      <c r="M333" s="62">
        <v>44700</v>
      </c>
      <c r="N333" s="18"/>
      <c r="O333" s="65"/>
      <c r="P333" s="20"/>
      <c r="Q333" s="21"/>
      <c r="R333" s="22"/>
      <c r="S333" s="23"/>
      <c r="T333" s="24"/>
      <c r="U333" s="25"/>
      <c r="V333" s="25"/>
      <c r="W333" s="45"/>
      <c r="X333" s="44"/>
      <c r="Y333" s="44"/>
      <c r="Z333" s="44"/>
      <c r="AA333" s="41"/>
      <c r="AB333" s="41"/>
      <c r="AC333" s="26"/>
      <c r="AD333" s="27"/>
      <c r="AE333" s="28"/>
      <c r="AF333" s="69"/>
      <c r="AG333" s="69"/>
      <c r="AH333" s="69"/>
      <c r="AI333" s="69"/>
      <c r="AJ333" s="69"/>
      <c r="AK333" s="69"/>
      <c r="AL333" s="69"/>
    </row>
    <row r="334" spans="1:38" s="71" customFormat="1" ht="60" customHeight="1" thickBot="1" x14ac:dyDescent="0.3">
      <c r="A334" s="15">
        <f>IF(C334="","",SUBTOTAL(3,$C$2:C334))</f>
        <v>333</v>
      </c>
      <c r="B334" s="16" t="s">
        <v>343</v>
      </c>
      <c r="C334" s="7" t="s">
        <v>995</v>
      </c>
      <c r="D334" s="52">
        <v>3330</v>
      </c>
      <c r="E334" s="52" t="s">
        <v>1636</v>
      </c>
      <c r="F334" s="52">
        <v>333</v>
      </c>
      <c r="G334" s="56"/>
      <c r="H334" s="56">
        <v>7</v>
      </c>
      <c r="I334" s="56">
        <v>37</v>
      </c>
      <c r="J334" s="18">
        <f t="shared" si="5"/>
        <v>37</v>
      </c>
      <c r="K334" s="18">
        <v>25</v>
      </c>
      <c r="L334" s="19">
        <v>44352</v>
      </c>
      <c r="M334" s="62">
        <v>44473</v>
      </c>
      <c r="N334" s="18"/>
      <c r="O334" s="65"/>
      <c r="P334" s="20"/>
      <c r="Q334" s="21"/>
      <c r="R334" s="22"/>
      <c r="S334" s="23"/>
      <c r="T334" s="24"/>
      <c r="U334" s="25"/>
      <c r="V334" s="25"/>
      <c r="W334" s="45"/>
      <c r="X334" s="44"/>
      <c r="Y334" s="44"/>
      <c r="Z334" s="44"/>
      <c r="AA334" s="41"/>
      <c r="AB334" s="41"/>
      <c r="AC334" s="26"/>
      <c r="AD334" s="27"/>
      <c r="AE334" s="28"/>
      <c r="AF334" s="69"/>
      <c r="AG334" s="69"/>
      <c r="AH334" s="69"/>
      <c r="AI334" s="69"/>
      <c r="AJ334" s="69"/>
      <c r="AK334" s="69"/>
      <c r="AL334" s="69"/>
    </row>
    <row r="335" spans="1:38" s="71" customFormat="1" ht="60" customHeight="1" thickBot="1" x14ac:dyDescent="0.3">
      <c r="A335" s="15">
        <f>IF(C335="","",SUBTOTAL(3,$C$2:C335))</f>
        <v>334</v>
      </c>
      <c r="B335" s="16" t="s">
        <v>344</v>
      </c>
      <c r="C335" s="17" t="s">
        <v>996</v>
      </c>
      <c r="D335" s="37">
        <v>3340</v>
      </c>
      <c r="E335" s="37" t="s">
        <v>1637</v>
      </c>
      <c r="F335" s="37">
        <v>334</v>
      </c>
      <c r="G335" s="56"/>
      <c r="H335" s="56">
        <v>8</v>
      </c>
      <c r="I335" s="56">
        <v>35</v>
      </c>
      <c r="J335" s="18">
        <f t="shared" si="5"/>
        <v>35</v>
      </c>
      <c r="K335" s="18">
        <v>25</v>
      </c>
      <c r="L335" s="19">
        <v>44543</v>
      </c>
      <c r="M335" s="62">
        <v>44519</v>
      </c>
      <c r="N335" s="18"/>
      <c r="O335" s="65"/>
      <c r="P335" s="20"/>
      <c r="Q335" s="21"/>
      <c r="R335" s="22"/>
      <c r="S335" s="23"/>
      <c r="T335" s="24"/>
      <c r="U335" s="25"/>
      <c r="V335" s="25"/>
      <c r="W335" s="45"/>
      <c r="X335" s="44"/>
      <c r="Y335" s="44"/>
      <c r="Z335" s="44"/>
      <c r="AA335" s="41"/>
      <c r="AB335" s="41"/>
      <c r="AC335" s="26"/>
      <c r="AD335" s="27"/>
      <c r="AE335" s="28"/>
      <c r="AF335" s="69"/>
      <c r="AG335" s="69"/>
      <c r="AH335" s="69"/>
      <c r="AI335" s="69"/>
      <c r="AJ335" s="69"/>
      <c r="AK335" s="69"/>
      <c r="AL335" s="69"/>
    </row>
    <row r="336" spans="1:38" s="71" customFormat="1" ht="60" customHeight="1" thickBot="1" x14ac:dyDescent="0.3">
      <c r="A336" s="15">
        <f>IF(C336="","",SUBTOTAL(3,$C$2:C336))</f>
        <v>335</v>
      </c>
      <c r="B336" s="16" t="s">
        <v>345</v>
      </c>
      <c r="C336" s="7" t="s">
        <v>997</v>
      </c>
      <c r="D336" s="52">
        <v>3350</v>
      </c>
      <c r="E336" s="52" t="s">
        <v>1638</v>
      </c>
      <c r="F336" s="52">
        <v>335</v>
      </c>
      <c r="G336" s="56"/>
      <c r="H336" s="56">
        <v>2</v>
      </c>
      <c r="I336" s="56">
        <v>25</v>
      </c>
      <c r="J336" s="18">
        <f t="shared" si="5"/>
        <v>25</v>
      </c>
      <c r="K336" s="18">
        <v>25</v>
      </c>
      <c r="L336" s="19">
        <v>44000</v>
      </c>
      <c r="M336" s="62">
        <v>44416</v>
      </c>
      <c r="N336" s="18"/>
      <c r="O336" s="65"/>
      <c r="P336" s="20"/>
      <c r="Q336" s="21"/>
      <c r="R336" s="22"/>
      <c r="S336" s="23"/>
      <c r="T336" s="24"/>
      <c r="U336" s="25"/>
      <c r="V336" s="25"/>
      <c r="W336" s="45"/>
      <c r="X336" s="44"/>
      <c r="Y336" s="44"/>
      <c r="Z336" s="44"/>
      <c r="AA336" s="41"/>
      <c r="AB336" s="41"/>
      <c r="AC336" s="26"/>
      <c r="AD336" s="27"/>
      <c r="AE336" s="28"/>
      <c r="AF336" s="69"/>
      <c r="AG336" s="69"/>
      <c r="AH336" s="69"/>
      <c r="AI336" s="69"/>
      <c r="AJ336" s="69"/>
      <c r="AK336" s="69"/>
      <c r="AL336" s="69"/>
    </row>
    <row r="337" spans="1:38" s="71" customFormat="1" ht="60" customHeight="1" thickBot="1" x14ac:dyDescent="0.3">
      <c r="A337" s="15">
        <f>IF(C337="","",SUBTOTAL(3,$C$2:C337))</f>
        <v>336</v>
      </c>
      <c r="B337" s="16" t="s">
        <v>346</v>
      </c>
      <c r="C337" s="17" t="s">
        <v>998</v>
      </c>
      <c r="D337" s="52">
        <v>3360</v>
      </c>
      <c r="E337" s="52" t="s">
        <v>1639</v>
      </c>
      <c r="F337" s="52">
        <v>336</v>
      </c>
      <c r="G337" s="56"/>
      <c r="H337" s="56">
        <v>6</v>
      </c>
      <c r="I337" s="56">
        <v>32</v>
      </c>
      <c r="J337" s="18">
        <f t="shared" si="5"/>
        <v>32</v>
      </c>
      <c r="K337" s="18">
        <v>25</v>
      </c>
      <c r="L337" s="19">
        <v>43644</v>
      </c>
      <c r="M337" s="62">
        <v>43977</v>
      </c>
      <c r="N337" s="18"/>
      <c r="O337" s="65"/>
      <c r="P337" s="20"/>
      <c r="Q337" s="21"/>
      <c r="R337" s="22"/>
      <c r="S337" s="23"/>
      <c r="T337" s="24"/>
      <c r="U337" s="25"/>
      <c r="V337" s="25"/>
      <c r="W337" s="45"/>
      <c r="X337" s="44"/>
      <c r="Y337" s="44"/>
      <c r="Z337" s="44"/>
      <c r="AA337" s="41"/>
      <c r="AB337" s="41"/>
      <c r="AC337" s="26"/>
      <c r="AD337" s="27"/>
      <c r="AE337" s="28"/>
      <c r="AF337" s="69"/>
      <c r="AG337" s="69"/>
      <c r="AH337" s="69"/>
      <c r="AI337" s="69"/>
      <c r="AJ337" s="69"/>
      <c r="AK337" s="69"/>
      <c r="AL337" s="69"/>
    </row>
    <row r="338" spans="1:38" s="71" customFormat="1" ht="60" customHeight="1" thickBot="1" x14ac:dyDescent="0.3">
      <c r="A338" s="15">
        <f>IF(C338="","",SUBTOTAL(3,$C$2:C338))</f>
        <v>337</v>
      </c>
      <c r="B338" s="16" t="s">
        <v>347</v>
      </c>
      <c r="C338" s="7" t="s">
        <v>999</v>
      </c>
      <c r="D338" s="52">
        <v>3370</v>
      </c>
      <c r="E338" s="52" t="s">
        <v>1640</v>
      </c>
      <c r="F338" s="52">
        <v>337</v>
      </c>
      <c r="G338" s="56"/>
      <c r="H338" s="56">
        <v>7</v>
      </c>
      <c r="I338" s="56">
        <v>36</v>
      </c>
      <c r="J338" s="18">
        <f t="shared" si="5"/>
        <v>36</v>
      </c>
      <c r="K338" s="18">
        <v>25</v>
      </c>
      <c r="L338" s="19">
        <v>44469</v>
      </c>
      <c r="M338" s="62">
        <v>44539</v>
      </c>
      <c r="N338" s="18"/>
      <c r="O338" s="65"/>
      <c r="P338" s="20"/>
      <c r="Q338" s="21"/>
      <c r="R338" s="22"/>
      <c r="S338" s="23"/>
      <c r="T338" s="24"/>
      <c r="U338" s="25"/>
      <c r="V338" s="25"/>
      <c r="W338" s="45"/>
      <c r="X338" s="44"/>
      <c r="Y338" s="44"/>
      <c r="Z338" s="44"/>
      <c r="AA338" s="41"/>
      <c r="AB338" s="41"/>
      <c r="AC338" s="26"/>
      <c r="AD338" s="27"/>
      <c r="AE338" s="28"/>
      <c r="AF338" s="69"/>
      <c r="AG338" s="69"/>
      <c r="AH338" s="69"/>
      <c r="AI338" s="69"/>
      <c r="AJ338" s="69"/>
      <c r="AK338" s="69"/>
      <c r="AL338" s="69"/>
    </row>
    <row r="339" spans="1:38" s="71" customFormat="1" ht="60" customHeight="1" thickBot="1" x14ac:dyDescent="0.3">
      <c r="A339" s="15">
        <f>IF(C339="","",SUBTOTAL(3,$C$2:C339))</f>
        <v>338</v>
      </c>
      <c r="B339" s="16" t="s">
        <v>348</v>
      </c>
      <c r="C339" s="17" t="s">
        <v>1000</v>
      </c>
      <c r="D339" s="37">
        <v>3380</v>
      </c>
      <c r="E339" s="37" t="s">
        <v>1641</v>
      </c>
      <c r="F339" s="37">
        <v>338</v>
      </c>
      <c r="G339" s="56"/>
      <c r="H339" s="56">
        <v>4.3499999999999996</v>
      </c>
      <c r="I339" s="56">
        <v>31</v>
      </c>
      <c r="J339" s="18">
        <f t="shared" si="5"/>
        <v>31</v>
      </c>
      <c r="K339" s="18">
        <v>25</v>
      </c>
      <c r="L339" s="19">
        <v>44221</v>
      </c>
      <c r="M339" s="62">
        <v>44732</v>
      </c>
      <c r="N339" s="18"/>
      <c r="O339" s="65"/>
      <c r="P339" s="20"/>
      <c r="Q339" s="21"/>
      <c r="R339" s="22"/>
      <c r="S339" s="23"/>
      <c r="T339" s="24"/>
      <c r="U339" s="25"/>
      <c r="V339" s="25"/>
      <c r="W339" s="45"/>
      <c r="X339" s="44"/>
      <c r="Y339" s="44"/>
      <c r="Z339" s="44"/>
      <c r="AA339" s="41"/>
      <c r="AB339" s="41"/>
      <c r="AC339" s="26"/>
      <c r="AD339" s="27"/>
      <c r="AE339" s="28"/>
      <c r="AF339" s="69"/>
      <c r="AG339" s="69"/>
      <c r="AH339" s="69"/>
      <c r="AI339" s="69"/>
      <c r="AJ339" s="69"/>
      <c r="AK339" s="69"/>
      <c r="AL339" s="69"/>
    </row>
    <row r="340" spans="1:38" s="71" customFormat="1" ht="60" customHeight="1" thickBot="1" x14ac:dyDescent="0.3">
      <c r="A340" s="15">
        <f>IF(C340="","",SUBTOTAL(3,$C$2:C340))</f>
        <v>339</v>
      </c>
      <c r="B340" s="16" t="s">
        <v>349</v>
      </c>
      <c r="C340" s="7" t="s">
        <v>1001</v>
      </c>
      <c r="D340" s="52">
        <v>3390</v>
      </c>
      <c r="E340" s="52" t="s">
        <v>1642</v>
      </c>
      <c r="F340" s="52">
        <v>339</v>
      </c>
      <c r="G340" s="56"/>
      <c r="H340" s="56">
        <v>8</v>
      </c>
      <c r="I340" s="56">
        <v>36</v>
      </c>
      <c r="J340" s="18">
        <f t="shared" si="5"/>
        <v>36</v>
      </c>
      <c r="K340" s="18">
        <v>25</v>
      </c>
      <c r="L340" s="19">
        <v>44418</v>
      </c>
      <c r="M340" s="62">
        <v>44623</v>
      </c>
      <c r="N340" s="18"/>
      <c r="O340" s="65"/>
      <c r="P340" s="20"/>
      <c r="Q340" s="21"/>
      <c r="R340" s="22"/>
      <c r="S340" s="23"/>
      <c r="T340" s="24"/>
      <c r="U340" s="25"/>
      <c r="V340" s="25"/>
      <c r="W340" s="45"/>
      <c r="X340" s="44"/>
      <c r="Y340" s="44"/>
      <c r="Z340" s="44"/>
      <c r="AA340" s="41"/>
      <c r="AB340" s="41"/>
      <c r="AC340" s="26"/>
      <c r="AD340" s="27"/>
      <c r="AE340" s="28"/>
      <c r="AF340" s="69"/>
      <c r="AG340" s="69"/>
      <c r="AH340" s="69"/>
      <c r="AI340" s="69"/>
      <c r="AJ340" s="69"/>
      <c r="AK340" s="69"/>
      <c r="AL340" s="69"/>
    </row>
    <row r="341" spans="1:38" s="71" customFormat="1" ht="60" customHeight="1" thickBot="1" x14ac:dyDescent="0.3">
      <c r="A341" s="15">
        <f>IF(C341="","",SUBTOTAL(3,$C$2:C341))</f>
        <v>340</v>
      </c>
      <c r="B341" s="16" t="s">
        <v>350</v>
      </c>
      <c r="C341" s="17" t="s">
        <v>1002</v>
      </c>
      <c r="D341" s="52">
        <v>3400</v>
      </c>
      <c r="E341" s="52" t="s">
        <v>1643</v>
      </c>
      <c r="F341" s="52">
        <v>340</v>
      </c>
      <c r="G341" s="56"/>
      <c r="H341" s="56">
        <v>3</v>
      </c>
      <c r="I341" s="56">
        <v>22</v>
      </c>
      <c r="J341" s="18">
        <f t="shared" si="5"/>
        <v>22</v>
      </c>
      <c r="K341" s="18">
        <v>25</v>
      </c>
      <c r="L341" s="19">
        <v>44553</v>
      </c>
      <c r="M341" s="62">
        <v>44622</v>
      </c>
      <c r="N341" s="18"/>
      <c r="O341" s="65"/>
      <c r="P341" s="20"/>
      <c r="Q341" s="21"/>
      <c r="R341" s="22"/>
      <c r="S341" s="23"/>
      <c r="T341" s="24"/>
      <c r="U341" s="25"/>
      <c r="V341" s="25"/>
      <c r="W341" s="45"/>
      <c r="X341" s="44"/>
      <c r="Y341" s="44"/>
      <c r="Z341" s="44"/>
      <c r="AA341" s="41"/>
      <c r="AB341" s="41"/>
      <c r="AC341" s="26"/>
      <c r="AD341" s="27"/>
      <c r="AE341" s="28"/>
      <c r="AF341" s="69"/>
      <c r="AG341" s="69"/>
      <c r="AH341" s="69"/>
      <c r="AI341" s="69"/>
      <c r="AJ341" s="69"/>
      <c r="AK341" s="69"/>
      <c r="AL341" s="69"/>
    </row>
    <row r="342" spans="1:38" s="71" customFormat="1" ht="60" customHeight="1" thickBot="1" x14ac:dyDescent="0.3">
      <c r="A342" s="15">
        <f>IF(C342="","",SUBTOTAL(3,$C$2:C342))</f>
        <v>341</v>
      </c>
      <c r="B342" s="16" t="s">
        <v>351</v>
      </c>
      <c r="C342" s="7" t="s">
        <v>1003</v>
      </c>
      <c r="D342" s="37">
        <v>3410</v>
      </c>
      <c r="E342" s="37" t="s">
        <v>1644</v>
      </c>
      <c r="F342" s="37">
        <v>341</v>
      </c>
      <c r="G342" s="56"/>
      <c r="H342" s="56">
        <v>4</v>
      </c>
      <c r="I342" s="56">
        <v>28</v>
      </c>
      <c r="J342" s="18">
        <f t="shared" si="5"/>
        <v>28</v>
      </c>
      <c r="K342" s="18">
        <v>25</v>
      </c>
      <c r="L342" s="19">
        <v>44487</v>
      </c>
      <c r="M342" s="62">
        <v>44664</v>
      </c>
      <c r="N342" s="18"/>
      <c r="O342" s="65"/>
      <c r="P342" s="20"/>
      <c r="Q342" s="21"/>
      <c r="R342" s="22"/>
      <c r="S342" s="23"/>
      <c r="T342" s="24"/>
      <c r="U342" s="25"/>
      <c r="V342" s="25"/>
      <c r="W342" s="45"/>
      <c r="X342" s="44"/>
      <c r="Y342" s="44"/>
      <c r="Z342" s="44"/>
      <c r="AA342" s="41"/>
      <c r="AB342" s="41"/>
      <c r="AC342" s="26"/>
      <c r="AD342" s="27"/>
      <c r="AE342" s="28"/>
      <c r="AF342" s="69"/>
      <c r="AG342" s="69"/>
      <c r="AH342" s="69"/>
      <c r="AI342" s="69"/>
      <c r="AJ342" s="69"/>
      <c r="AK342" s="69"/>
      <c r="AL342" s="69"/>
    </row>
    <row r="343" spans="1:38" s="71" customFormat="1" ht="60" customHeight="1" thickBot="1" x14ac:dyDescent="0.3">
      <c r="A343" s="15">
        <f>IF(C343="","",SUBTOTAL(3,$C$2:C343))</f>
        <v>342</v>
      </c>
      <c r="B343" s="16" t="s">
        <v>352</v>
      </c>
      <c r="C343" s="17" t="s">
        <v>1004</v>
      </c>
      <c r="D343" s="52">
        <v>3420</v>
      </c>
      <c r="E343" s="52" t="s">
        <v>1645</v>
      </c>
      <c r="F343" s="52">
        <v>342</v>
      </c>
      <c r="G343" s="56"/>
      <c r="H343" s="56">
        <v>3</v>
      </c>
      <c r="I343" s="56">
        <v>29</v>
      </c>
      <c r="J343" s="18">
        <f t="shared" si="5"/>
        <v>29</v>
      </c>
      <c r="K343" s="18">
        <v>25</v>
      </c>
      <c r="L343" s="19">
        <v>44369</v>
      </c>
      <c r="M343" s="62">
        <v>44519</v>
      </c>
      <c r="N343" s="18"/>
      <c r="O343" s="65"/>
      <c r="P343" s="20"/>
      <c r="Q343" s="21"/>
      <c r="R343" s="22"/>
      <c r="S343" s="23"/>
      <c r="T343" s="24"/>
      <c r="U343" s="25"/>
      <c r="V343" s="25"/>
      <c r="W343" s="45"/>
      <c r="X343" s="44"/>
      <c r="Y343" s="44"/>
      <c r="Z343" s="44"/>
      <c r="AA343" s="41"/>
      <c r="AB343" s="41"/>
      <c r="AC343" s="26"/>
      <c r="AD343" s="27"/>
      <c r="AE343" s="28"/>
      <c r="AF343" s="69"/>
      <c r="AG343" s="69"/>
      <c r="AH343" s="69"/>
      <c r="AI343" s="69"/>
      <c r="AJ343" s="69"/>
      <c r="AK343" s="69"/>
      <c r="AL343" s="69"/>
    </row>
    <row r="344" spans="1:38" s="71" customFormat="1" ht="60" customHeight="1" thickBot="1" x14ac:dyDescent="0.3">
      <c r="A344" s="15">
        <f>IF(C344="","",SUBTOTAL(3,$C$2:C344))</f>
        <v>343</v>
      </c>
      <c r="B344" s="16" t="s">
        <v>353</v>
      </c>
      <c r="C344" s="7" t="s">
        <v>1005</v>
      </c>
      <c r="D344" s="52">
        <v>3430</v>
      </c>
      <c r="E344" s="52" t="s">
        <v>1646</v>
      </c>
      <c r="F344" s="52">
        <v>343</v>
      </c>
      <c r="G344" s="56"/>
      <c r="H344" s="56">
        <v>8</v>
      </c>
      <c r="I344" s="56">
        <v>36</v>
      </c>
      <c r="J344" s="18">
        <f t="shared" si="5"/>
        <v>36</v>
      </c>
      <c r="K344" s="18">
        <v>25</v>
      </c>
      <c r="L344" s="19">
        <v>44376</v>
      </c>
      <c r="M344" s="62">
        <v>44674</v>
      </c>
      <c r="N344" s="18"/>
      <c r="O344" s="65"/>
      <c r="P344" s="20"/>
      <c r="Q344" s="21"/>
      <c r="R344" s="22"/>
      <c r="S344" s="23"/>
      <c r="T344" s="24"/>
      <c r="U344" s="25"/>
      <c r="V344" s="25"/>
      <c r="W344" s="45"/>
      <c r="X344" s="44"/>
      <c r="Y344" s="44"/>
      <c r="Z344" s="44"/>
      <c r="AA344" s="41"/>
      <c r="AB344" s="41"/>
      <c r="AC344" s="26"/>
      <c r="AD344" s="27"/>
      <c r="AE344" s="28"/>
      <c r="AF344" s="69"/>
      <c r="AG344" s="69"/>
      <c r="AH344" s="69"/>
      <c r="AI344" s="69"/>
      <c r="AJ344" s="69"/>
      <c r="AK344" s="69"/>
      <c r="AL344" s="69"/>
    </row>
    <row r="345" spans="1:38" s="71" customFormat="1" ht="60" customHeight="1" thickBot="1" x14ac:dyDescent="0.3">
      <c r="A345" s="15">
        <f>IF(C345="","",SUBTOTAL(3,$C$2:C345))</f>
        <v>344</v>
      </c>
      <c r="B345" s="16" t="s">
        <v>354</v>
      </c>
      <c r="C345" s="17" t="s">
        <v>1006</v>
      </c>
      <c r="D345" s="52">
        <v>3440</v>
      </c>
      <c r="E345" s="52" t="s">
        <v>1647</v>
      </c>
      <c r="F345" s="52">
        <v>344</v>
      </c>
      <c r="G345" s="56"/>
      <c r="H345" s="56">
        <v>2</v>
      </c>
      <c r="I345" s="56">
        <v>29</v>
      </c>
      <c r="J345" s="18">
        <f t="shared" si="5"/>
        <v>29</v>
      </c>
      <c r="K345" s="18">
        <v>25</v>
      </c>
      <c r="L345" s="19">
        <v>44515</v>
      </c>
      <c r="M345" s="62">
        <v>44763</v>
      </c>
      <c r="N345" s="18"/>
      <c r="O345" s="65"/>
      <c r="P345" s="20"/>
      <c r="Q345" s="21"/>
      <c r="R345" s="22"/>
      <c r="S345" s="23"/>
      <c r="T345" s="24"/>
      <c r="U345" s="25"/>
      <c r="V345" s="25"/>
      <c r="W345" s="45"/>
      <c r="X345" s="44"/>
      <c r="Y345" s="44"/>
      <c r="Z345" s="44"/>
      <c r="AA345" s="41"/>
      <c r="AB345" s="41"/>
      <c r="AC345" s="26"/>
      <c r="AD345" s="27"/>
      <c r="AE345" s="28"/>
      <c r="AF345" s="69"/>
      <c r="AG345" s="69"/>
      <c r="AH345" s="69"/>
      <c r="AI345" s="69"/>
      <c r="AJ345" s="69"/>
      <c r="AK345" s="69"/>
      <c r="AL345" s="69"/>
    </row>
    <row r="346" spans="1:38" s="71" customFormat="1" ht="60" customHeight="1" thickBot="1" x14ac:dyDescent="0.3">
      <c r="A346" s="15">
        <f>IF(C346="","",SUBTOTAL(3,$C$2:C346))</f>
        <v>345</v>
      </c>
      <c r="B346" s="16" t="s">
        <v>355</v>
      </c>
      <c r="C346" s="7" t="s">
        <v>1007</v>
      </c>
      <c r="D346" s="37">
        <v>3450</v>
      </c>
      <c r="E346" s="37" t="s">
        <v>1648</v>
      </c>
      <c r="F346" s="37">
        <v>345</v>
      </c>
      <c r="G346" s="56"/>
      <c r="H346" s="56">
        <v>8</v>
      </c>
      <c r="I346" s="56">
        <v>32</v>
      </c>
      <c r="J346" s="18">
        <f t="shared" si="5"/>
        <v>32</v>
      </c>
      <c r="K346" s="18">
        <v>25</v>
      </c>
      <c r="L346" s="19">
        <v>44292</v>
      </c>
      <c r="M346" s="62">
        <v>44375</v>
      </c>
      <c r="N346" s="18"/>
      <c r="O346" s="65"/>
      <c r="P346" s="20"/>
      <c r="Q346" s="21"/>
      <c r="R346" s="22"/>
      <c r="S346" s="23"/>
      <c r="T346" s="24"/>
      <c r="U346" s="25"/>
      <c r="V346" s="25"/>
      <c r="W346" s="45"/>
      <c r="X346" s="44"/>
      <c r="Y346" s="44"/>
      <c r="Z346" s="44"/>
      <c r="AA346" s="41"/>
      <c r="AB346" s="41"/>
      <c r="AC346" s="26"/>
      <c r="AD346" s="27"/>
      <c r="AE346" s="28"/>
      <c r="AF346" s="69"/>
      <c r="AG346" s="69"/>
      <c r="AH346" s="69"/>
      <c r="AI346" s="69"/>
      <c r="AJ346" s="69"/>
      <c r="AK346" s="69"/>
      <c r="AL346" s="69"/>
    </row>
    <row r="347" spans="1:38" s="71" customFormat="1" ht="60" customHeight="1" thickBot="1" x14ac:dyDescent="0.3">
      <c r="A347" s="15">
        <f>IF(C347="","",SUBTOTAL(3,$C$2:C347))</f>
        <v>346</v>
      </c>
      <c r="B347" s="16" t="s">
        <v>356</v>
      </c>
      <c r="C347" s="17" t="s">
        <v>1008</v>
      </c>
      <c r="D347" s="52">
        <v>3460</v>
      </c>
      <c r="E347" s="52" t="s">
        <v>1649</v>
      </c>
      <c r="F347" s="52">
        <v>346</v>
      </c>
      <c r="G347" s="56"/>
      <c r="H347" s="56">
        <v>4</v>
      </c>
      <c r="I347" s="56">
        <v>33</v>
      </c>
      <c r="J347" s="18">
        <f t="shared" si="5"/>
        <v>33</v>
      </c>
      <c r="K347" s="18">
        <v>25</v>
      </c>
      <c r="L347" s="19">
        <v>43852</v>
      </c>
      <c r="M347" s="62">
        <v>44408</v>
      </c>
      <c r="N347" s="18"/>
      <c r="O347" s="65"/>
      <c r="P347" s="20"/>
      <c r="Q347" s="21"/>
      <c r="R347" s="22"/>
      <c r="S347" s="23"/>
      <c r="T347" s="24"/>
      <c r="U347" s="25"/>
      <c r="V347" s="25"/>
      <c r="W347" s="45"/>
      <c r="X347" s="44"/>
      <c r="Y347" s="44"/>
      <c r="Z347" s="44"/>
      <c r="AA347" s="41"/>
      <c r="AB347" s="41"/>
      <c r="AC347" s="26"/>
      <c r="AD347" s="27"/>
      <c r="AE347" s="28"/>
      <c r="AF347" s="69"/>
      <c r="AG347" s="69"/>
      <c r="AH347" s="69"/>
      <c r="AI347" s="69"/>
      <c r="AJ347" s="69"/>
      <c r="AK347" s="69"/>
      <c r="AL347" s="69"/>
    </row>
    <row r="348" spans="1:38" s="71" customFormat="1" ht="60" customHeight="1" thickBot="1" x14ac:dyDescent="0.3">
      <c r="A348" s="15">
        <f>IF(C348="","",SUBTOTAL(3,$C$2:C348))</f>
        <v>347</v>
      </c>
      <c r="B348" s="16" t="s">
        <v>357</v>
      </c>
      <c r="C348" s="7" t="s">
        <v>1009</v>
      </c>
      <c r="D348" s="52">
        <v>3470</v>
      </c>
      <c r="E348" s="52" t="s">
        <v>1650</v>
      </c>
      <c r="F348" s="52">
        <v>347</v>
      </c>
      <c r="G348" s="56"/>
      <c r="H348" s="56">
        <v>5</v>
      </c>
      <c r="I348" s="56">
        <v>32</v>
      </c>
      <c r="J348" s="18">
        <f t="shared" si="5"/>
        <v>32</v>
      </c>
      <c r="K348" s="18">
        <v>25</v>
      </c>
      <c r="L348" s="19">
        <v>44126</v>
      </c>
      <c r="M348" s="62">
        <v>44451</v>
      </c>
      <c r="N348" s="18"/>
      <c r="O348" s="65"/>
      <c r="P348" s="20"/>
      <c r="Q348" s="21"/>
      <c r="R348" s="22"/>
      <c r="S348" s="23"/>
      <c r="T348" s="24"/>
      <c r="U348" s="25"/>
      <c r="V348" s="25"/>
      <c r="W348" s="45"/>
      <c r="X348" s="44"/>
      <c r="Y348" s="44"/>
      <c r="Z348" s="44"/>
      <c r="AA348" s="41"/>
      <c r="AB348" s="41"/>
      <c r="AC348" s="26"/>
      <c r="AD348" s="27"/>
      <c r="AE348" s="28"/>
      <c r="AF348" s="69"/>
      <c r="AG348" s="69"/>
      <c r="AH348" s="69"/>
      <c r="AI348" s="69"/>
      <c r="AJ348" s="69"/>
      <c r="AK348" s="69"/>
      <c r="AL348" s="69"/>
    </row>
    <row r="349" spans="1:38" s="71" customFormat="1" ht="60" customHeight="1" thickBot="1" x14ac:dyDescent="0.3">
      <c r="A349" s="15">
        <f>IF(C349="","",SUBTOTAL(3,$C$2:C349))</f>
        <v>348</v>
      </c>
      <c r="B349" s="16" t="s">
        <v>358</v>
      </c>
      <c r="C349" s="17" t="s">
        <v>1010</v>
      </c>
      <c r="D349" s="37">
        <v>3480</v>
      </c>
      <c r="E349" s="37" t="s">
        <v>1651</v>
      </c>
      <c r="F349" s="37">
        <v>348</v>
      </c>
      <c r="G349" s="56"/>
      <c r="H349" s="56">
        <v>5</v>
      </c>
      <c r="I349" s="56">
        <v>24</v>
      </c>
      <c r="J349" s="18">
        <f t="shared" si="5"/>
        <v>24</v>
      </c>
      <c r="K349" s="18">
        <v>25</v>
      </c>
      <c r="L349" s="19">
        <v>44396</v>
      </c>
      <c r="M349" s="62">
        <v>44467</v>
      </c>
      <c r="N349" s="18"/>
      <c r="O349" s="65"/>
      <c r="P349" s="20"/>
      <c r="Q349" s="21"/>
      <c r="R349" s="22"/>
      <c r="S349" s="23"/>
      <c r="T349" s="24"/>
      <c r="U349" s="25"/>
      <c r="V349" s="25"/>
      <c r="W349" s="45"/>
      <c r="X349" s="44"/>
      <c r="Y349" s="44"/>
      <c r="Z349" s="44"/>
      <c r="AA349" s="41"/>
      <c r="AB349" s="41"/>
      <c r="AC349" s="26"/>
      <c r="AD349" s="27"/>
      <c r="AE349" s="28"/>
      <c r="AF349" s="69"/>
      <c r="AG349" s="69"/>
      <c r="AH349" s="69"/>
      <c r="AI349" s="69"/>
      <c r="AJ349" s="69"/>
      <c r="AK349" s="69"/>
      <c r="AL349" s="69"/>
    </row>
    <row r="350" spans="1:38" s="71" customFormat="1" ht="60" customHeight="1" thickBot="1" x14ac:dyDescent="0.3">
      <c r="A350" s="15">
        <f>IF(C350="","",SUBTOTAL(3,$C$2:C350))</f>
        <v>349</v>
      </c>
      <c r="B350" s="16" t="s">
        <v>359</v>
      </c>
      <c r="C350" s="7" t="s">
        <v>1011</v>
      </c>
      <c r="D350" s="52">
        <v>3490</v>
      </c>
      <c r="E350" s="52" t="s">
        <v>1652</v>
      </c>
      <c r="F350" s="52">
        <v>349</v>
      </c>
      <c r="G350" s="56"/>
      <c r="H350" s="56">
        <v>3</v>
      </c>
      <c r="I350" s="56">
        <v>23</v>
      </c>
      <c r="J350" s="18">
        <f t="shared" si="5"/>
        <v>23</v>
      </c>
      <c r="K350" s="18">
        <v>25</v>
      </c>
      <c r="L350" s="19">
        <v>44188</v>
      </c>
      <c r="M350" s="62">
        <v>44380</v>
      </c>
      <c r="N350" s="18"/>
      <c r="O350" s="65"/>
      <c r="P350" s="20"/>
      <c r="Q350" s="21"/>
      <c r="R350" s="22"/>
      <c r="S350" s="23"/>
      <c r="T350" s="24"/>
      <c r="U350" s="25"/>
      <c r="V350" s="25"/>
      <c r="W350" s="45"/>
      <c r="X350" s="44"/>
      <c r="Y350" s="44"/>
      <c r="Z350" s="44"/>
      <c r="AA350" s="41"/>
      <c r="AB350" s="41"/>
      <c r="AC350" s="26"/>
      <c r="AD350" s="27"/>
      <c r="AE350" s="28"/>
      <c r="AF350" s="69"/>
      <c r="AG350" s="69"/>
      <c r="AH350" s="69"/>
      <c r="AI350" s="69"/>
      <c r="AJ350" s="69"/>
      <c r="AK350" s="69"/>
      <c r="AL350" s="69"/>
    </row>
    <row r="351" spans="1:38" s="71" customFormat="1" ht="60" customHeight="1" thickBot="1" x14ac:dyDescent="0.3">
      <c r="A351" s="15">
        <f>IF(C351="","",SUBTOTAL(3,$C$2:C351))</f>
        <v>350</v>
      </c>
      <c r="B351" s="16" t="s">
        <v>360</v>
      </c>
      <c r="C351" s="17" t="s">
        <v>1012</v>
      </c>
      <c r="D351" s="52">
        <v>3500</v>
      </c>
      <c r="E351" s="52" t="s">
        <v>1653</v>
      </c>
      <c r="F351" s="52">
        <v>350</v>
      </c>
      <c r="G351" s="56"/>
      <c r="H351" s="56">
        <v>4</v>
      </c>
      <c r="I351" s="56">
        <v>24</v>
      </c>
      <c r="J351" s="18">
        <f t="shared" si="5"/>
        <v>24</v>
      </c>
      <c r="K351" s="18">
        <v>25</v>
      </c>
      <c r="L351" s="19">
        <v>43670</v>
      </c>
      <c r="M351" s="62">
        <v>44557</v>
      </c>
      <c r="N351" s="18"/>
      <c r="O351" s="65"/>
      <c r="P351" s="20"/>
      <c r="Q351" s="21"/>
      <c r="R351" s="22"/>
      <c r="S351" s="23"/>
      <c r="T351" s="24"/>
      <c r="U351" s="25"/>
      <c r="V351" s="25"/>
      <c r="W351" s="45"/>
      <c r="X351" s="44"/>
      <c r="Y351" s="44"/>
      <c r="Z351" s="44"/>
      <c r="AA351" s="41"/>
      <c r="AB351" s="41"/>
      <c r="AC351" s="26"/>
      <c r="AD351" s="27"/>
      <c r="AE351" s="28"/>
      <c r="AF351" s="69"/>
      <c r="AG351" s="69"/>
      <c r="AH351" s="69"/>
      <c r="AI351" s="69"/>
      <c r="AJ351" s="69"/>
      <c r="AK351" s="69"/>
      <c r="AL351" s="69"/>
    </row>
    <row r="352" spans="1:38" s="71" customFormat="1" ht="60" customHeight="1" thickBot="1" x14ac:dyDescent="0.3">
      <c r="A352" s="15">
        <f>IF(C352="","",SUBTOTAL(3,$C$2:C352))</f>
        <v>351</v>
      </c>
      <c r="B352" s="16" t="s">
        <v>361</v>
      </c>
      <c r="C352" s="7" t="s">
        <v>1013</v>
      </c>
      <c r="D352" s="52">
        <v>3510</v>
      </c>
      <c r="E352" s="52" t="s">
        <v>1654</v>
      </c>
      <c r="F352" s="52">
        <v>351</v>
      </c>
      <c r="G352" s="56"/>
      <c r="H352" s="56">
        <v>6</v>
      </c>
      <c r="I352" s="56">
        <v>31</v>
      </c>
      <c r="J352" s="18">
        <f t="shared" si="5"/>
        <v>31</v>
      </c>
      <c r="K352" s="18">
        <v>25</v>
      </c>
      <c r="L352" s="19">
        <v>43746</v>
      </c>
      <c r="M352" s="62">
        <v>44493</v>
      </c>
      <c r="N352" s="18"/>
      <c r="O352" s="65"/>
      <c r="P352" s="20"/>
      <c r="Q352" s="21"/>
      <c r="R352" s="22"/>
      <c r="S352" s="23"/>
      <c r="T352" s="24"/>
      <c r="U352" s="25"/>
      <c r="V352" s="25"/>
      <c r="W352" s="45"/>
      <c r="X352" s="44"/>
      <c r="Y352" s="44"/>
      <c r="Z352" s="44"/>
      <c r="AA352" s="41"/>
      <c r="AB352" s="41"/>
      <c r="AC352" s="26"/>
      <c r="AD352" s="27"/>
      <c r="AE352" s="28"/>
      <c r="AF352" s="69"/>
      <c r="AG352" s="69"/>
      <c r="AH352" s="69"/>
      <c r="AI352" s="69"/>
      <c r="AJ352" s="69"/>
      <c r="AK352" s="69"/>
      <c r="AL352" s="69"/>
    </row>
    <row r="353" spans="1:38" s="71" customFormat="1" ht="60" customHeight="1" thickBot="1" x14ac:dyDescent="0.3">
      <c r="A353" s="15">
        <f>IF(C353="","",SUBTOTAL(3,$C$2:C353))</f>
        <v>352</v>
      </c>
      <c r="B353" s="16" t="s">
        <v>362</v>
      </c>
      <c r="C353" s="17" t="s">
        <v>1014</v>
      </c>
      <c r="D353" s="37">
        <v>3520</v>
      </c>
      <c r="E353" s="37" t="s">
        <v>1655</v>
      </c>
      <c r="F353" s="37">
        <v>352</v>
      </c>
      <c r="G353" s="56"/>
      <c r="H353" s="56">
        <v>8</v>
      </c>
      <c r="I353" s="56">
        <v>35</v>
      </c>
      <c r="J353" s="18">
        <f t="shared" si="5"/>
        <v>35</v>
      </c>
      <c r="K353" s="18">
        <v>25</v>
      </c>
      <c r="L353" s="19">
        <v>44440</v>
      </c>
      <c r="M353" s="62">
        <v>44486</v>
      </c>
      <c r="N353" s="18"/>
      <c r="O353" s="65"/>
      <c r="P353" s="20"/>
      <c r="Q353" s="21"/>
      <c r="R353" s="22"/>
      <c r="S353" s="23"/>
      <c r="T353" s="24"/>
      <c r="U353" s="25"/>
      <c r="V353" s="25"/>
      <c r="W353" s="45"/>
      <c r="X353" s="44"/>
      <c r="Y353" s="44"/>
      <c r="Z353" s="44"/>
      <c r="AA353" s="41"/>
      <c r="AB353" s="41"/>
      <c r="AC353" s="26"/>
      <c r="AD353" s="27"/>
      <c r="AE353" s="28"/>
      <c r="AF353" s="69"/>
      <c r="AG353" s="69"/>
      <c r="AH353" s="69"/>
      <c r="AI353" s="69"/>
      <c r="AJ353" s="69"/>
      <c r="AK353" s="69"/>
      <c r="AL353" s="69"/>
    </row>
    <row r="354" spans="1:38" s="71" customFormat="1" ht="60" customHeight="1" thickBot="1" x14ac:dyDescent="0.3">
      <c r="A354" s="15">
        <f>IF(C354="","",SUBTOTAL(3,$C$2:C354))</f>
        <v>353</v>
      </c>
      <c r="B354" s="16" t="s">
        <v>363</v>
      </c>
      <c r="C354" s="7" t="s">
        <v>1015</v>
      </c>
      <c r="D354" s="52">
        <v>3530</v>
      </c>
      <c r="E354" s="52" t="s">
        <v>1656</v>
      </c>
      <c r="F354" s="52">
        <v>353</v>
      </c>
      <c r="G354" s="56"/>
      <c r="H354" s="56">
        <v>5</v>
      </c>
      <c r="I354" s="56">
        <v>34</v>
      </c>
      <c r="J354" s="18">
        <f t="shared" si="5"/>
        <v>34</v>
      </c>
      <c r="K354" s="18">
        <v>25</v>
      </c>
      <c r="L354" s="19">
        <v>44395</v>
      </c>
      <c r="M354" s="62">
        <v>44622</v>
      </c>
      <c r="N354" s="18"/>
      <c r="O354" s="65"/>
      <c r="P354" s="20"/>
      <c r="Q354" s="21"/>
      <c r="R354" s="22"/>
      <c r="S354" s="23"/>
      <c r="T354" s="24"/>
      <c r="U354" s="25"/>
      <c r="V354" s="25"/>
      <c r="W354" s="45"/>
      <c r="X354" s="44"/>
      <c r="Y354" s="44"/>
      <c r="Z354" s="44"/>
      <c r="AA354" s="41"/>
      <c r="AB354" s="41"/>
      <c r="AC354" s="26"/>
      <c r="AD354" s="27"/>
      <c r="AE354" s="28"/>
      <c r="AF354" s="69"/>
      <c r="AG354" s="69"/>
      <c r="AH354" s="69"/>
      <c r="AI354" s="69"/>
      <c r="AJ354" s="69"/>
      <c r="AK354" s="69"/>
      <c r="AL354" s="69"/>
    </row>
    <row r="355" spans="1:38" s="71" customFormat="1" ht="60" customHeight="1" thickBot="1" x14ac:dyDescent="0.3">
      <c r="A355" s="15">
        <f>IF(C355="","",SUBTOTAL(3,$C$2:C355))</f>
        <v>354</v>
      </c>
      <c r="B355" s="16" t="s">
        <v>364</v>
      </c>
      <c r="C355" s="17" t="s">
        <v>1016</v>
      </c>
      <c r="D355" s="52">
        <v>3540</v>
      </c>
      <c r="E355" s="52" t="s">
        <v>1657</v>
      </c>
      <c r="F355" s="52">
        <v>354</v>
      </c>
      <c r="G355" s="56"/>
      <c r="H355" s="56">
        <v>8</v>
      </c>
      <c r="I355" s="56">
        <v>34</v>
      </c>
      <c r="J355" s="18">
        <f t="shared" si="5"/>
        <v>34</v>
      </c>
      <c r="K355" s="18">
        <v>25</v>
      </c>
      <c r="L355" s="19">
        <v>43846</v>
      </c>
      <c r="M355" s="62">
        <v>44434</v>
      </c>
      <c r="N355" s="18"/>
      <c r="O355" s="65"/>
      <c r="P355" s="20"/>
      <c r="Q355" s="21"/>
      <c r="R355" s="22"/>
      <c r="S355" s="23"/>
      <c r="T355" s="24"/>
      <c r="U355" s="25"/>
      <c r="V355" s="25"/>
      <c r="W355" s="45"/>
      <c r="X355" s="44"/>
      <c r="Y355" s="44"/>
      <c r="Z355" s="44"/>
      <c r="AA355" s="41"/>
      <c r="AB355" s="41"/>
      <c r="AC355" s="26"/>
      <c r="AD355" s="27"/>
      <c r="AE355" s="28"/>
      <c r="AF355" s="69"/>
      <c r="AG355" s="69"/>
      <c r="AH355" s="69"/>
      <c r="AI355" s="69"/>
      <c r="AJ355" s="69"/>
      <c r="AK355" s="69"/>
      <c r="AL355" s="69"/>
    </row>
    <row r="356" spans="1:38" s="71" customFormat="1" ht="60" customHeight="1" thickBot="1" x14ac:dyDescent="0.3">
      <c r="A356" s="15">
        <f>IF(C356="","",SUBTOTAL(3,$C$2:C356))</f>
        <v>355</v>
      </c>
      <c r="B356" s="16" t="s">
        <v>365</v>
      </c>
      <c r="C356" s="7" t="s">
        <v>1017</v>
      </c>
      <c r="D356" s="37">
        <v>3550</v>
      </c>
      <c r="E356" s="37" t="s">
        <v>1658</v>
      </c>
      <c r="F356" s="37">
        <v>355</v>
      </c>
      <c r="G356" s="56"/>
      <c r="H356" s="56">
        <v>8</v>
      </c>
      <c r="I356" s="56">
        <v>36</v>
      </c>
      <c r="J356" s="18">
        <f t="shared" si="5"/>
        <v>36</v>
      </c>
      <c r="K356" s="18">
        <v>25</v>
      </c>
      <c r="L356" s="19">
        <v>44011</v>
      </c>
      <c r="M356" s="62">
        <v>44389</v>
      </c>
      <c r="N356" s="18"/>
      <c r="O356" s="65"/>
      <c r="P356" s="20"/>
      <c r="Q356" s="21"/>
      <c r="R356" s="22"/>
      <c r="S356" s="23"/>
      <c r="T356" s="24"/>
      <c r="U356" s="25"/>
      <c r="V356" s="25"/>
      <c r="W356" s="45"/>
      <c r="X356" s="44"/>
      <c r="Y356" s="44"/>
      <c r="Z356" s="44"/>
      <c r="AA356" s="41"/>
      <c r="AB356" s="41"/>
      <c r="AC356" s="26"/>
      <c r="AD356" s="27"/>
      <c r="AE356" s="28"/>
      <c r="AF356" s="69"/>
      <c r="AG356" s="69"/>
      <c r="AH356" s="69"/>
      <c r="AI356" s="69"/>
      <c r="AJ356" s="69"/>
      <c r="AK356" s="69"/>
      <c r="AL356" s="69"/>
    </row>
    <row r="357" spans="1:38" s="71" customFormat="1" ht="60" customHeight="1" thickBot="1" x14ac:dyDescent="0.3">
      <c r="A357" s="15">
        <f>IF(C357="","",SUBTOTAL(3,$C$2:C357))</f>
        <v>356</v>
      </c>
      <c r="B357" s="16" t="s">
        <v>366</v>
      </c>
      <c r="C357" s="17" t="s">
        <v>1018</v>
      </c>
      <c r="D357" s="52">
        <v>3560</v>
      </c>
      <c r="E357" s="52" t="s">
        <v>1659</v>
      </c>
      <c r="F357" s="52">
        <v>356</v>
      </c>
      <c r="G357" s="56"/>
      <c r="H357" s="56">
        <v>4</v>
      </c>
      <c r="I357" s="56">
        <v>25</v>
      </c>
      <c r="J357" s="18">
        <f t="shared" si="5"/>
        <v>25</v>
      </c>
      <c r="K357" s="18">
        <v>25</v>
      </c>
      <c r="L357" s="19">
        <v>44376</v>
      </c>
      <c r="M357" s="62">
        <v>44703</v>
      </c>
      <c r="N357" s="18"/>
      <c r="O357" s="65"/>
      <c r="P357" s="20"/>
      <c r="Q357" s="21"/>
      <c r="R357" s="22"/>
      <c r="S357" s="23"/>
      <c r="T357" s="24"/>
      <c r="U357" s="25"/>
      <c r="V357" s="25"/>
      <c r="W357" s="45"/>
      <c r="X357" s="44"/>
      <c r="Y357" s="44"/>
      <c r="Z357" s="44"/>
      <c r="AA357" s="41"/>
      <c r="AB357" s="41"/>
      <c r="AC357" s="26"/>
      <c r="AD357" s="27"/>
      <c r="AE357" s="28"/>
      <c r="AF357" s="69"/>
      <c r="AG357" s="69"/>
      <c r="AH357" s="69"/>
      <c r="AI357" s="69"/>
      <c r="AJ357" s="69"/>
      <c r="AK357" s="69"/>
      <c r="AL357" s="69"/>
    </row>
    <row r="358" spans="1:38" s="71" customFormat="1" ht="60" customHeight="1" thickBot="1" x14ac:dyDescent="0.3">
      <c r="A358" s="15">
        <f>IF(C358="","",SUBTOTAL(3,$C$2:C358))</f>
        <v>357</v>
      </c>
      <c r="B358" s="16" t="s">
        <v>367</v>
      </c>
      <c r="C358" s="7" t="s">
        <v>1019</v>
      </c>
      <c r="D358" s="52">
        <v>3570</v>
      </c>
      <c r="E358" s="52" t="s">
        <v>1660</v>
      </c>
      <c r="F358" s="52">
        <v>357</v>
      </c>
      <c r="G358" s="56"/>
      <c r="H358" s="56">
        <v>7</v>
      </c>
      <c r="I358" s="56">
        <v>31</v>
      </c>
      <c r="J358" s="18">
        <f t="shared" si="5"/>
        <v>31</v>
      </c>
      <c r="K358" s="18">
        <v>25</v>
      </c>
      <c r="L358" s="19">
        <v>44377</v>
      </c>
      <c r="M358" s="62">
        <v>44447</v>
      </c>
      <c r="N358" s="18"/>
      <c r="O358" s="65"/>
      <c r="P358" s="20"/>
      <c r="Q358" s="21"/>
      <c r="R358" s="22"/>
      <c r="S358" s="23"/>
      <c r="T358" s="24"/>
      <c r="U358" s="25"/>
      <c r="V358" s="25"/>
      <c r="W358" s="45"/>
      <c r="X358" s="44"/>
      <c r="Y358" s="44"/>
      <c r="Z358" s="44"/>
      <c r="AA358" s="41"/>
      <c r="AB358" s="41"/>
      <c r="AC358" s="26"/>
      <c r="AD358" s="27"/>
      <c r="AE358" s="28"/>
      <c r="AF358" s="69"/>
      <c r="AG358" s="69"/>
      <c r="AH358" s="69"/>
      <c r="AI358" s="69"/>
      <c r="AJ358" s="69"/>
      <c r="AK358" s="69"/>
      <c r="AL358" s="69"/>
    </row>
    <row r="359" spans="1:38" s="71" customFormat="1" ht="60" customHeight="1" thickBot="1" x14ac:dyDescent="0.3">
      <c r="A359" s="15">
        <f>IF(C359="","",SUBTOTAL(3,$C$2:C359))</f>
        <v>358</v>
      </c>
      <c r="B359" s="16" t="s">
        <v>368</v>
      </c>
      <c r="C359" s="17" t="s">
        <v>1020</v>
      </c>
      <c r="D359" s="52">
        <v>3580</v>
      </c>
      <c r="E359" s="52" t="s">
        <v>1661</v>
      </c>
      <c r="F359" s="52">
        <v>358</v>
      </c>
      <c r="G359" s="57"/>
      <c r="H359" s="57">
        <v>5</v>
      </c>
      <c r="I359" s="57">
        <v>31</v>
      </c>
      <c r="J359" s="18">
        <f t="shared" si="5"/>
        <v>31</v>
      </c>
      <c r="K359" s="29">
        <v>25</v>
      </c>
      <c r="L359" s="29">
        <v>43979</v>
      </c>
      <c r="M359" s="62">
        <v>44767</v>
      </c>
      <c r="N359" s="29"/>
      <c r="O359" s="67"/>
      <c r="P359" s="29"/>
      <c r="Q359" s="21"/>
      <c r="R359" s="22"/>
      <c r="S359" s="23"/>
      <c r="T359" s="24"/>
      <c r="U359" s="29"/>
      <c r="V359" s="17"/>
      <c r="W359" s="49"/>
      <c r="X359" s="44"/>
      <c r="Y359" s="44"/>
      <c r="Z359" s="44"/>
      <c r="AA359" s="41"/>
      <c r="AB359" s="41"/>
      <c r="AC359" s="26"/>
      <c r="AD359" s="27"/>
      <c r="AE359" s="28"/>
      <c r="AF359" s="69"/>
      <c r="AG359" s="69"/>
      <c r="AH359" s="69"/>
      <c r="AI359" s="69"/>
      <c r="AJ359" s="69"/>
      <c r="AK359" s="69"/>
      <c r="AL359" s="69"/>
    </row>
    <row r="360" spans="1:38" s="71" customFormat="1" ht="60" customHeight="1" thickBot="1" x14ac:dyDescent="0.3">
      <c r="A360" s="15">
        <f>IF(C360="","",SUBTOTAL(3,$C$2:C360))</f>
        <v>359</v>
      </c>
      <c r="B360" s="16" t="s">
        <v>369</v>
      </c>
      <c r="C360" s="7" t="s">
        <v>1021</v>
      </c>
      <c r="D360" s="37">
        <v>3590</v>
      </c>
      <c r="E360" s="37" t="s">
        <v>1662</v>
      </c>
      <c r="F360" s="37">
        <v>359</v>
      </c>
      <c r="G360" s="56"/>
      <c r="H360" s="56">
        <v>12</v>
      </c>
      <c r="I360" s="56">
        <v>36</v>
      </c>
      <c r="J360" s="18">
        <f t="shared" si="5"/>
        <v>36</v>
      </c>
      <c r="K360" s="18">
        <v>25</v>
      </c>
      <c r="L360" s="19">
        <v>43904</v>
      </c>
      <c r="M360" s="62">
        <v>44413</v>
      </c>
      <c r="N360" s="18"/>
      <c r="O360" s="65"/>
      <c r="P360" s="20"/>
      <c r="Q360" s="21"/>
      <c r="R360" s="22"/>
      <c r="S360" s="23"/>
      <c r="T360" s="24"/>
      <c r="U360" s="25"/>
      <c r="V360" s="25"/>
      <c r="W360" s="45"/>
      <c r="X360" s="44"/>
      <c r="Y360" s="44"/>
      <c r="Z360" s="44"/>
      <c r="AA360" s="41"/>
      <c r="AB360" s="41"/>
      <c r="AC360" s="26"/>
      <c r="AD360" s="27"/>
      <c r="AE360" s="28"/>
      <c r="AF360" s="69"/>
      <c r="AG360" s="69"/>
      <c r="AH360" s="69"/>
      <c r="AI360" s="69"/>
      <c r="AJ360" s="69"/>
      <c r="AK360" s="69"/>
      <c r="AL360" s="69"/>
    </row>
    <row r="361" spans="1:38" s="71" customFormat="1" ht="60" customHeight="1" thickBot="1" x14ac:dyDescent="0.3">
      <c r="A361" s="15">
        <f>IF(C361="","",SUBTOTAL(3,$C$2:C361))</f>
        <v>360</v>
      </c>
      <c r="B361" s="16" t="s">
        <v>370</v>
      </c>
      <c r="C361" s="17" t="s">
        <v>1022</v>
      </c>
      <c r="D361" s="52">
        <v>3600</v>
      </c>
      <c r="E361" s="52" t="s">
        <v>1663</v>
      </c>
      <c r="F361" s="52">
        <v>360</v>
      </c>
      <c r="G361" s="56"/>
      <c r="H361" s="56">
        <v>4</v>
      </c>
      <c r="I361" s="56">
        <v>25</v>
      </c>
      <c r="J361" s="18">
        <f t="shared" si="5"/>
        <v>25</v>
      </c>
      <c r="K361" s="18">
        <v>25</v>
      </c>
      <c r="L361" s="19">
        <v>44649</v>
      </c>
      <c r="M361" s="62">
        <v>44652</v>
      </c>
      <c r="N361" s="18"/>
      <c r="O361" s="65"/>
      <c r="P361" s="20"/>
      <c r="Q361" s="21"/>
      <c r="R361" s="22"/>
      <c r="S361" s="23"/>
      <c r="T361" s="24"/>
      <c r="U361" s="25"/>
      <c r="V361" s="25"/>
      <c r="W361" s="45"/>
      <c r="X361" s="44"/>
      <c r="Y361" s="44"/>
      <c r="Z361" s="44"/>
      <c r="AA361" s="41"/>
      <c r="AB361" s="41"/>
      <c r="AC361" s="26"/>
      <c r="AD361" s="27"/>
      <c r="AE361" s="28"/>
      <c r="AF361" s="69"/>
      <c r="AG361" s="69"/>
      <c r="AH361" s="69"/>
      <c r="AI361" s="69"/>
      <c r="AJ361" s="69"/>
      <c r="AK361" s="69"/>
      <c r="AL361" s="69"/>
    </row>
    <row r="362" spans="1:38" s="71" customFormat="1" ht="60" customHeight="1" thickBot="1" x14ac:dyDescent="0.3">
      <c r="A362" s="15">
        <f>IF(C362="","",SUBTOTAL(3,$C$2:C362))</f>
        <v>361</v>
      </c>
      <c r="B362" s="16" t="s">
        <v>371</v>
      </c>
      <c r="C362" s="7" t="s">
        <v>1023</v>
      </c>
      <c r="D362" s="52">
        <v>3610</v>
      </c>
      <c r="E362" s="52" t="s">
        <v>1664</v>
      </c>
      <c r="F362" s="52">
        <v>361</v>
      </c>
      <c r="G362" s="56"/>
      <c r="H362" s="56">
        <v>4</v>
      </c>
      <c r="I362" s="56">
        <v>33</v>
      </c>
      <c r="J362" s="18">
        <f t="shared" si="5"/>
        <v>33</v>
      </c>
      <c r="K362" s="18">
        <v>25</v>
      </c>
      <c r="L362" s="19">
        <v>44662</v>
      </c>
      <c r="M362" s="62">
        <v>44790</v>
      </c>
      <c r="N362" s="18"/>
      <c r="O362" s="65"/>
      <c r="P362" s="20"/>
      <c r="Q362" s="21"/>
      <c r="R362" s="22"/>
      <c r="S362" s="23"/>
      <c r="T362" s="24"/>
      <c r="U362" s="25"/>
      <c r="V362" s="25"/>
      <c r="W362" s="45"/>
      <c r="X362" s="44"/>
      <c r="Y362" s="44"/>
      <c r="Z362" s="44"/>
      <c r="AA362" s="41"/>
      <c r="AB362" s="41"/>
      <c r="AC362" s="26"/>
      <c r="AD362" s="27"/>
      <c r="AE362" s="28"/>
      <c r="AF362" s="69"/>
      <c r="AG362" s="69"/>
      <c r="AH362" s="69"/>
      <c r="AI362" s="69"/>
      <c r="AJ362" s="69"/>
      <c r="AK362" s="69"/>
      <c r="AL362" s="69"/>
    </row>
    <row r="363" spans="1:38" s="71" customFormat="1" ht="60" customHeight="1" thickBot="1" x14ac:dyDescent="0.3">
      <c r="A363" s="15">
        <f>IF(C363="","",SUBTOTAL(3,$C$2:C363))</f>
        <v>362</v>
      </c>
      <c r="B363" s="16" t="s">
        <v>372</v>
      </c>
      <c r="C363" s="17" t="s">
        <v>1024</v>
      </c>
      <c r="D363" s="37">
        <v>3620</v>
      </c>
      <c r="E363" s="37" t="s">
        <v>1665</v>
      </c>
      <c r="F363" s="37">
        <v>362</v>
      </c>
      <c r="G363" s="56"/>
      <c r="H363" s="56">
        <v>5</v>
      </c>
      <c r="I363" s="56">
        <v>28</v>
      </c>
      <c r="J363" s="18">
        <f t="shared" si="5"/>
        <v>28</v>
      </c>
      <c r="K363" s="18">
        <v>25</v>
      </c>
      <c r="L363" s="19">
        <v>44043</v>
      </c>
      <c r="M363" s="62">
        <v>44408</v>
      </c>
      <c r="N363" s="18"/>
      <c r="O363" s="65"/>
      <c r="P363" s="20"/>
      <c r="Q363" s="21"/>
      <c r="R363" s="22"/>
      <c r="S363" s="23"/>
      <c r="T363" s="24"/>
      <c r="U363" s="25"/>
      <c r="V363" s="25"/>
      <c r="W363" s="45"/>
      <c r="X363" s="44"/>
      <c r="Y363" s="44"/>
      <c r="Z363" s="44"/>
      <c r="AA363" s="41"/>
      <c r="AB363" s="41"/>
      <c r="AC363" s="26"/>
      <c r="AD363" s="27"/>
      <c r="AE363" s="28"/>
      <c r="AF363" s="69"/>
      <c r="AG363" s="69"/>
      <c r="AH363" s="69"/>
      <c r="AI363" s="69"/>
      <c r="AJ363" s="69"/>
      <c r="AK363" s="69"/>
      <c r="AL363" s="69"/>
    </row>
    <row r="364" spans="1:38" s="71" customFormat="1" ht="60" customHeight="1" thickBot="1" x14ac:dyDescent="0.3">
      <c r="A364" s="15">
        <f>IF(C364="","",SUBTOTAL(3,$C$2:C364))</f>
        <v>363</v>
      </c>
      <c r="B364" s="16" t="s">
        <v>373</v>
      </c>
      <c r="C364" s="7" t="s">
        <v>1025</v>
      </c>
      <c r="D364" s="52">
        <v>3630</v>
      </c>
      <c r="E364" s="52" t="s">
        <v>1666</v>
      </c>
      <c r="F364" s="52">
        <v>363</v>
      </c>
      <c r="G364" s="56"/>
      <c r="H364" s="56">
        <v>6</v>
      </c>
      <c r="I364" s="56">
        <v>31</v>
      </c>
      <c r="J364" s="18">
        <f t="shared" si="5"/>
        <v>31</v>
      </c>
      <c r="K364" s="18">
        <v>25</v>
      </c>
      <c r="L364" s="19">
        <v>44435</v>
      </c>
      <c r="M364" s="62">
        <v>44623</v>
      </c>
      <c r="N364" s="18"/>
      <c r="O364" s="65"/>
      <c r="P364" s="20"/>
      <c r="Q364" s="21"/>
      <c r="R364" s="22"/>
      <c r="S364" s="23"/>
      <c r="T364" s="24"/>
      <c r="U364" s="25"/>
      <c r="V364" s="25"/>
      <c r="W364" s="45"/>
      <c r="X364" s="44"/>
      <c r="Y364" s="44"/>
      <c r="Z364" s="44"/>
      <c r="AA364" s="41"/>
      <c r="AB364" s="41"/>
      <c r="AC364" s="26"/>
      <c r="AD364" s="27"/>
      <c r="AE364" s="28"/>
      <c r="AF364" s="69"/>
      <c r="AG364" s="69"/>
      <c r="AH364" s="69"/>
      <c r="AI364" s="69"/>
      <c r="AJ364" s="69"/>
      <c r="AK364" s="69"/>
      <c r="AL364" s="69"/>
    </row>
    <row r="365" spans="1:38" s="71" customFormat="1" ht="60" customHeight="1" thickBot="1" x14ac:dyDescent="0.3">
      <c r="A365" s="15">
        <f>IF(C365="","",SUBTOTAL(3,$C$2:C365))</f>
        <v>364</v>
      </c>
      <c r="B365" s="16" t="s">
        <v>374</v>
      </c>
      <c r="C365" s="17" t="s">
        <v>1026</v>
      </c>
      <c r="D365" s="52">
        <v>3640</v>
      </c>
      <c r="E365" s="52" t="s">
        <v>1667</v>
      </c>
      <c r="F365" s="52">
        <v>364</v>
      </c>
      <c r="G365" s="56"/>
      <c r="H365" s="56">
        <v>8.1999999999999993</v>
      </c>
      <c r="I365" s="56">
        <v>11</v>
      </c>
      <c r="J365" s="18">
        <f t="shared" si="5"/>
        <v>11</v>
      </c>
      <c r="K365" s="18">
        <v>25</v>
      </c>
      <c r="L365" s="19">
        <v>44147</v>
      </c>
      <c r="M365" s="62">
        <v>44831</v>
      </c>
      <c r="N365" s="18"/>
      <c r="O365" s="65"/>
      <c r="P365" s="20"/>
      <c r="Q365" s="21"/>
      <c r="R365" s="22"/>
      <c r="S365" s="23"/>
      <c r="T365" s="24"/>
      <c r="U365" s="25"/>
      <c r="V365" s="25"/>
      <c r="W365" s="45"/>
      <c r="X365" s="44"/>
      <c r="Y365" s="44"/>
      <c r="Z365" s="44"/>
      <c r="AA365" s="41"/>
      <c r="AB365" s="41"/>
      <c r="AC365" s="26"/>
      <c r="AD365" s="27"/>
      <c r="AE365" s="28"/>
      <c r="AF365" s="69"/>
      <c r="AG365" s="69"/>
      <c r="AH365" s="69"/>
      <c r="AI365" s="69"/>
      <c r="AJ365" s="69"/>
      <c r="AK365" s="69"/>
      <c r="AL365" s="69"/>
    </row>
    <row r="366" spans="1:38" s="71" customFormat="1" ht="60" customHeight="1" thickBot="1" x14ac:dyDescent="0.3">
      <c r="A366" s="15">
        <f>IF(C366="","",SUBTOTAL(3,$C$2:C366))</f>
        <v>365</v>
      </c>
      <c r="B366" s="16" t="s">
        <v>375</v>
      </c>
      <c r="C366" s="7" t="s">
        <v>1027</v>
      </c>
      <c r="D366" s="52">
        <v>3650</v>
      </c>
      <c r="E366" s="52" t="s">
        <v>1668</v>
      </c>
      <c r="F366" s="52">
        <v>365</v>
      </c>
      <c r="G366" s="56"/>
      <c r="H366" s="56">
        <v>7</v>
      </c>
      <c r="I366" s="56">
        <v>36</v>
      </c>
      <c r="J366" s="18">
        <f t="shared" si="5"/>
        <v>36</v>
      </c>
      <c r="K366" s="18">
        <v>25</v>
      </c>
      <c r="L366" s="19">
        <v>43930</v>
      </c>
      <c r="M366" s="62">
        <v>44365</v>
      </c>
      <c r="N366" s="18"/>
      <c r="O366" s="65"/>
      <c r="P366" s="20"/>
      <c r="Q366" s="21"/>
      <c r="R366" s="22"/>
      <c r="S366" s="23"/>
      <c r="T366" s="24"/>
      <c r="U366" s="25"/>
      <c r="V366" s="25"/>
      <c r="W366" s="45"/>
      <c r="X366" s="44"/>
      <c r="Y366" s="44"/>
      <c r="Z366" s="44"/>
      <c r="AA366" s="41"/>
      <c r="AB366" s="41"/>
      <c r="AC366" s="26"/>
      <c r="AD366" s="27"/>
      <c r="AE366" s="28"/>
      <c r="AF366" s="69"/>
      <c r="AG366" s="69"/>
      <c r="AH366" s="69"/>
      <c r="AI366" s="69"/>
      <c r="AJ366" s="69"/>
      <c r="AK366" s="69"/>
      <c r="AL366" s="69"/>
    </row>
    <row r="367" spans="1:38" s="71" customFormat="1" ht="60" customHeight="1" thickBot="1" x14ac:dyDescent="0.3">
      <c r="A367" s="15">
        <f>IF(C367="","",SUBTOTAL(3,$C$2:C367))</f>
        <v>366</v>
      </c>
      <c r="B367" s="16" t="s">
        <v>376</v>
      </c>
      <c r="C367" s="17" t="s">
        <v>1028</v>
      </c>
      <c r="D367" s="37">
        <v>3660</v>
      </c>
      <c r="E367" s="37" t="s">
        <v>1669</v>
      </c>
      <c r="F367" s="37">
        <v>366</v>
      </c>
      <c r="G367" s="56"/>
      <c r="H367" s="56">
        <v>1</v>
      </c>
      <c r="I367" s="56">
        <v>12</v>
      </c>
      <c r="J367" s="18">
        <f t="shared" si="5"/>
        <v>12</v>
      </c>
      <c r="K367" s="18">
        <v>25</v>
      </c>
      <c r="L367" s="19">
        <v>43969</v>
      </c>
      <c r="M367" s="62">
        <v>44768</v>
      </c>
      <c r="N367" s="18"/>
      <c r="O367" s="65"/>
      <c r="P367" s="20"/>
      <c r="Q367" s="21"/>
      <c r="R367" s="22"/>
      <c r="S367" s="23"/>
      <c r="T367" s="24"/>
      <c r="U367" s="25"/>
      <c r="V367" s="25"/>
      <c r="W367" s="45"/>
      <c r="X367" s="44"/>
      <c r="Y367" s="44"/>
      <c r="Z367" s="44"/>
      <c r="AA367" s="41"/>
      <c r="AB367" s="41"/>
      <c r="AC367" s="26"/>
      <c r="AD367" s="27"/>
      <c r="AE367" s="28"/>
      <c r="AF367" s="69"/>
      <c r="AG367" s="69"/>
      <c r="AH367" s="69"/>
      <c r="AI367" s="69"/>
      <c r="AJ367" s="69"/>
      <c r="AK367" s="69"/>
      <c r="AL367" s="69"/>
    </row>
    <row r="368" spans="1:38" s="71" customFormat="1" ht="60" customHeight="1" thickBot="1" x14ac:dyDescent="0.3">
      <c r="A368" s="15">
        <f>IF(C368="","",SUBTOTAL(3,$C$2:C368))</f>
        <v>367</v>
      </c>
      <c r="B368" s="16" t="s">
        <v>377</v>
      </c>
      <c r="C368" s="7" t="s">
        <v>1029</v>
      </c>
      <c r="D368" s="52">
        <v>3670</v>
      </c>
      <c r="E368" s="52" t="s">
        <v>1670</v>
      </c>
      <c r="F368" s="52">
        <v>367</v>
      </c>
      <c r="G368" s="56"/>
      <c r="H368" s="56">
        <v>3.5</v>
      </c>
      <c r="I368" s="56">
        <v>37</v>
      </c>
      <c r="J368" s="18">
        <f t="shared" si="5"/>
        <v>37</v>
      </c>
      <c r="K368" s="18">
        <v>25</v>
      </c>
      <c r="L368" s="19">
        <v>44108</v>
      </c>
      <c r="M368" s="62">
        <v>44437</v>
      </c>
      <c r="N368" s="18"/>
      <c r="O368" s="65"/>
      <c r="P368" s="20"/>
      <c r="Q368" s="21"/>
      <c r="R368" s="22"/>
      <c r="S368" s="23"/>
      <c r="T368" s="24"/>
      <c r="U368" s="25"/>
      <c r="V368" s="25"/>
      <c r="W368" s="45"/>
      <c r="X368" s="44"/>
      <c r="Y368" s="44"/>
      <c r="Z368" s="44"/>
      <c r="AA368" s="41"/>
      <c r="AB368" s="41"/>
      <c r="AC368" s="26"/>
      <c r="AD368" s="27"/>
      <c r="AE368" s="28"/>
      <c r="AF368" s="69"/>
      <c r="AG368" s="69"/>
      <c r="AH368" s="69"/>
      <c r="AI368" s="69"/>
      <c r="AJ368" s="69"/>
      <c r="AK368" s="69"/>
      <c r="AL368" s="69"/>
    </row>
    <row r="369" spans="1:38" s="71" customFormat="1" ht="60" customHeight="1" thickBot="1" x14ac:dyDescent="0.3">
      <c r="A369" s="15">
        <f>IF(C369="","",SUBTOTAL(3,$C$2:C369))</f>
        <v>368</v>
      </c>
      <c r="B369" s="16" t="s">
        <v>378</v>
      </c>
      <c r="C369" s="17" t="s">
        <v>1030</v>
      </c>
      <c r="D369" s="52">
        <v>3680</v>
      </c>
      <c r="E369" s="52" t="s">
        <v>1671</v>
      </c>
      <c r="F369" s="52">
        <v>368</v>
      </c>
      <c r="G369" s="56"/>
      <c r="H369" s="56">
        <v>8</v>
      </c>
      <c r="I369" s="56">
        <v>36</v>
      </c>
      <c r="J369" s="18">
        <f t="shared" si="5"/>
        <v>36</v>
      </c>
      <c r="K369" s="18">
        <v>25</v>
      </c>
      <c r="L369" s="19">
        <v>43599</v>
      </c>
      <c r="M369" s="62">
        <v>44668</v>
      </c>
      <c r="N369" s="18"/>
      <c r="O369" s="65"/>
      <c r="P369" s="20"/>
      <c r="Q369" s="21"/>
      <c r="R369" s="22"/>
      <c r="S369" s="23"/>
      <c r="T369" s="24"/>
      <c r="U369" s="25"/>
      <c r="V369" s="25"/>
      <c r="W369" s="45"/>
      <c r="X369" s="44"/>
      <c r="Y369" s="44"/>
      <c r="Z369" s="44"/>
      <c r="AA369" s="41"/>
      <c r="AB369" s="41"/>
      <c r="AC369" s="26"/>
      <c r="AD369" s="27"/>
      <c r="AE369" s="28"/>
      <c r="AF369" s="69"/>
      <c r="AG369" s="69"/>
      <c r="AH369" s="69"/>
      <c r="AI369" s="69"/>
      <c r="AJ369" s="69"/>
      <c r="AK369" s="69"/>
      <c r="AL369" s="69"/>
    </row>
    <row r="370" spans="1:38" s="71" customFormat="1" ht="60" customHeight="1" thickBot="1" x14ac:dyDescent="0.3">
      <c r="A370" s="15">
        <f>IF(C370="","",SUBTOTAL(3,$C$2:C370))</f>
        <v>369</v>
      </c>
      <c r="B370" s="16" t="s">
        <v>379</v>
      </c>
      <c r="C370" s="7" t="s">
        <v>1031</v>
      </c>
      <c r="D370" s="37">
        <v>3690</v>
      </c>
      <c r="E370" s="37" t="s">
        <v>1672</v>
      </c>
      <c r="F370" s="37">
        <v>369</v>
      </c>
      <c r="G370" s="56"/>
      <c r="H370" s="56">
        <v>2.2799999999999998</v>
      </c>
      <c r="I370" s="56">
        <v>27</v>
      </c>
      <c r="J370" s="18">
        <f t="shared" si="5"/>
        <v>27</v>
      </c>
      <c r="K370" s="18">
        <v>25</v>
      </c>
      <c r="L370" s="19">
        <v>44367</v>
      </c>
      <c r="M370" s="62">
        <v>44353</v>
      </c>
      <c r="N370" s="18"/>
      <c r="O370" s="65"/>
      <c r="P370" s="20"/>
      <c r="Q370" s="21"/>
      <c r="R370" s="22"/>
      <c r="S370" s="23"/>
      <c r="T370" s="24"/>
      <c r="U370" s="25"/>
      <c r="V370" s="25"/>
      <c r="W370" s="45"/>
      <c r="X370" s="44"/>
      <c r="Y370" s="44"/>
      <c r="Z370" s="44"/>
      <c r="AA370" s="41"/>
      <c r="AB370" s="41"/>
      <c r="AC370" s="26"/>
      <c r="AD370" s="27"/>
      <c r="AE370" s="28"/>
      <c r="AF370" s="69"/>
      <c r="AG370" s="69"/>
      <c r="AH370" s="69"/>
      <c r="AI370" s="69"/>
      <c r="AJ370" s="69"/>
      <c r="AK370" s="69"/>
      <c r="AL370" s="69"/>
    </row>
    <row r="371" spans="1:38" s="71" customFormat="1" ht="60" customHeight="1" thickBot="1" x14ac:dyDescent="0.3">
      <c r="A371" s="15">
        <f>IF(C371="","",SUBTOTAL(3,$C$2:C371))</f>
        <v>370</v>
      </c>
      <c r="B371" s="16" t="s">
        <v>380</v>
      </c>
      <c r="C371" s="17" t="s">
        <v>1032</v>
      </c>
      <c r="D371" s="52">
        <v>3700</v>
      </c>
      <c r="E371" s="52" t="s">
        <v>1673</v>
      </c>
      <c r="F371" s="52">
        <v>370</v>
      </c>
      <c r="G371" s="56"/>
      <c r="H371" s="56">
        <v>6</v>
      </c>
      <c r="I371" s="56">
        <v>32</v>
      </c>
      <c r="J371" s="18">
        <f t="shared" si="5"/>
        <v>32</v>
      </c>
      <c r="K371" s="18">
        <v>25</v>
      </c>
      <c r="L371" s="19">
        <v>44001</v>
      </c>
      <c r="M371" s="62">
        <v>44429</v>
      </c>
      <c r="N371" s="18"/>
      <c r="O371" s="65"/>
      <c r="P371" s="20"/>
      <c r="Q371" s="21"/>
      <c r="R371" s="22"/>
      <c r="S371" s="23"/>
      <c r="T371" s="24"/>
      <c r="U371" s="25"/>
      <c r="V371" s="25"/>
      <c r="W371" s="45"/>
      <c r="X371" s="44"/>
      <c r="Y371" s="44"/>
      <c r="Z371" s="44"/>
      <c r="AA371" s="41"/>
      <c r="AB371" s="41"/>
      <c r="AC371" s="26"/>
      <c r="AD371" s="27"/>
      <c r="AE371" s="28"/>
      <c r="AF371" s="69"/>
      <c r="AG371" s="69"/>
      <c r="AH371" s="69"/>
      <c r="AI371" s="69"/>
      <c r="AJ371" s="69"/>
      <c r="AK371" s="69"/>
      <c r="AL371" s="69"/>
    </row>
    <row r="372" spans="1:38" s="71" customFormat="1" ht="60" customHeight="1" thickBot="1" x14ac:dyDescent="0.3">
      <c r="A372" s="15">
        <f>IF(C372="","",SUBTOTAL(3,$C$2:C372))</f>
        <v>371</v>
      </c>
      <c r="B372" s="16" t="s">
        <v>381</v>
      </c>
      <c r="C372" s="7" t="s">
        <v>1033</v>
      </c>
      <c r="D372" s="52">
        <v>3710</v>
      </c>
      <c r="E372" s="52" t="s">
        <v>1674</v>
      </c>
      <c r="F372" s="52">
        <v>371</v>
      </c>
      <c r="G372" s="56"/>
      <c r="H372" s="56">
        <v>9</v>
      </c>
      <c r="I372" s="56">
        <v>35</v>
      </c>
      <c r="J372" s="18">
        <f t="shared" si="5"/>
        <v>35</v>
      </c>
      <c r="K372" s="18">
        <v>25</v>
      </c>
      <c r="L372" s="19">
        <v>44114</v>
      </c>
      <c r="M372" s="62">
        <v>44533</v>
      </c>
      <c r="N372" s="18"/>
      <c r="O372" s="65"/>
      <c r="P372" s="20"/>
      <c r="Q372" s="21"/>
      <c r="R372" s="22"/>
      <c r="S372" s="23"/>
      <c r="T372" s="24"/>
      <c r="U372" s="25"/>
      <c r="V372" s="25"/>
      <c r="W372" s="45"/>
      <c r="X372" s="44"/>
      <c r="Y372" s="44"/>
      <c r="Z372" s="44"/>
      <c r="AA372" s="41"/>
      <c r="AB372" s="41"/>
      <c r="AC372" s="26"/>
      <c r="AD372" s="27"/>
      <c r="AE372" s="28"/>
      <c r="AF372" s="69"/>
      <c r="AG372" s="69"/>
      <c r="AH372" s="69"/>
      <c r="AI372" s="69"/>
      <c r="AJ372" s="69"/>
      <c r="AK372" s="69"/>
      <c r="AL372" s="69"/>
    </row>
    <row r="373" spans="1:38" s="71" customFormat="1" ht="60" customHeight="1" thickBot="1" x14ac:dyDescent="0.3">
      <c r="A373" s="15">
        <f>IF(C373="","",SUBTOTAL(3,$C$2:C373))</f>
        <v>372</v>
      </c>
      <c r="B373" s="16" t="s">
        <v>382</v>
      </c>
      <c r="C373" s="17" t="s">
        <v>1034</v>
      </c>
      <c r="D373" s="52">
        <v>3720</v>
      </c>
      <c r="E373" s="52" t="s">
        <v>1675</v>
      </c>
      <c r="F373" s="52">
        <v>372</v>
      </c>
      <c r="G373" s="56"/>
      <c r="H373" s="56">
        <v>7</v>
      </c>
      <c r="I373" s="56">
        <v>36</v>
      </c>
      <c r="J373" s="18">
        <f t="shared" si="5"/>
        <v>36</v>
      </c>
      <c r="K373" s="18">
        <v>25</v>
      </c>
      <c r="L373" s="19">
        <v>44378</v>
      </c>
      <c r="M373" s="62">
        <v>44648</v>
      </c>
      <c r="N373" s="18"/>
      <c r="O373" s="65"/>
      <c r="P373" s="20"/>
      <c r="Q373" s="21"/>
      <c r="R373" s="22"/>
      <c r="S373" s="23"/>
      <c r="T373" s="24"/>
      <c r="U373" s="25"/>
      <c r="V373" s="25"/>
      <c r="W373" s="45"/>
      <c r="X373" s="44"/>
      <c r="Y373" s="44"/>
      <c r="Z373" s="44"/>
      <c r="AA373" s="41"/>
      <c r="AB373" s="41"/>
      <c r="AC373" s="26"/>
      <c r="AD373" s="27"/>
      <c r="AE373" s="28"/>
      <c r="AF373" s="69"/>
      <c r="AG373" s="69"/>
      <c r="AH373" s="69"/>
      <c r="AI373" s="69"/>
      <c r="AJ373" s="69"/>
      <c r="AK373" s="69"/>
      <c r="AL373" s="69"/>
    </row>
    <row r="374" spans="1:38" s="71" customFormat="1" ht="60" customHeight="1" thickBot="1" x14ac:dyDescent="0.3">
      <c r="A374" s="15">
        <f>IF(C374="","",SUBTOTAL(3,$C$2:C374))</f>
        <v>373</v>
      </c>
      <c r="B374" s="16" t="s">
        <v>383</v>
      </c>
      <c r="C374" s="7" t="s">
        <v>1035</v>
      </c>
      <c r="D374" s="37">
        <v>3730</v>
      </c>
      <c r="E374" s="37" t="s">
        <v>1676</v>
      </c>
      <c r="F374" s="37">
        <v>373</v>
      </c>
      <c r="G374" s="56"/>
      <c r="H374" s="56">
        <v>6</v>
      </c>
      <c r="I374" s="56">
        <v>31</v>
      </c>
      <c r="J374" s="18">
        <f t="shared" si="5"/>
        <v>31</v>
      </c>
      <c r="K374" s="18">
        <v>25</v>
      </c>
      <c r="L374" s="19">
        <v>44689</v>
      </c>
      <c r="M374" s="62">
        <v>44745</v>
      </c>
      <c r="N374" s="18"/>
      <c r="O374" s="65"/>
      <c r="P374" s="20"/>
      <c r="Q374" s="21"/>
      <c r="R374" s="22"/>
      <c r="S374" s="23"/>
      <c r="T374" s="24"/>
      <c r="U374" s="25"/>
      <c r="V374" s="25"/>
      <c r="W374" s="45"/>
      <c r="X374" s="44"/>
      <c r="Y374" s="44"/>
      <c r="Z374" s="44"/>
      <c r="AA374" s="41"/>
      <c r="AB374" s="41"/>
      <c r="AC374" s="26"/>
      <c r="AD374" s="27"/>
      <c r="AE374" s="28"/>
      <c r="AF374" s="69"/>
      <c r="AG374" s="69"/>
      <c r="AH374" s="69"/>
      <c r="AI374" s="69"/>
      <c r="AJ374" s="69"/>
      <c r="AK374" s="69"/>
      <c r="AL374" s="69"/>
    </row>
    <row r="375" spans="1:38" s="71" customFormat="1" ht="60" customHeight="1" thickBot="1" x14ac:dyDescent="0.3">
      <c r="A375" s="15">
        <f>IF(C375="","",SUBTOTAL(3,$C$2:C375))</f>
        <v>374</v>
      </c>
      <c r="B375" s="16" t="s">
        <v>384</v>
      </c>
      <c r="C375" s="17" t="s">
        <v>1036</v>
      </c>
      <c r="D375" s="52">
        <v>3740</v>
      </c>
      <c r="E375" s="52" t="s">
        <v>1677</v>
      </c>
      <c r="F375" s="52">
        <v>374</v>
      </c>
      <c r="G375" s="56"/>
      <c r="H375" s="56">
        <v>5</v>
      </c>
      <c r="I375" s="56">
        <v>31</v>
      </c>
      <c r="J375" s="18">
        <f t="shared" si="5"/>
        <v>31</v>
      </c>
      <c r="K375" s="18">
        <v>25</v>
      </c>
      <c r="L375" s="19">
        <v>43983</v>
      </c>
      <c r="M375" s="62">
        <v>44393</v>
      </c>
      <c r="N375" s="18"/>
      <c r="O375" s="65"/>
      <c r="P375" s="20"/>
      <c r="Q375" s="21"/>
      <c r="R375" s="22"/>
      <c r="S375" s="23"/>
      <c r="T375" s="24"/>
      <c r="U375" s="25"/>
      <c r="V375" s="25"/>
      <c r="W375" s="45"/>
      <c r="X375" s="44"/>
      <c r="Y375" s="44"/>
      <c r="Z375" s="44"/>
      <c r="AA375" s="41"/>
      <c r="AB375" s="41"/>
      <c r="AC375" s="26"/>
      <c r="AD375" s="27"/>
      <c r="AE375" s="28"/>
      <c r="AF375" s="69"/>
      <c r="AG375" s="69"/>
      <c r="AH375" s="69"/>
      <c r="AI375" s="69"/>
      <c r="AJ375" s="69"/>
      <c r="AK375" s="69"/>
      <c r="AL375" s="69"/>
    </row>
    <row r="376" spans="1:38" s="71" customFormat="1" ht="60" customHeight="1" thickBot="1" x14ac:dyDescent="0.3">
      <c r="A376" s="15">
        <f>IF(C376="","",SUBTOTAL(3,$C$2:C376))</f>
        <v>375</v>
      </c>
      <c r="B376" s="16" t="s">
        <v>385</v>
      </c>
      <c r="C376" s="7" t="s">
        <v>1037</v>
      </c>
      <c r="D376" s="52">
        <v>3750</v>
      </c>
      <c r="E376" s="52" t="s">
        <v>1678</v>
      </c>
      <c r="F376" s="52">
        <v>375</v>
      </c>
      <c r="G376" s="56"/>
      <c r="H376" s="56">
        <v>5</v>
      </c>
      <c r="I376" s="56">
        <v>33</v>
      </c>
      <c r="J376" s="18">
        <f t="shared" si="5"/>
        <v>33</v>
      </c>
      <c r="K376" s="18">
        <v>25</v>
      </c>
      <c r="L376" s="19">
        <v>44122</v>
      </c>
      <c r="M376" s="62">
        <v>44488</v>
      </c>
      <c r="N376" s="18"/>
      <c r="O376" s="65"/>
      <c r="P376" s="20"/>
      <c r="Q376" s="21"/>
      <c r="R376" s="22"/>
      <c r="S376" s="23"/>
      <c r="T376" s="24"/>
      <c r="U376" s="25"/>
      <c r="V376" s="25"/>
      <c r="W376" s="45"/>
      <c r="X376" s="44"/>
      <c r="Y376" s="44"/>
      <c r="Z376" s="44"/>
      <c r="AA376" s="41"/>
      <c r="AB376" s="41"/>
      <c r="AC376" s="26"/>
      <c r="AD376" s="27"/>
      <c r="AE376" s="28"/>
      <c r="AF376" s="69"/>
      <c r="AG376" s="69"/>
      <c r="AH376" s="69"/>
      <c r="AI376" s="69"/>
      <c r="AJ376" s="69"/>
      <c r="AK376" s="69"/>
      <c r="AL376" s="69"/>
    </row>
    <row r="377" spans="1:38" s="71" customFormat="1" ht="60" customHeight="1" thickBot="1" x14ac:dyDescent="0.3">
      <c r="A377" s="15">
        <f>IF(C377="","",SUBTOTAL(3,$C$2:C377))</f>
        <v>376</v>
      </c>
      <c r="B377" s="16" t="s">
        <v>386</v>
      </c>
      <c r="C377" s="17" t="s">
        <v>1038</v>
      </c>
      <c r="D377" s="37">
        <v>3760</v>
      </c>
      <c r="E377" s="37" t="s">
        <v>1679</v>
      </c>
      <c r="F377" s="37">
        <v>376</v>
      </c>
      <c r="G377" s="56"/>
      <c r="H377" s="56">
        <v>9</v>
      </c>
      <c r="I377" s="56">
        <v>36</v>
      </c>
      <c r="J377" s="18">
        <f t="shared" si="5"/>
        <v>36</v>
      </c>
      <c r="K377" s="18">
        <v>25</v>
      </c>
      <c r="L377" s="19">
        <v>44102</v>
      </c>
      <c r="M377" s="62">
        <v>44495</v>
      </c>
      <c r="N377" s="18"/>
      <c r="O377" s="65"/>
      <c r="P377" s="20"/>
      <c r="Q377" s="21"/>
      <c r="R377" s="22"/>
      <c r="S377" s="23"/>
      <c r="T377" s="24"/>
      <c r="U377" s="25"/>
      <c r="V377" s="25"/>
      <c r="W377" s="45"/>
      <c r="X377" s="44"/>
      <c r="Y377" s="44"/>
      <c r="Z377" s="44"/>
      <c r="AA377" s="41"/>
      <c r="AB377" s="41"/>
      <c r="AC377" s="26"/>
      <c r="AD377" s="27"/>
      <c r="AE377" s="28"/>
      <c r="AF377" s="69"/>
      <c r="AG377" s="69"/>
      <c r="AH377" s="69"/>
      <c r="AI377" s="69"/>
      <c r="AJ377" s="69"/>
      <c r="AK377" s="69"/>
      <c r="AL377" s="69"/>
    </row>
    <row r="378" spans="1:38" s="71" customFormat="1" ht="60" customHeight="1" thickBot="1" x14ac:dyDescent="0.3">
      <c r="A378" s="15">
        <f>IF(C378="","",SUBTOTAL(3,$C$2:C378))</f>
        <v>377</v>
      </c>
      <c r="B378" s="16" t="s">
        <v>387</v>
      </c>
      <c r="C378" s="7" t="s">
        <v>1039</v>
      </c>
      <c r="D378" s="52">
        <v>3770</v>
      </c>
      <c r="E378" s="52" t="s">
        <v>1680</v>
      </c>
      <c r="F378" s="52">
        <v>377</v>
      </c>
      <c r="G378" s="56"/>
      <c r="H378" s="56">
        <v>6</v>
      </c>
      <c r="I378" s="56">
        <v>32</v>
      </c>
      <c r="J378" s="18">
        <f t="shared" si="5"/>
        <v>32</v>
      </c>
      <c r="K378" s="18">
        <v>25</v>
      </c>
      <c r="L378" s="19">
        <v>44368</v>
      </c>
      <c r="M378" s="62">
        <v>44410</v>
      </c>
      <c r="N378" s="18"/>
      <c r="O378" s="65"/>
      <c r="P378" s="20"/>
      <c r="Q378" s="21"/>
      <c r="R378" s="22"/>
      <c r="S378" s="23"/>
      <c r="T378" s="24"/>
      <c r="U378" s="25"/>
      <c r="V378" s="25"/>
      <c r="W378" s="45"/>
      <c r="X378" s="44"/>
      <c r="Y378" s="44"/>
      <c r="Z378" s="44"/>
      <c r="AA378" s="41"/>
      <c r="AB378" s="41"/>
      <c r="AC378" s="26"/>
      <c r="AD378" s="27"/>
      <c r="AE378" s="28"/>
      <c r="AF378" s="69"/>
      <c r="AG378" s="69"/>
      <c r="AH378" s="69"/>
      <c r="AI378" s="69"/>
      <c r="AJ378" s="69"/>
      <c r="AK378" s="69"/>
      <c r="AL378" s="69"/>
    </row>
    <row r="379" spans="1:38" s="71" customFormat="1" ht="60" customHeight="1" thickBot="1" x14ac:dyDescent="0.3">
      <c r="A379" s="15">
        <f>IF(C379="","",SUBTOTAL(3,$C$2:C379))</f>
        <v>378</v>
      </c>
      <c r="B379" s="16" t="s">
        <v>388</v>
      </c>
      <c r="C379" s="17" t="s">
        <v>1040</v>
      </c>
      <c r="D379" s="52">
        <v>3780</v>
      </c>
      <c r="E379" s="52" t="s">
        <v>1681</v>
      </c>
      <c r="F379" s="52">
        <v>378</v>
      </c>
      <c r="G379" s="56"/>
      <c r="H379" s="56">
        <v>4</v>
      </c>
      <c r="I379" s="56">
        <v>24</v>
      </c>
      <c r="J379" s="18">
        <f t="shared" si="5"/>
        <v>24</v>
      </c>
      <c r="K379" s="18">
        <v>25</v>
      </c>
      <c r="L379" s="19">
        <v>43972</v>
      </c>
      <c r="M379" s="62">
        <v>44385</v>
      </c>
      <c r="N379" s="18"/>
      <c r="O379" s="65"/>
      <c r="P379" s="20"/>
      <c r="Q379" s="21"/>
      <c r="R379" s="22"/>
      <c r="S379" s="23"/>
      <c r="T379" s="24"/>
      <c r="U379" s="25"/>
      <c r="V379" s="25"/>
      <c r="W379" s="45"/>
      <c r="X379" s="44"/>
      <c r="Y379" s="44"/>
      <c r="Z379" s="44"/>
      <c r="AA379" s="41"/>
      <c r="AB379" s="41"/>
      <c r="AC379" s="26"/>
      <c r="AD379" s="27"/>
      <c r="AE379" s="28"/>
      <c r="AF379" s="69"/>
      <c r="AG379" s="69"/>
      <c r="AH379" s="69"/>
      <c r="AI379" s="69"/>
      <c r="AJ379" s="69"/>
      <c r="AK379" s="69"/>
      <c r="AL379" s="69"/>
    </row>
    <row r="380" spans="1:38" s="71" customFormat="1" ht="60" customHeight="1" thickBot="1" x14ac:dyDescent="0.3">
      <c r="A380" s="15">
        <f>IF(C380="","",SUBTOTAL(3,$C$2:C380))</f>
        <v>379</v>
      </c>
      <c r="B380" s="16" t="s">
        <v>389</v>
      </c>
      <c r="C380" s="7" t="s">
        <v>1041</v>
      </c>
      <c r="D380" s="52">
        <v>3790</v>
      </c>
      <c r="E380" s="52" t="s">
        <v>1682</v>
      </c>
      <c r="F380" s="52">
        <v>379</v>
      </c>
      <c r="G380" s="56"/>
      <c r="H380" s="56">
        <v>6.8</v>
      </c>
      <c r="I380" s="56">
        <v>33</v>
      </c>
      <c r="J380" s="18">
        <f t="shared" si="5"/>
        <v>33</v>
      </c>
      <c r="K380" s="18">
        <v>25</v>
      </c>
      <c r="L380" s="19">
        <v>44374</v>
      </c>
      <c r="M380" s="62">
        <v>44736</v>
      </c>
      <c r="N380" s="18"/>
      <c r="O380" s="65"/>
      <c r="P380" s="20"/>
      <c r="Q380" s="21"/>
      <c r="R380" s="22"/>
      <c r="S380" s="23"/>
      <c r="T380" s="24"/>
      <c r="U380" s="25"/>
      <c r="V380" s="25"/>
      <c r="W380" s="45"/>
      <c r="X380" s="44"/>
      <c r="Y380" s="44"/>
      <c r="Z380" s="44"/>
      <c r="AA380" s="41"/>
      <c r="AB380" s="41"/>
      <c r="AC380" s="26"/>
      <c r="AD380" s="27"/>
      <c r="AE380" s="28"/>
      <c r="AF380" s="69"/>
      <c r="AG380" s="69"/>
      <c r="AH380" s="69"/>
      <c r="AI380" s="69"/>
      <c r="AJ380" s="69"/>
      <c r="AK380" s="69"/>
      <c r="AL380" s="69"/>
    </row>
    <row r="381" spans="1:38" s="71" customFormat="1" ht="60" customHeight="1" thickBot="1" x14ac:dyDescent="0.3">
      <c r="A381" s="15">
        <f>IF(C381="","",SUBTOTAL(3,$C$2:C381))</f>
        <v>380</v>
      </c>
      <c r="B381" s="16" t="s">
        <v>390</v>
      </c>
      <c r="C381" s="17" t="s">
        <v>1042</v>
      </c>
      <c r="D381" s="37">
        <v>3800</v>
      </c>
      <c r="E381" s="37" t="s">
        <v>1683</v>
      </c>
      <c r="F381" s="37">
        <v>380</v>
      </c>
      <c r="G381" s="56"/>
      <c r="H381" s="56">
        <v>6</v>
      </c>
      <c r="I381" s="56">
        <v>31</v>
      </c>
      <c r="J381" s="18">
        <f t="shared" si="5"/>
        <v>31</v>
      </c>
      <c r="K381" s="18">
        <v>25</v>
      </c>
      <c r="L381" s="19">
        <v>44376</v>
      </c>
      <c r="M381" s="62">
        <v>44395</v>
      </c>
      <c r="N381" s="18"/>
      <c r="O381" s="65"/>
      <c r="P381" s="20"/>
      <c r="Q381" s="21"/>
      <c r="R381" s="22"/>
      <c r="S381" s="23"/>
      <c r="T381" s="24"/>
      <c r="U381" s="25"/>
      <c r="V381" s="25"/>
      <c r="W381" s="45"/>
      <c r="X381" s="44"/>
      <c r="Y381" s="44"/>
      <c r="Z381" s="44"/>
      <c r="AA381" s="41"/>
      <c r="AB381" s="41"/>
      <c r="AC381" s="26"/>
      <c r="AD381" s="27"/>
      <c r="AE381" s="28"/>
      <c r="AF381" s="69"/>
      <c r="AG381" s="69"/>
      <c r="AH381" s="69"/>
      <c r="AI381" s="69"/>
      <c r="AJ381" s="69"/>
      <c r="AK381" s="69"/>
      <c r="AL381" s="69"/>
    </row>
    <row r="382" spans="1:38" s="71" customFormat="1" ht="60" customHeight="1" thickBot="1" x14ac:dyDescent="0.3">
      <c r="A382" s="15">
        <f>IF(C382="","",SUBTOTAL(3,$C$2:C382))</f>
        <v>381</v>
      </c>
      <c r="B382" s="16" t="s">
        <v>391</v>
      </c>
      <c r="C382" s="7" t="s">
        <v>1043</v>
      </c>
      <c r="D382" s="52">
        <v>3810</v>
      </c>
      <c r="E382" s="52" t="s">
        <v>1684</v>
      </c>
      <c r="F382" s="52">
        <v>381</v>
      </c>
      <c r="G382" s="56"/>
      <c r="H382" s="56">
        <v>2</v>
      </c>
      <c r="I382" s="56">
        <v>31</v>
      </c>
      <c r="J382" s="18">
        <f t="shared" si="5"/>
        <v>31</v>
      </c>
      <c r="K382" s="18">
        <v>25</v>
      </c>
      <c r="L382" s="19">
        <v>44389</v>
      </c>
      <c r="M382" s="62">
        <v>44699</v>
      </c>
      <c r="N382" s="18"/>
      <c r="O382" s="65"/>
      <c r="P382" s="20"/>
      <c r="Q382" s="21"/>
      <c r="R382" s="22"/>
      <c r="S382" s="23"/>
      <c r="T382" s="24"/>
      <c r="U382" s="25"/>
      <c r="V382" s="25"/>
      <c r="W382" s="45"/>
      <c r="X382" s="44"/>
      <c r="Y382" s="44"/>
      <c r="Z382" s="44"/>
      <c r="AA382" s="41"/>
      <c r="AB382" s="41"/>
      <c r="AC382" s="26"/>
      <c r="AD382" s="27"/>
      <c r="AE382" s="28"/>
      <c r="AF382" s="69"/>
      <c r="AG382" s="69"/>
      <c r="AH382" s="69"/>
      <c r="AI382" s="69"/>
      <c r="AJ382" s="69"/>
      <c r="AK382" s="69"/>
      <c r="AL382" s="69"/>
    </row>
    <row r="383" spans="1:38" s="71" customFormat="1" ht="60" customHeight="1" thickBot="1" x14ac:dyDescent="0.3">
      <c r="A383" s="15">
        <f>IF(C383="","",SUBTOTAL(3,$C$2:C383))</f>
        <v>382</v>
      </c>
      <c r="B383" s="16" t="s">
        <v>392</v>
      </c>
      <c r="C383" s="17" t="s">
        <v>1044</v>
      </c>
      <c r="D383" s="52">
        <v>3820</v>
      </c>
      <c r="E383" s="52" t="s">
        <v>1685</v>
      </c>
      <c r="F383" s="52">
        <v>382</v>
      </c>
      <c r="G383" s="56"/>
      <c r="H383" s="56">
        <v>6</v>
      </c>
      <c r="I383" s="56">
        <v>32</v>
      </c>
      <c r="J383" s="18">
        <f t="shared" si="5"/>
        <v>32</v>
      </c>
      <c r="K383" s="18">
        <v>25</v>
      </c>
      <c r="L383" s="19">
        <v>44480</v>
      </c>
      <c r="M383" s="62">
        <v>44716</v>
      </c>
      <c r="N383" s="18"/>
      <c r="O383" s="65"/>
      <c r="P383" s="20"/>
      <c r="Q383" s="21"/>
      <c r="R383" s="22"/>
      <c r="S383" s="23"/>
      <c r="T383" s="24"/>
      <c r="U383" s="25"/>
      <c r="V383" s="25"/>
      <c r="W383" s="45"/>
      <c r="X383" s="44"/>
      <c r="Y383" s="44"/>
      <c r="Z383" s="44"/>
      <c r="AA383" s="41"/>
      <c r="AB383" s="41"/>
      <c r="AC383" s="26"/>
      <c r="AD383" s="27"/>
      <c r="AE383" s="28"/>
      <c r="AF383" s="69"/>
      <c r="AG383" s="69"/>
      <c r="AH383" s="69"/>
      <c r="AI383" s="69"/>
      <c r="AJ383" s="69"/>
      <c r="AK383" s="69"/>
      <c r="AL383" s="69"/>
    </row>
    <row r="384" spans="1:38" s="71" customFormat="1" ht="60" customHeight="1" thickBot="1" x14ac:dyDescent="0.3">
      <c r="A384" s="15">
        <f>IF(C384="","",SUBTOTAL(3,$C$2:C384))</f>
        <v>383</v>
      </c>
      <c r="B384" s="16" t="s">
        <v>393</v>
      </c>
      <c r="C384" s="7" t="s">
        <v>1045</v>
      </c>
      <c r="D384" s="37">
        <v>3830</v>
      </c>
      <c r="E384" s="37" t="s">
        <v>1686</v>
      </c>
      <c r="F384" s="37">
        <v>383</v>
      </c>
      <c r="G384" s="56"/>
      <c r="H384" s="56">
        <v>6</v>
      </c>
      <c r="I384" s="56">
        <v>32</v>
      </c>
      <c r="J384" s="18">
        <f t="shared" si="5"/>
        <v>32</v>
      </c>
      <c r="K384" s="18">
        <v>25</v>
      </c>
      <c r="L384" s="19">
        <v>44703</v>
      </c>
      <c r="M384" s="62">
        <v>44770</v>
      </c>
      <c r="N384" s="18"/>
      <c r="O384" s="65"/>
      <c r="P384" s="20"/>
      <c r="Q384" s="21"/>
      <c r="R384" s="22"/>
      <c r="S384" s="23"/>
      <c r="T384" s="24"/>
      <c r="U384" s="25"/>
      <c r="V384" s="25"/>
      <c r="W384" s="45"/>
      <c r="X384" s="44"/>
      <c r="Y384" s="44"/>
      <c r="Z384" s="44"/>
      <c r="AA384" s="41"/>
      <c r="AB384" s="41"/>
      <c r="AC384" s="26"/>
      <c r="AD384" s="27"/>
      <c r="AE384" s="28"/>
      <c r="AF384" s="69"/>
      <c r="AG384" s="69"/>
      <c r="AH384" s="69"/>
      <c r="AI384" s="69"/>
      <c r="AJ384" s="69"/>
      <c r="AK384" s="69"/>
      <c r="AL384" s="69"/>
    </row>
    <row r="385" spans="1:38" s="71" customFormat="1" ht="60" customHeight="1" thickBot="1" x14ac:dyDescent="0.3">
      <c r="A385" s="15">
        <f>IF(C385="","",SUBTOTAL(3,$C$2:C385))</f>
        <v>384</v>
      </c>
      <c r="B385" s="16" t="s">
        <v>394</v>
      </c>
      <c r="C385" s="17" t="s">
        <v>1046</v>
      </c>
      <c r="D385" s="52">
        <v>3840</v>
      </c>
      <c r="E385" s="52" t="s">
        <v>1687</v>
      </c>
      <c r="F385" s="52">
        <v>384</v>
      </c>
      <c r="G385" s="56"/>
      <c r="H385" s="56">
        <v>9</v>
      </c>
      <c r="I385" s="56">
        <v>36</v>
      </c>
      <c r="J385" s="18">
        <f t="shared" si="5"/>
        <v>36</v>
      </c>
      <c r="K385" s="18">
        <v>25</v>
      </c>
      <c r="L385" s="19">
        <v>43957</v>
      </c>
      <c r="M385" s="62">
        <v>44688</v>
      </c>
      <c r="N385" s="18"/>
      <c r="O385" s="65"/>
      <c r="P385" s="20"/>
      <c r="Q385" s="21"/>
      <c r="R385" s="22"/>
      <c r="S385" s="23"/>
      <c r="T385" s="24"/>
      <c r="U385" s="25"/>
      <c r="V385" s="25"/>
      <c r="W385" s="45"/>
      <c r="X385" s="44"/>
      <c r="Y385" s="44"/>
      <c r="Z385" s="44"/>
      <c r="AA385" s="41"/>
      <c r="AB385" s="41"/>
      <c r="AC385" s="26"/>
      <c r="AD385" s="27"/>
      <c r="AE385" s="28"/>
      <c r="AF385" s="69"/>
      <c r="AG385" s="69"/>
      <c r="AH385" s="69"/>
      <c r="AI385" s="69"/>
      <c r="AJ385" s="69"/>
      <c r="AK385" s="69"/>
      <c r="AL385" s="69"/>
    </row>
    <row r="386" spans="1:38" s="71" customFormat="1" ht="60" customHeight="1" thickBot="1" x14ac:dyDescent="0.3">
      <c r="A386" s="15">
        <f>IF(C386="","",SUBTOTAL(3,$C$2:C386))</f>
        <v>385</v>
      </c>
      <c r="B386" s="16" t="s">
        <v>395</v>
      </c>
      <c r="C386" s="7" t="s">
        <v>1047</v>
      </c>
      <c r="D386" s="52">
        <v>3850</v>
      </c>
      <c r="E386" s="52" t="s">
        <v>1688</v>
      </c>
      <c r="F386" s="52">
        <v>385</v>
      </c>
      <c r="G386" s="58"/>
      <c r="H386" s="58">
        <v>7</v>
      </c>
      <c r="I386" s="58">
        <v>32</v>
      </c>
      <c r="J386" s="18">
        <f t="shared" ref="J386:J449" si="6">IF(I386&gt;=W386,I386,W386)</f>
        <v>32</v>
      </c>
      <c r="K386" s="18">
        <v>25</v>
      </c>
      <c r="L386" s="19">
        <v>43277</v>
      </c>
      <c r="M386" s="62">
        <v>44792</v>
      </c>
      <c r="N386" s="18"/>
      <c r="O386" s="65"/>
      <c r="P386" s="20"/>
      <c r="Q386" s="21"/>
      <c r="R386" s="22"/>
      <c r="S386" s="23"/>
      <c r="T386" s="24"/>
      <c r="U386" s="25"/>
      <c r="V386" s="25"/>
      <c r="W386" s="45"/>
      <c r="X386" s="44"/>
      <c r="Y386" s="44"/>
      <c r="Z386" s="44"/>
      <c r="AA386" s="41"/>
      <c r="AB386" s="41"/>
      <c r="AC386" s="26"/>
      <c r="AD386" s="27"/>
      <c r="AE386" s="28"/>
      <c r="AF386" s="69"/>
      <c r="AG386" s="69"/>
      <c r="AH386" s="69"/>
      <c r="AI386" s="69"/>
      <c r="AJ386" s="69"/>
      <c r="AK386" s="69"/>
      <c r="AL386" s="69"/>
    </row>
    <row r="387" spans="1:38" s="71" customFormat="1" ht="60" customHeight="1" thickBot="1" x14ac:dyDescent="0.3">
      <c r="A387" s="15">
        <f>IF(C387="","",SUBTOTAL(3,$C$2:C387))</f>
        <v>386</v>
      </c>
      <c r="B387" s="16" t="s">
        <v>396</v>
      </c>
      <c r="C387" s="17" t="s">
        <v>1048</v>
      </c>
      <c r="D387" s="52">
        <v>3860</v>
      </c>
      <c r="E387" s="52" t="s">
        <v>1689</v>
      </c>
      <c r="F387" s="52">
        <v>386</v>
      </c>
      <c r="G387" s="56"/>
      <c r="H387" s="56">
        <v>5</v>
      </c>
      <c r="I387" s="56">
        <v>27</v>
      </c>
      <c r="J387" s="18">
        <f t="shared" si="6"/>
        <v>27</v>
      </c>
      <c r="K387" s="18">
        <v>25</v>
      </c>
      <c r="L387" s="19">
        <v>44530</v>
      </c>
      <c r="M387" s="62">
        <v>44534</v>
      </c>
      <c r="N387" s="18"/>
      <c r="O387" s="65"/>
      <c r="P387" s="20"/>
      <c r="Q387" s="21"/>
      <c r="R387" s="22"/>
      <c r="S387" s="23"/>
      <c r="T387" s="24"/>
      <c r="U387" s="25"/>
      <c r="V387" s="25"/>
      <c r="W387" s="45"/>
      <c r="X387" s="44"/>
      <c r="Y387" s="44"/>
      <c r="Z387" s="44"/>
      <c r="AA387" s="41"/>
      <c r="AB387" s="41"/>
      <c r="AC387" s="26"/>
      <c r="AD387" s="27"/>
      <c r="AE387" s="28"/>
      <c r="AF387" s="69"/>
      <c r="AG387" s="69"/>
      <c r="AH387" s="69"/>
      <c r="AI387" s="69"/>
      <c r="AJ387" s="69"/>
      <c r="AK387" s="69"/>
      <c r="AL387" s="69"/>
    </row>
    <row r="388" spans="1:38" s="71" customFormat="1" ht="60" customHeight="1" thickBot="1" x14ac:dyDescent="0.3">
      <c r="A388" s="15">
        <f>IF(C388="","",SUBTOTAL(3,$C$2:C388))</f>
        <v>387</v>
      </c>
      <c r="B388" s="16" t="s">
        <v>397</v>
      </c>
      <c r="C388" s="7" t="s">
        <v>1049</v>
      </c>
      <c r="D388" s="37">
        <v>3870</v>
      </c>
      <c r="E388" s="37" t="s">
        <v>1690</v>
      </c>
      <c r="F388" s="37">
        <v>387</v>
      </c>
      <c r="G388" s="56"/>
      <c r="H388" s="56"/>
      <c r="I388" s="56">
        <v>32</v>
      </c>
      <c r="J388" s="18">
        <f t="shared" si="6"/>
        <v>32</v>
      </c>
      <c r="K388" s="18">
        <v>25</v>
      </c>
      <c r="L388" s="19">
        <v>44575</v>
      </c>
      <c r="M388" s="62">
        <v>44685</v>
      </c>
      <c r="N388" s="18"/>
      <c r="O388" s="65"/>
      <c r="P388" s="20"/>
      <c r="Q388" s="21"/>
      <c r="R388" s="22"/>
      <c r="S388" s="23"/>
      <c r="T388" s="24"/>
      <c r="U388" s="25"/>
      <c r="V388" s="25"/>
      <c r="W388" s="45"/>
      <c r="X388" s="44"/>
      <c r="Y388" s="44"/>
      <c r="Z388" s="44"/>
      <c r="AA388" s="41"/>
      <c r="AB388" s="41"/>
      <c r="AC388" s="26"/>
      <c r="AD388" s="27"/>
      <c r="AE388" s="28"/>
      <c r="AF388" s="69"/>
      <c r="AG388" s="69"/>
      <c r="AH388" s="69"/>
      <c r="AI388" s="69"/>
      <c r="AJ388" s="69"/>
      <c r="AK388" s="69"/>
      <c r="AL388" s="69"/>
    </row>
    <row r="389" spans="1:38" s="71" customFormat="1" ht="60" customHeight="1" thickBot="1" x14ac:dyDescent="0.3">
      <c r="A389" s="15">
        <f>IF(C389="","",SUBTOTAL(3,$C$2:C389))</f>
        <v>388</v>
      </c>
      <c r="B389" s="16" t="s">
        <v>398</v>
      </c>
      <c r="C389" s="17" t="s">
        <v>1050</v>
      </c>
      <c r="D389" s="52">
        <v>3880</v>
      </c>
      <c r="E389" s="52" t="s">
        <v>1691</v>
      </c>
      <c r="F389" s="52">
        <v>388</v>
      </c>
      <c r="G389" s="56"/>
      <c r="H389" s="56">
        <v>4</v>
      </c>
      <c r="I389" s="56">
        <v>31</v>
      </c>
      <c r="J389" s="18">
        <f t="shared" si="6"/>
        <v>31</v>
      </c>
      <c r="K389" s="18">
        <v>25</v>
      </c>
      <c r="L389" s="19">
        <v>44405</v>
      </c>
      <c r="M389" s="62">
        <v>44466</v>
      </c>
      <c r="N389" s="18"/>
      <c r="O389" s="65"/>
      <c r="P389" s="20"/>
      <c r="Q389" s="21"/>
      <c r="R389" s="22"/>
      <c r="S389" s="23"/>
      <c r="T389" s="24"/>
      <c r="U389" s="25"/>
      <c r="V389" s="25"/>
      <c r="W389" s="45"/>
      <c r="X389" s="44"/>
      <c r="Y389" s="44"/>
      <c r="Z389" s="44"/>
      <c r="AA389" s="41"/>
      <c r="AB389" s="41"/>
      <c r="AC389" s="26"/>
      <c r="AD389" s="27"/>
      <c r="AE389" s="28"/>
      <c r="AF389" s="69"/>
      <c r="AG389" s="69"/>
      <c r="AH389" s="69"/>
      <c r="AI389" s="69"/>
      <c r="AJ389" s="69"/>
      <c r="AK389" s="69"/>
      <c r="AL389" s="69"/>
    </row>
    <row r="390" spans="1:38" s="71" customFormat="1" ht="60" customHeight="1" thickBot="1" x14ac:dyDescent="0.3">
      <c r="A390" s="15">
        <f>IF(C390="","",SUBTOTAL(3,$C$2:C390))</f>
        <v>389</v>
      </c>
      <c r="B390" s="16" t="s">
        <v>399</v>
      </c>
      <c r="C390" s="7" t="s">
        <v>1051</v>
      </c>
      <c r="D390" s="52">
        <v>3890</v>
      </c>
      <c r="E390" s="52" t="s">
        <v>1692</v>
      </c>
      <c r="F390" s="52">
        <v>389</v>
      </c>
      <c r="G390" s="56"/>
      <c r="H390" s="56">
        <v>4</v>
      </c>
      <c r="I390" s="56">
        <v>27</v>
      </c>
      <c r="J390" s="18">
        <f t="shared" si="6"/>
        <v>27</v>
      </c>
      <c r="K390" s="18">
        <v>25</v>
      </c>
      <c r="L390" s="19">
        <v>44005</v>
      </c>
      <c r="M390" s="62">
        <v>44640</v>
      </c>
      <c r="N390" s="18"/>
      <c r="O390" s="65"/>
      <c r="P390" s="20"/>
      <c r="Q390" s="21"/>
      <c r="R390" s="22"/>
      <c r="S390" s="23"/>
      <c r="T390" s="24"/>
      <c r="U390" s="25"/>
      <c r="V390" s="25"/>
      <c r="W390" s="45"/>
      <c r="X390" s="44"/>
      <c r="Y390" s="44"/>
      <c r="Z390" s="44"/>
      <c r="AA390" s="41"/>
      <c r="AB390" s="41"/>
      <c r="AC390" s="26"/>
      <c r="AD390" s="27"/>
      <c r="AE390" s="28"/>
      <c r="AF390" s="69"/>
      <c r="AG390" s="69"/>
      <c r="AH390" s="69"/>
      <c r="AI390" s="69"/>
      <c r="AJ390" s="69"/>
      <c r="AK390" s="69"/>
      <c r="AL390" s="69"/>
    </row>
    <row r="391" spans="1:38" s="71" customFormat="1" ht="60" customHeight="1" thickBot="1" x14ac:dyDescent="0.3">
      <c r="A391" s="15">
        <f>IF(C391="","",SUBTOTAL(3,$C$2:C391))</f>
        <v>390</v>
      </c>
      <c r="B391" s="16" t="s">
        <v>400</v>
      </c>
      <c r="C391" s="17" t="s">
        <v>1052</v>
      </c>
      <c r="D391" s="37">
        <v>3900</v>
      </c>
      <c r="E391" s="37" t="s">
        <v>1693</v>
      </c>
      <c r="F391" s="37">
        <v>390</v>
      </c>
      <c r="G391" s="56"/>
      <c r="H391" s="56">
        <v>7</v>
      </c>
      <c r="I391" s="56">
        <v>32</v>
      </c>
      <c r="J391" s="18">
        <f t="shared" si="6"/>
        <v>32</v>
      </c>
      <c r="K391" s="18">
        <v>25</v>
      </c>
      <c r="L391" s="19">
        <v>44342</v>
      </c>
      <c r="M391" s="62">
        <v>44456</v>
      </c>
      <c r="N391" s="18"/>
      <c r="O391" s="65"/>
      <c r="P391" s="20"/>
      <c r="Q391" s="21"/>
      <c r="R391" s="22"/>
      <c r="S391" s="23"/>
      <c r="T391" s="24"/>
      <c r="U391" s="25"/>
      <c r="V391" s="25"/>
      <c r="W391" s="45"/>
      <c r="X391" s="44"/>
      <c r="Y391" s="44"/>
      <c r="Z391" s="44"/>
      <c r="AA391" s="41"/>
      <c r="AB391" s="41"/>
      <c r="AC391" s="26"/>
      <c r="AD391" s="27"/>
      <c r="AE391" s="28"/>
      <c r="AF391" s="69"/>
      <c r="AG391" s="69"/>
      <c r="AH391" s="69"/>
      <c r="AI391" s="69"/>
      <c r="AJ391" s="69"/>
      <c r="AK391" s="69"/>
      <c r="AL391" s="69"/>
    </row>
    <row r="392" spans="1:38" s="71" customFormat="1" ht="60" customHeight="1" thickBot="1" x14ac:dyDescent="0.3">
      <c r="A392" s="15">
        <f>IF(C392="","",SUBTOTAL(3,$C$2:C392))</f>
        <v>391</v>
      </c>
      <c r="B392" s="16" t="s">
        <v>401</v>
      </c>
      <c r="C392" s="7" t="s">
        <v>1053</v>
      </c>
      <c r="D392" s="52">
        <v>3910</v>
      </c>
      <c r="E392" s="52" t="s">
        <v>1694</v>
      </c>
      <c r="F392" s="52">
        <v>391</v>
      </c>
      <c r="G392" s="56"/>
      <c r="H392" s="56">
        <v>9</v>
      </c>
      <c r="I392" s="56">
        <v>36</v>
      </c>
      <c r="J392" s="18">
        <f t="shared" si="6"/>
        <v>36</v>
      </c>
      <c r="K392" s="18">
        <v>25</v>
      </c>
      <c r="L392" s="19">
        <v>44483</v>
      </c>
      <c r="M392" s="62">
        <v>44689</v>
      </c>
      <c r="N392" s="18"/>
      <c r="O392" s="65"/>
      <c r="P392" s="20"/>
      <c r="Q392" s="21"/>
      <c r="R392" s="22"/>
      <c r="S392" s="23"/>
      <c r="T392" s="24"/>
      <c r="U392" s="25"/>
      <c r="V392" s="25"/>
      <c r="W392" s="45"/>
      <c r="X392" s="44"/>
      <c r="Y392" s="44"/>
      <c r="Z392" s="44"/>
      <c r="AA392" s="41"/>
      <c r="AB392" s="41"/>
      <c r="AC392" s="26"/>
      <c r="AD392" s="27"/>
      <c r="AE392" s="28"/>
      <c r="AF392" s="69"/>
      <c r="AG392" s="69"/>
      <c r="AH392" s="69"/>
      <c r="AI392" s="69"/>
      <c r="AJ392" s="69"/>
      <c r="AK392" s="69"/>
      <c r="AL392" s="69"/>
    </row>
    <row r="393" spans="1:38" s="71" customFormat="1" ht="60" customHeight="1" thickBot="1" x14ac:dyDescent="0.3">
      <c r="A393" s="15">
        <f>IF(C393="","",SUBTOTAL(3,$C$2:C393))</f>
        <v>392</v>
      </c>
      <c r="B393" s="16" t="s">
        <v>402</v>
      </c>
      <c r="C393" s="17" t="s">
        <v>1054</v>
      </c>
      <c r="D393" s="52">
        <v>3920</v>
      </c>
      <c r="E393" s="52" t="s">
        <v>1695</v>
      </c>
      <c r="F393" s="52">
        <v>392</v>
      </c>
      <c r="G393" s="56"/>
      <c r="H393" s="56">
        <v>11</v>
      </c>
      <c r="I393" s="56">
        <v>35</v>
      </c>
      <c r="J393" s="18">
        <f t="shared" si="6"/>
        <v>35</v>
      </c>
      <c r="K393" s="18">
        <v>25</v>
      </c>
      <c r="L393" s="19">
        <v>44462</v>
      </c>
      <c r="M393" s="62">
        <v>44519</v>
      </c>
      <c r="N393" s="18"/>
      <c r="O393" s="65"/>
      <c r="P393" s="20"/>
      <c r="Q393" s="21"/>
      <c r="R393" s="22"/>
      <c r="S393" s="23"/>
      <c r="T393" s="24"/>
      <c r="U393" s="25"/>
      <c r="V393" s="25"/>
      <c r="W393" s="45"/>
      <c r="X393" s="44"/>
      <c r="Y393" s="44"/>
      <c r="Z393" s="44"/>
      <c r="AA393" s="41"/>
      <c r="AB393" s="41"/>
      <c r="AC393" s="26"/>
      <c r="AD393" s="27"/>
      <c r="AE393" s="28"/>
      <c r="AF393" s="69"/>
      <c r="AG393" s="69"/>
      <c r="AH393" s="69"/>
      <c r="AI393" s="69"/>
      <c r="AJ393" s="69"/>
      <c r="AK393" s="69"/>
      <c r="AL393" s="69"/>
    </row>
    <row r="394" spans="1:38" s="71" customFormat="1" ht="60" customHeight="1" thickBot="1" x14ac:dyDescent="0.3">
      <c r="A394" s="15">
        <f>IF(C394="","",SUBTOTAL(3,$C$2:C394))</f>
        <v>393</v>
      </c>
      <c r="B394" s="16" t="s">
        <v>403</v>
      </c>
      <c r="C394" s="7" t="s">
        <v>1055</v>
      </c>
      <c r="D394" s="52">
        <v>3930</v>
      </c>
      <c r="E394" s="52" t="s">
        <v>1696</v>
      </c>
      <c r="F394" s="52">
        <v>393</v>
      </c>
      <c r="G394" s="56"/>
      <c r="H394" s="56">
        <v>7</v>
      </c>
      <c r="I394" s="56">
        <v>33</v>
      </c>
      <c r="J394" s="18">
        <f t="shared" si="6"/>
        <v>33</v>
      </c>
      <c r="K394" s="18">
        <v>25</v>
      </c>
      <c r="L394" s="19">
        <v>43942</v>
      </c>
      <c r="M394" s="62">
        <v>44434</v>
      </c>
      <c r="N394" s="18"/>
      <c r="O394" s="65"/>
      <c r="P394" s="20"/>
      <c r="Q394" s="21"/>
      <c r="R394" s="22"/>
      <c r="S394" s="23"/>
      <c r="T394" s="24"/>
      <c r="U394" s="25"/>
      <c r="V394" s="25"/>
      <c r="W394" s="45"/>
      <c r="X394" s="44"/>
      <c r="Y394" s="44"/>
      <c r="Z394" s="44"/>
      <c r="AA394" s="41"/>
      <c r="AB394" s="41"/>
      <c r="AC394" s="26"/>
      <c r="AD394" s="27"/>
      <c r="AE394" s="28"/>
      <c r="AF394" s="69"/>
      <c r="AG394" s="69"/>
      <c r="AH394" s="69"/>
      <c r="AI394" s="69"/>
      <c r="AJ394" s="69"/>
      <c r="AK394" s="69"/>
      <c r="AL394" s="69"/>
    </row>
    <row r="395" spans="1:38" s="71" customFormat="1" ht="60" customHeight="1" thickBot="1" x14ac:dyDescent="0.3">
      <c r="A395" s="15">
        <f>IF(C395="","",SUBTOTAL(3,$C$2:C395))</f>
        <v>394</v>
      </c>
      <c r="B395" s="16" t="s">
        <v>404</v>
      </c>
      <c r="C395" s="17" t="s">
        <v>1056</v>
      </c>
      <c r="D395" s="37">
        <v>3940</v>
      </c>
      <c r="E395" s="37" t="s">
        <v>1697</v>
      </c>
      <c r="F395" s="37">
        <v>394</v>
      </c>
      <c r="G395" s="56"/>
      <c r="H395" s="56">
        <v>8</v>
      </c>
      <c r="I395" s="56">
        <v>28</v>
      </c>
      <c r="J395" s="18">
        <f t="shared" si="6"/>
        <v>28</v>
      </c>
      <c r="K395" s="18">
        <v>25</v>
      </c>
      <c r="L395" s="19">
        <v>44403</v>
      </c>
      <c r="M395" s="62">
        <v>44651</v>
      </c>
      <c r="N395" s="18"/>
      <c r="O395" s="65"/>
      <c r="P395" s="20"/>
      <c r="Q395" s="21"/>
      <c r="R395" s="22"/>
      <c r="S395" s="23"/>
      <c r="T395" s="24"/>
      <c r="U395" s="25"/>
      <c r="V395" s="25"/>
      <c r="W395" s="45"/>
      <c r="X395" s="44"/>
      <c r="Y395" s="44"/>
      <c r="Z395" s="44"/>
      <c r="AA395" s="41"/>
      <c r="AB395" s="41"/>
      <c r="AC395" s="26"/>
      <c r="AD395" s="27"/>
      <c r="AE395" s="28"/>
      <c r="AF395" s="69"/>
      <c r="AG395" s="69"/>
      <c r="AH395" s="69"/>
      <c r="AI395" s="69"/>
      <c r="AJ395" s="69"/>
      <c r="AK395" s="69"/>
      <c r="AL395" s="69"/>
    </row>
    <row r="396" spans="1:38" s="71" customFormat="1" ht="60" customHeight="1" thickBot="1" x14ac:dyDescent="0.3">
      <c r="A396" s="15">
        <f>IF(C396="","",SUBTOTAL(3,$C$2:C396))</f>
        <v>395</v>
      </c>
      <c r="B396" s="16" t="s">
        <v>405</v>
      </c>
      <c r="C396" s="7" t="s">
        <v>1057</v>
      </c>
      <c r="D396" s="52">
        <v>3950</v>
      </c>
      <c r="E396" s="52" t="s">
        <v>1698</v>
      </c>
      <c r="F396" s="52">
        <v>395</v>
      </c>
      <c r="G396" s="56"/>
      <c r="H396" s="56">
        <v>7</v>
      </c>
      <c r="I396" s="56">
        <v>36</v>
      </c>
      <c r="J396" s="18">
        <f t="shared" si="6"/>
        <v>36</v>
      </c>
      <c r="K396" s="18">
        <v>25</v>
      </c>
      <c r="L396" s="19">
        <v>44392</v>
      </c>
      <c r="M396" s="62">
        <v>44429</v>
      </c>
      <c r="N396" s="18"/>
      <c r="O396" s="65"/>
      <c r="P396" s="20"/>
      <c r="Q396" s="21"/>
      <c r="R396" s="22"/>
      <c r="S396" s="23"/>
      <c r="T396" s="24"/>
      <c r="U396" s="25"/>
      <c r="V396" s="25"/>
      <c r="W396" s="45"/>
      <c r="X396" s="44"/>
      <c r="Y396" s="44"/>
      <c r="Z396" s="44"/>
      <c r="AA396" s="41"/>
      <c r="AB396" s="41"/>
      <c r="AC396" s="26"/>
      <c r="AD396" s="27"/>
      <c r="AE396" s="28"/>
      <c r="AF396" s="69"/>
      <c r="AG396" s="69"/>
      <c r="AH396" s="69"/>
      <c r="AI396" s="69"/>
      <c r="AJ396" s="69"/>
      <c r="AK396" s="69"/>
      <c r="AL396" s="69"/>
    </row>
    <row r="397" spans="1:38" s="71" customFormat="1" ht="60" customHeight="1" thickBot="1" x14ac:dyDescent="0.3">
      <c r="A397" s="15">
        <f>IF(C397="","",SUBTOTAL(3,$C$2:C397))</f>
        <v>396</v>
      </c>
      <c r="B397" s="16" t="s">
        <v>406</v>
      </c>
      <c r="C397" s="17" t="s">
        <v>1058</v>
      </c>
      <c r="D397" s="52">
        <v>3960</v>
      </c>
      <c r="E397" s="52" t="s">
        <v>1699</v>
      </c>
      <c r="F397" s="52">
        <v>396</v>
      </c>
      <c r="G397" s="56"/>
      <c r="H397" s="56">
        <v>11</v>
      </c>
      <c r="I397" s="56">
        <v>36</v>
      </c>
      <c r="J397" s="18">
        <f t="shared" si="6"/>
        <v>36</v>
      </c>
      <c r="K397" s="18">
        <v>25</v>
      </c>
      <c r="L397" s="19">
        <v>43921</v>
      </c>
      <c r="M397" s="62">
        <v>44705</v>
      </c>
      <c r="N397" s="18"/>
      <c r="O397" s="65"/>
      <c r="P397" s="20"/>
      <c r="Q397" s="21"/>
      <c r="R397" s="22"/>
      <c r="S397" s="23"/>
      <c r="T397" s="24"/>
      <c r="U397" s="25"/>
      <c r="V397" s="25"/>
      <c r="W397" s="45"/>
      <c r="X397" s="44"/>
      <c r="Y397" s="44"/>
      <c r="Z397" s="44"/>
      <c r="AA397" s="41"/>
      <c r="AB397" s="41"/>
      <c r="AC397" s="26"/>
      <c r="AD397" s="27"/>
      <c r="AE397" s="28"/>
      <c r="AF397" s="69"/>
      <c r="AG397" s="69"/>
      <c r="AH397" s="69"/>
      <c r="AI397" s="69"/>
      <c r="AJ397" s="69"/>
      <c r="AK397" s="69"/>
      <c r="AL397" s="69"/>
    </row>
    <row r="398" spans="1:38" s="71" customFormat="1" ht="60" customHeight="1" thickBot="1" x14ac:dyDescent="0.3">
      <c r="A398" s="15">
        <f>IF(C398="","",SUBTOTAL(3,$C$2:C398))</f>
        <v>397</v>
      </c>
      <c r="B398" s="16" t="s">
        <v>407</v>
      </c>
      <c r="C398" s="7" t="s">
        <v>1059</v>
      </c>
      <c r="D398" s="37">
        <v>3970</v>
      </c>
      <c r="E398" s="37" t="s">
        <v>1700</v>
      </c>
      <c r="F398" s="37">
        <v>397</v>
      </c>
      <c r="G398" s="56"/>
      <c r="H398" s="56">
        <v>2.5</v>
      </c>
      <c r="I398" s="56">
        <v>23</v>
      </c>
      <c r="J398" s="18">
        <f t="shared" si="6"/>
        <v>23</v>
      </c>
      <c r="K398" s="18">
        <v>25</v>
      </c>
      <c r="L398" s="19">
        <v>43005</v>
      </c>
      <c r="M398" s="62">
        <v>44410</v>
      </c>
      <c r="N398" s="18"/>
      <c r="O398" s="65"/>
      <c r="P398" s="20"/>
      <c r="Q398" s="21"/>
      <c r="R398" s="22"/>
      <c r="S398" s="23"/>
      <c r="T398" s="24"/>
      <c r="U398" s="25"/>
      <c r="V398" s="25"/>
      <c r="W398" s="45"/>
      <c r="X398" s="44"/>
      <c r="Y398" s="44"/>
      <c r="Z398" s="44"/>
      <c r="AA398" s="41"/>
      <c r="AB398" s="41"/>
      <c r="AC398" s="26"/>
      <c r="AD398" s="27"/>
      <c r="AE398" s="28"/>
      <c r="AF398" s="69"/>
      <c r="AG398" s="69"/>
      <c r="AH398" s="69"/>
      <c r="AI398" s="69"/>
      <c r="AJ398" s="69"/>
      <c r="AK398" s="69"/>
      <c r="AL398" s="69"/>
    </row>
    <row r="399" spans="1:38" s="71" customFormat="1" ht="60" customHeight="1" thickBot="1" x14ac:dyDescent="0.3">
      <c r="A399" s="15">
        <f>IF(C399="","",SUBTOTAL(3,$C$2:C399))</f>
        <v>398</v>
      </c>
      <c r="B399" s="16" t="s">
        <v>408</v>
      </c>
      <c r="C399" s="17" t="s">
        <v>1060</v>
      </c>
      <c r="D399" s="52">
        <v>3980</v>
      </c>
      <c r="E399" s="52" t="s">
        <v>1701</v>
      </c>
      <c r="F399" s="52">
        <v>398</v>
      </c>
      <c r="G399" s="56"/>
      <c r="H399" s="56">
        <v>6</v>
      </c>
      <c r="I399" s="56">
        <v>32</v>
      </c>
      <c r="J399" s="18">
        <f t="shared" si="6"/>
        <v>32</v>
      </c>
      <c r="K399" s="18">
        <v>25</v>
      </c>
      <c r="L399" s="19">
        <v>43399</v>
      </c>
      <c r="M399" s="62">
        <v>44418</v>
      </c>
      <c r="N399" s="18"/>
      <c r="O399" s="65"/>
      <c r="P399" s="20"/>
      <c r="Q399" s="21"/>
      <c r="R399" s="22"/>
      <c r="S399" s="23"/>
      <c r="T399" s="24"/>
      <c r="U399" s="25"/>
      <c r="V399" s="25"/>
      <c r="W399" s="45"/>
      <c r="X399" s="44"/>
      <c r="Y399" s="44"/>
      <c r="Z399" s="44"/>
      <c r="AA399" s="41"/>
      <c r="AB399" s="41"/>
      <c r="AC399" s="26"/>
      <c r="AD399" s="27"/>
      <c r="AE399" s="28"/>
      <c r="AF399" s="69"/>
      <c r="AG399" s="69"/>
      <c r="AH399" s="69"/>
      <c r="AI399" s="69"/>
      <c r="AJ399" s="69"/>
      <c r="AK399" s="69"/>
      <c r="AL399" s="69"/>
    </row>
    <row r="400" spans="1:38" s="71" customFormat="1" ht="60" customHeight="1" thickBot="1" x14ac:dyDescent="0.3">
      <c r="A400" s="15">
        <f>IF(C400="","",SUBTOTAL(3,$C$2:C400))</f>
        <v>399</v>
      </c>
      <c r="B400" s="16" t="s">
        <v>409</v>
      </c>
      <c r="C400" s="7" t="s">
        <v>1061</v>
      </c>
      <c r="D400" s="52">
        <v>3990</v>
      </c>
      <c r="E400" s="52" t="s">
        <v>1702</v>
      </c>
      <c r="F400" s="52">
        <v>399</v>
      </c>
      <c r="G400" s="56"/>
      <c r="H400" s="56">
        <v>6</v>
      </c>
      <c r="I400" s="56">
        <v>33</v>
      </c>
      <c r="J400" s="18">
        <f t="shared" si="6"/>
        <v>33</v>
      </c>
      <c r="K400" s="18">
        <v>25</v>
      </c>
      <c r="L400" s="19">
        <v>43919</v>
      </c>
      <c r="M400" s="62">
        <v>44703</v>
      </c>
      <c r="N400" s="18"/>
      <c r="O400" s="65"/>
      <c r="P400" s="20"/>
      <c r="Q400" s="21"/>
      <c r="R400" s="22"/>
      <c r="S400" s="23"/>
      <c r="T400" s="24"/>
      <c r="U400" s="25"/>
      <c r="V400" s="25"/>
      <c r="W400" s="45"/>
      <c r="X400" s="44"/>
      <c r="Y400" s="44"/>
      <c r="Z400" s="44"/>
      <c r="AA400" s="41"/>
      <c r="AB400" s="41"/>
      <c r="AC400" s="26"/>
      <c r="AD400" s="27"/>
      <c r="AE400" s="28"/>
      <c r="AF400" s="69"/>
      <c r="AG400" s="69"/>
      <c r="AH400" s="69"/>
      <c r="AI400" s="69"/>
      <c r="AJ400" s="69"/>
      <c r="AK400" s="69"/>
      <c r="AL400" s="69"/>
    </row>
    <row r="401" spans="1:38" s="71" customFormat="1" ht="60" customHeight="1" thickBot="1" x14ac:dyDescent="0.3">
      <c r="A401" s="15">
        <f>IF(C401="","",SUBTOTAL(3,$C$2:C401))</f>
        <v>400</v>
      </c>
      <c r="B401" s="16" t="s">
        <v>410</v>
      </c>
      <c r="C401" s="17" t="s">
        <v>1062</v>
      </c>
      <c r="D401" s="52">
        <v>4000</v>
      </c>
      <c r="E401" s="52" t="s">
        <v>1703</v>
      </c>
      <c r="F401" s="52">
        <v>400</v>
      </c>
      <c r="G401" s="56"/>
      <c r="H401" s="56">
        <v>4</v>
      </c>
      <c r="I401" s="56">
        <v>23</v>
      </c>
      <c r="J401" s="18">
        <f t="shared" si="6"/>
        <v>23</v>
      </c>
      <c r="K401" s="18">
        <v>25</v>
      </c>
      <c r="L401" s="19">
        <v>44013</v>
      </c>
      <c r="M401" s="62">
        <v>44435</v>
      </c>
      <c r="N401" s="18"/>
      <c r="O401" s="65"/>
      <c r="P401" s="20"/>
      <c r="Q401" s="21"/>
      <c r="R401" s="22"/>
      <c r="S401" s="23"/>
      <c r="T401" s="24"/>
      <c r="U401" s="25"/>
      <c r="V401" s="25"/>
      <c r="W401" s="45"/>
      <c r="X401" s="44"/>
      <c r="Y401" s="44"/>
      <c r="Z401" s="44"/>
      <c r="AA401" s="41"/>
      <c r="AB401" s="41"/>
      <c r="AC401" s="26"/>
      <c r="AD401" s="27"/>
      <c r="AE401" s="28"/>
      <c r="AF401" s="69"/>
      <c r="AG401" s="69"/>
      <c r="AH401" s="69"/>
      <c r="AI401" s="69"/>
      <c r="AJ401" s="69"/>
      <c r="AK401" s="69"/>
      <c r="AL401" s="69"/>
    </row>
    <row r="402" spans="1:38" s="71" customFormat="1" ht="60" customHeight="1" thickBot="1" x14ac:dyDescent="0.3">
      <c r="A402" s="15">
        <f>IF(C402="","",SUBTOTAL(3,$C$2:C402))</f>
        <v>401</v>
      </c>
      <c r="B402" s="16" t="s">
        <v>411</v>
      </c>
      <c r="C402" s="7" t="s">
        <v>1063</v>
      </c>
      <c r="D402" s="37">
        <v>4010</v>
      </c>
      <c r="E402" s="37" t="s">
        <v>1704</v>
      </c>
      <c r="F402" s="37">
        <v>401</v>
      </c>
      <c r="G402" s="56"/>
      <c r="H402" s="56">
        <v>6</v>
      </c>
      <c r="I402" s="56">
        <v>28</v>
      </c>
      <c r="J402" s="18">
        <f t="shared" si="6"/>
        <v>28</v>
      </c>
      <c r="K402" s="18">
        <v>25</v>
      </c>
      <c r="L402" s="19">
        <v>44379</v>
      </c>
      <c r="M402" s="62">
        <v>44469</v>
      </c>
      <c r="N402" s="18"/>
      <c r="O402" s="65"/>
      <c r="P402" s="20"/>
      <c r="Q402" s="21"/>
      <c r="R402" s="22"/>
      <c r="S402" s="23"/>
      <c r="T402" s="24"/>
      <c r="U402" s="25"/>
      <c r="V402" s="25"/>
      <c r="W402" s="45"/>
      <c r="X402" s="44"/>
      <c r="Y402" s="44"/>
      <c r="Z402" s="44"/>
      <c r="AA402" s="41"/>
      <c r="AB402" s="41"/>
      <c r="AC402" s="26"/>
      <c r="AD402" s="27"/>
      <c r="AE402" s="28"/>
      <c r="AF402" s="69"/>
      <c r="AG402" s="69"/>
      <c r="AH402" s="69"/>
      <c r="AI402" s="69"/>
      <c r="AJ402" s="69"/>
      <c r="AK402" s="69"/>
      <c r="AL402" s="69"/>
    </row>
    <row r="403" spans="1:38" s="71" customFormat="1" ht="60" customHeight="1" thickBot="1" x14ac:dyDescent="0.3">
      <c r="A403" s="15">
        <f>IF(C403="","",SUBTOTAL(3,$C$2:C403))</f>
        <v>402</v>
      </c>
      <c r="B403" s="16" t="s">
        <v>412</v>
      </c>
      <c r="C403" s="17" t="s">
        <v>1064</v>
      </c>
      <c r="D403" s="52">
        <v>4020</v>
      </c>
      <c r="E403" s="52" t="s">
        <v>1705</v>
      </c>
      <c r="F403" s="52">
        <v>402</v>
      </c>
      <c r="G403" s="56"/>
      <c r="H403" s="56">
        <v>9</v>
      </c>
      <c r="I403" s="56">
        <v>36</v>
      </c>
      <c r="J403" s="18">
        <f t="shared" si="6"/>
        <v>36</v>
      </c>
      <c r="K403" s="18">
        <v>25</v>
      </c>
      <c r="L403" s="19">
        <v>44542</v>
      </c>
      <c r="M403" s="62">
        <v>44535</v>
      </c>
      <c r="N403" s="18"/>
      <c r="O403" s="65"/>
      <c r="P403" s="20"/>
      <c r="Q403" s="21"/>
      <c r="R403" s="22"/>
      <c r="S403" s="23"/>
      <c r="T403" s="24"/>
      <c r="U403" s="25"/>
      <c r="V403" s="25"/>
      <c r="W403" s="45"/>
      <c r="X403" s="44"/>
      <c r="Y403" s="44"/>
      <c r="Z403" s="44"/>
      <c r="AA403" s="41"/>
      <c r="AB403" s="41"/>
      <c r="AC403" s="26"/>
      <c r="AD403" s="27"/>
      <c r="AE403" s="28"/>
      <c r="AF403" s="69"/>
      <c r="AG403" s="69"/>
      <c r="AH403" s="69"/>
      <c r="AI403" s="69"/>
      <c r="AJ403" s="69"/>
      <c r="AK403" s="69"/>
      <c r="AL403" s="69"/>
    </row>
    <row r="404" spans="1:38" s="71" customFormat="1" ht="60" customHeight="1" thickBot="1" x14ac:dyDescent="0.3">
      <c r="A404" s="15">
        <f>IF(C404="","",SUBTOTAL(3,$C$2:C404))</f>
        <v>403</v>
      </c>
      <c r="B404" s="16" t="s">
        <v>413</v>
      </c>
      <c r="C404" s="7" t="s">
        <v>1065</v>
      </c>
      <c r="D404" s="52">
        <v>4030</v>
      </c>
      <c r="E404" s="52" t="s">
        <v>1706</v>
      </c>
      <c r="F404" s="52">
        <v>403</v>
      </c>
      <c r="G404" s="56"/>
      <c r="H404" s="56">
        <v>2.7</v>
      </c>
      <c r="I404" s="56">
        <v>24</v>
      </c>
      <c r="J404" s="18">
        <f t="shared" si="6"/>
        <v>24</v>
      </c>
      <c r="K404" s="18">
        <v>25</v>
      </c>
      <c r="L404" s="19">
        <v>44377</v>
      </c>
      <c r="M404" s="62">
        <v>44733</v>
      </c>
      <c r="N404" s="18"/>
      <c r="O404" s="65"/>
      <c r="P404" s="20"/>
      <c r="Q404" s="21"/>
      <c r="R404" s="22"/>
      <c r="S404" s="23"/>
      <c r="T404" s="24"/>
      <c r="U404" s="25"/>
      <c r="V404" s="25"/>
      <c r="W404" s="45"/>
      <c r="X404" s="44"/>
      <c r="Y404" s="44"/>
      <c r="Z404" s="44"/>
      <c r="AA404" s="41"/>
      <c r="AB404" s="41"/>
      <c r="AC404" s="26"/>
      <c r="AD404" s="27"/>
      <c r="AE404" s="28"/>
      <c r="AF404" s="69"/>
      <c r="AG404" s="69"/>
      <c r="AH404" s="69"/>
      <c r="AI404" s="69"/>
      <c r="AJ404" s="69"/>
      <c r="AK404" s="69"/>
      <c r="AL404" s="69"/>
    </row>
    <row r="405" spans="1:38" s="71" customFormat="1" ht="60" customHeight="1" thickBot="1" x14ac:dyDescent="0.3">
      <c r="A405" s="15">
        <f>IF(C405="","",SUBTOTAL(3,$C$2:C405))</f>
        <v>404</v>
      </c>
      <c r="B405" s="16" t="s">
        <v>414</v>
      </c>
      <c r="C405" s="17" t="s">
        <v>1066</v>
      </c>
      <c r="D405" s="37">
        <v>4040</v>
      </c>
      <c r="E405" s="37" t="s">
        <v>1707</v>
      </c>
      <c r="F405" s="37">
        <v>404</v>
      </c>
      <c r="G405" s="56"/>
      <c r="H405" s="56">
        <v>4</v>
      </c>
      <c r="I405" s="56">
        <v>31</v>
      </c>
      <c r="J405" s="18">
        <f t="shared" si="6"/>
        <v>31</v>
      </c>
      <c r="K405" s="18">
        <v>25</v>
      </c>
      <c r="L405" s="19">
        <v>43579</v>
      </c>
      <c r="M405" s="62">
        <v>44723</v>
      </c>
      <c r="N405" s="18"/>
      <c r="O405" s="65"/>
      <c r="P405" s="20"/>
      <c r="Q405" s="21"/>
      <c r="R405" s="22"/>
      <c r="S405" s="23"/>
      <c r="T405" s="24"/>
      <c r="U405" s="25"/>
      <c r="V405" s="25"/>
      <c r="W405" s="45"/>
      <c r="X405" s="44"/>
      <c r="Y405" s="44"/>
      <c r="Z405" s="44"/>
      <c r="AA405" s="41"/>
      <c r="AB405" s="41"/>
      <c r="AC405" s="26"/>
      <c r="AD405" s="27"/>
      <c r="AE405" s="28"/>
      <c r="AF405" s="69"/>
      <c r="AG405" s="69"/>
      <c r="AH405" s="69"/>
      <c r="AI405" s="69"/>
      <c r="AJ405" s="69"/>
      <c r="AK405" s="69"/>
      <c r="AL405" s="69"/>
    </row>
    <row r="406" spans="1:38" s="71" customFormat="1" ht="60" customHeight="1" thickBot="1" x14ac:dyDescent="0.3">
      <c r="A406" s="15">
        <f>IF(C406="","",SUBTOTAL(3,$C$2:C406))</f>
        <v>405</v>
      </c>
      <c r="B406" s="16" t="s">
        <v>415</v>
      </c>
      <c r="C406" s="7" t="s">
        <v>1067</v>
      </c>
      <c r="D406" s="52">
        <v>4050</v>
      </c>
      <c r="E406" s="52" t="s">
        <v>1708</v>
      </c>
      <c r="F406" s="52">
        <v>405</v>
      </c>
      <c r="G406" s="56"/>
      <c r="H406" s="56" t="s">
        <v>416</v>
      </c>
      <c r="I406" s="56">
        <v>36</v>
      </c>
      <c r="J406" s="18">
        <f t="shared" si="6"/>
        <v>36</v>
      </c>
      <c r="K406" s="18">
        <v>25</v>
      </c>
      <c r="L406" s="19">
        <v>44367</v>
      </c>
      <c r="M406" s="62">
        <v>44383</v>
      </c>
      <c r="N406" s="18"/>
      <c r="O406" s="65"/>
      <c r="P406" s="20"/>
      <c r="Q406" s="21"/>
      <c r="R406" s="22"/>
      <c r="S406" s="23"/>
      <c r="T406" s="24"/>
      <c r="U406" s="25"/>
      <c r="V406" s="25"/>
      <c r="W406" s="45"/>
      <c r="X406" s="44"/>
      <c r="Y406" s="44"/>
      <c r="Z406" s="44"/>
      <c r="AA406" s="41"/>
      <c r="AB406" s="41"/>
      <c r="AC406" s="26"/>
      <c r="AD406" s="27"/>
      <c r="AE406" s="28"/>
      <c r="AF406" s="69"/>
      <c r="AG406" s="69"/>
      <c r="AH406" s="69"/>
      <c r="AI406" s="69"/>
      <c r="AJ406" s="69"/>
      <c r="AK406" s="69"/>
      <c r="AL406" s="69"/>
    </row>
    <row r="407" spans="1:38" s="71" customFormat="1" ht="60" customHeight="1" thickBot="1" x14ac:dyDescent="0.3">
      <c r="A407" s="15">
        <f>IF(C407="","",SUBTOTAL(3,$C$2:C407))</f>
        <v>406</v>
      </c>
      <c r="B407" s="16" t="s">
        <v>417</v>
      </c>
      <c r="C407" s="17" t="s">
        <v>1068</v>
      </c>
      <c r="D407" s="52">
        <v>4060</v>
      </c>
      <c r="E407" s="52" t="s">
        <v>1709</v>
      </c>
      <c r="F407" s="52">
        <v>406</v>
      </c>
      <c r="G407" s="56"/>
      <c r="H407" s="56">
        <v>15</v>
      </c>
      <c r="I407" s="56">
        <v>36</v>
      </c>
      <c r="J407" s="18">
        <f t="shared" si="6"/>
        <v>36</v>
      </c>
      <c r="K407" s="18">
        <v>25</v>
      </c>
      <c r="L407" s="19">
        <v>43648</v>
      </c>
      <c r="M407" s="62">
        <v>44421</v>
      </c>
      <c r="N407" s="18"/>
      <c r="O407" s="65"/>
      <c r="P407" s="20"/>
      <c r="Q407" s="21"/>
      <c r="R407" s="22"/>
      <c r="S407" s="23"/>
      <c r="T407" s="24"/>
      <c r="U407" s="25"/>
      <c r="V407" s="25"/>
      <c r="W407" s="45"/>
      <c r="X407" s="44"/>
      <c r="Y407" s="44"/>
      <c r="Z407" s="44"/>
      <c r="AA407" s="41"/>
      <c r="AB407" s="41"/>
      <c r="AC407" s="26"/>
      <c r="AD407" s="27"/>
      <c r="AE407" s="28"/>
      <c r="AF407" s="69"/>
      <c r="AG407" s="69"/>
      <c r="AH407" s="69"/>
      <c r="AI407" s="69"/>
      <c r="AJ407" s="69"/>
      <c r="AK407" s="69"/>
      <c r="AL407" s="69"/>
    </row>
    <row r="408" spans="1:38" s="71" customFormat="1" ht="60" customHeight="1" thickBot="1" x14ac:dyDescent="0.3">
      <c r="A408" s="15">
        <f>IF(C408="","",SUBTOTAL(3,$C$2:C408))</f>
        <v>407</v>
      </c>
      <c r="B408" s="16" t="s">
        <v>418</v>
      </c>
      <c r="C408" s="7" t="s">
        <v>1069</v>
      </c>
      <c r="D408" s="52">
        <v>4070</v>
      </c>
      <c r="E408" s="52" t="s">
        <v>1710</v>
      </c>
      <c r="F408" s="52">
        <v>407</v>
      </c>
      <c r="G408" s="56"/>
      <c r="H408" s="56">
        <v>7</v>
      </c>
      <c r="I408" s="56">
        <v>35</v>
      </c>
      <c r="J408" s="18">
        <f t="shared" si="6"/>
        <v>35</v>
      </c>
      <c r="K408" s="18">
        <v>25</v>
      </c>
      <c r="L408" s="19">
        <v>44002</v>
      </c>
      <c r="M408" s="62">
        <v>44425</v>
      </c>
      <c r="N408" s="18"/>
      <c r="O408" s="65"/>
      <c r="P408" s="20"/>
      <c r="Q408" s="21"/>
      <c r="R408" s="22"/>
      <c r="S408" s="23"/>
      <c r="T408" s="24"/>
      <c r="U408" s="25"/>
      <c r="V408" s="25"/>
      <c r="W408" s="45"/>
      <c r="X408" s="44"/>
      <c r="Y408" s="44"/>
      <c r="Z408" s="44"/>
      <c r="AA408" s="41"/>
      <c r="AB408" s="41"/>
      <c r="AC408" s="26"/>
      <c r="AD408" s="27"/>
      <c r="AE408" s="28"/>
      <c r="AF408" s="69"/>
      <c r="AG408" s="69"/>
      <c r="AH408" s="69"/>
      <c r="AI408" s="69"/>
      <c r="AJ408" s="69"/>
      <c r="AK408" s="69"/>
      <c r="AL408" s="69"/>
    </row>
    <row r="409" spans="1:38" s="71" customFormat="1" ht="60" customHeight="1" thickBot="1" x14ac:dyDescent="0.3">
      <c r="A409" s="15">
        <f>IF(C409="","",SUBTOTAL(3,$C$2:C409))</f>
        <v>408</v>
      </c>
      <c r="B409" s="16" t="s">
        <v>419</v>
      </c>
      <c r="C409" s="17" t="s">
        <v>1070</v>
      </c>
      <c r="D409" s="37">
        <v>4080</v>
      </c>
      <c r="E409" s="37" t="s">
        <v>1711</v>
      </c>
      <c r="F409" s="37">
        <v>408</v>
      </c>
      <c r="G409" s="56"/>
      <c r="H409" s="56">
        <v>4</v>
      </c>
      <c r="I409" s="56">
        <v>26</v>
      </c>
      <c r="J409" s="18">
        <f t="shared" si="6"/>
        <v>26</v>
      </c>
      <c r="K409" s="18">
        <v>25</v>
      </c>
      <c r="L409" s="19">
        <v>43818</v>
      </c>
      <c r="M409" s="62">
        <v>44411</v>
      </c>
      <c r="N409" s="18"/>
      <c r="O409" s="65"/>
      <c r="P409" s="20"/>
      <c r="Q409" s="21"/>
      <c r="R409" s="22"/>
      <c r="S409" s="23"/>
      <c r="T409" s="24"/>
      <c r="U409" s="25"/>
      <c r="V409" s="25"/>
      <c r="W409" s="45"/>
      <c r="X409" s="44"/>
      <c r="Y409" s="44"/>
      <c r="Z409" s="44"/>
      <c r="AA409" s="41"/>
      <c r="AB409" s="41"/>
      <c r="AC409" s="26"/>
      <c r="AD409" s="27"/>
      <c r="AE409" s="28"/>
      <c r="AF409" s="69"/>
      <c r="AG409" s="69"/>
      <c r="AH409" s="69"/>
      <c r="AI409" s="69"/>
      <c r="AJ409" s="69"/>
      <c r="AK409" s="69"/>
      <c r="AL409" s="69"/>
    </row>
    <row r="410" spans="1:38" s="71" customFormat="1" ht="60" customHeight="1" thickBot="1" x14ac:dyDescent="0.3">
      <c r="A410" s="15">
        <f>IF(C410="","",SUBTOTAL(3,$C$2:C410))</f>
        <v>409</v>
      </c>
      <c r="B410" s="16" t="s">
        <v>420</v>
      </c>
      <c r="C410" s="7" t="s">
        <v>1071</v>
      </c>
      <c r="D410" s="52">
        <v>4090</v>
      </c>
      <c r="E410" s="52" t="s">
        <v>1712</v>
      </c>
      <c r="F410" s="52">
        <v>409</v>
      </c>
      <c r="G410" s="56"/>
      <c r="H410" s="56">
        <v>8</v>
      </c>
      <c r="I410" s="56">
        <v>35</v>
      </c>
      <c r="J410" s="18">
        <f t="shared" si="6"/>
        <v>35</v>
      </c>
      <c r="K410" s="18">
        <v>25</v>
      </c>
      <c r="L410" s="19">
        <v>44186</v>
      </c>
      <c r="M410" s="62">
        <v>44473</v>
      </c>
      <c r="N410" s="18"/>
      <c r="O410" s="65"/>
      <c r="P410" s="20"/>
      <c r="Q410" s="21"/>
      <c r="R410" s="22"/>
      <c r="S410" s="23"/>
      <c r="T410" s="24"/>
      <c r="U410" s="25"/>
      <c r="V410" s="25"/>
      <c r="W410" s="45"/>
      <c r="X410" s="44"/>
      <c r="Y410" s="44"/>
      <c r="Z410" s="44"/>
      <c r="AA410" s="41"/>
      <c r="AB410" s="41"/>
      <c r="AC410" s="26"/>
      <c r="AD410" s="27"/>
      <c r="AE410" s="28"/>
      <c r="AF410" s="69"/>
      <c r="AG410" s="69"/>
      <c r="AH410" s="69"/>
      <c r="AI410" s="69"/>
      <c r="AJ410" s="69"/>
      <c r="AK410" s="69"/>
      <c r="AL410" s="69"/>
    </row>
    <row r="411" spans="1:38" s="71" customFormat="1" ht="60" customHeight="1" thickBot="1" x14ac:dyDescent="0.3">
      <c r="A411" s="15">
        <f>IF(C411="","",SUBTOTAL(3,$C$2:C411))</f>
        <v>410</v>
      </c>
      <c r="B411" s="16" t="s">
        <v>421</v>
      </c>
      <c r="C411" s="17" t="s">
        <v>1072</v>
      </c>
      <c r="D411" s="52">
        <v>4100</v>
      </c>
      <c r="E411" s="52" t="s">
        <v>1713</v>
      </c>
      <c r="F411" s="52">
        <v>410</v>
      </c>
      <c r="G411" s="56"/>
      <c r="H411" s="56">
        <v>6</v>
      </c>
      <c r="I411" s="56">
        <v>33</v>
      </c>
      <c r="J411" s="18">
        <f t="shared" si="6"/>
        <v>33</v>
      </c>
      <c r="K411" s="18">
        <v>25</v>
      </c>
      <c r="L411" s="19">
        <v>44274</v>
      </c>
      <c r="M411" s="62">
        <v>44484</v>
      </c>
      <c r="N411" s="18"/>
      <c r="O411" s="65"/>
      <c r="P411" s="20"/>
      <c r="Q411" s="21"/>
      <c r="R411" s="22"/>
      <c r="S411" s="23"/>
      <c r="T411" s="24"/>
      <c r="U411" s="25"/>
      <c r="V411" s="25"/>
      <c r="W411" s="45"/>
      <c r="X411" s="44"/>
      <c r="Y411" s="44"/>
      <c r="Z411" s="44"/>
      <c r="AA411" s="41"/>
      <c r="AB411" s="41"/>
      <c r="AC411" s="26"/>
      <c r="AD411" s="27"/>
      <c r="AE411" s="28"/>
      <c r="AF411" s="69"/>
      <c r="AG411" s="69"/>
      <c r="AH411" s="69"/>
      <c r="AI411" s="69"/>
      <c r="AJ411" s="69"/>
      <c r="AK411" s="69"/>
      <c r="AL411" s="69"/>
    </row>
    <row r="412" spans="1:38" s="71" customFormat="1" ht="60" customHeight="1" thickBot="1" x14ac:dyDescent="0.3">
      <c r="A412" s="15">
        <f>IF(C412="","",SUBTOTAL(3,$C$2:C412))</f>
        <v>411</v>
      </c>
      <c r="B412" s="16" t="s">
        <v>422</v>
      </c>
      <c r="C412" s="7" t="s">
        <v>1073</v>
      </c>
      <c r="D412" s="37">
        <v>4110</v>
      </c>
      <c r="E412" s="37" t="s">
        <v>1714</v>
      </c>
      <c r="F412" s="37">
        <v>411</v>
      </c>
      <c r="G412" s="56"/>
      <c r="H412" s="56">
        <v>7</v>
      </c>
      <c r="I412" s="56">
        <v>35</v>
      </c>
      <c r="J412" s="18">
        <f t="shared" si="6"/>
        <v>35</v>
      </c>
      <c r="K412" s="18">
        <v>25</v>
      </c>
      <c r="L412" s="19">
        <v>44533</v>
      </c>
      <c r="M412" s="62">
        <v>44696</v>
      </c>
      <c r="N412" s="18"/>
      <c r="O412" s="65"/>
      <c r="P412" s="20"/>
      <c r="Q412" s="21"/>
      <c r="R412" s="22"/>
      <c r="S412" s="23"/>
      <c r="T412" s="24"/>
      <c r="U412" s="25"/>
      <c r="V412" s="25"/>
      <c r="W412" s="45"/>
      <c r="X412" s="44"/>
      <c r="Y412" s="44"/>
      <c r="Z412" s="44"/>
      <c r="AA412" s="41"/>
      <c r="AB412" s="41"/>
      <c r="AC412" s="26"/>
      <c r="AD412" s="27"/>
      <c r="AE412" s="28"/>
      <c r="AF412" s="69"/>
      <c r="AG412" s="69"/>
      <c r="AH412" s="69"/>
      <c r="AI412" s="69"/>
      <c r="AJ412" s="69"/>
      <c r="AK412" s="69"/>
      <c r="AL412" s="69"/>
    </row>
    <row r="413" spans="1:38" s="71" customFormat="1" ht="60" customHeight="1" thickBot="1" x14ac:dyDescent="0.3">
      <c r="A413" s="15">
        <f>IF(C413="","",SUBTOTAL(3,$C$2:C413))</f>
        <v>412</v>
      </c>
      <c r="B413" s="16" t="s">
        <v>423</v>
      </c>
      <c r="C413" s="17" t="s">
        <v>1074</v>
      </c>
      <c r="D413" s="52">
        <v>4120</v>
      </c>
      <c r="E413" s="52" t="s">
        <v>1715</v>
      </c>
      <c r="F413" s="52">
        <v>412</v>
      </c>
      <c r="G413" s="56"/>
      <c r="H413" s="56">
        <v>6</v>
      </c>
      <c r="I413" s="56">
        <v>35</v>
      </c>
      <c r="J413" s="18">
        <f t="shared" si="6"/>
        <v>35</v>
      </c>
      <c r="K413" s="18">
        <v>25</v>
      </c>
      <c r="L413" s="19">
        <v>43621</v>
      </c>
      <c r="M413" s="62">
        <v>44495</v>
      </c>
      <c r="N413" s="18"/>
      <c r="O413" s="65"/>
      <c r="P413" s="20"/>
      <c r="Q413" s="21"/>
      <c r="R413" s="22"/>
      <c r="S413" s="23"/>
      <c r="T413" s="24"/>
      <c r="U413" s="25"/>
      <c r="V413" s="25"/>
      <c r="W413" s="45"/>
      <c r="X413" s="44"/>
      <c r="Y413" s="44"/>
      <c r="Z413" s="44"/>
      <c r="AA413" s="41"/>
      <c r="AB413" s="41"/>
      <c r="AC413" s="26"/>
      <c r="AD413" s="27"/>
      <c r="AE413" s="28"/>
      <c r="AF413" s="69"/>
      <c r="AG413" s="69"/>
      <c r="AH413" s="69"/>
      <c r="AI413" s="69"/>
      <c r="AJ413" s="69"/>
      <c r="AK413" s="69"/>
      <c r="AL413" s="69"/>
    </row>
    <row r="414" spans="1:38" s="71" customFormat="1" ht="60" customHeight="1" thickBot="1" x14ac:dyDescent="0.3">
      <c r="A414" s="15">
        <f>IF(C414="","",SUBTOTAL(3,$C$2:C414))</f>
        <v>413</v>
      </c>
      <c r="B414" s="16" t="s">
        <v>424</v>
      </c>
      <c r="C414" s="7" t="s">
        <v>1075</v>
      </c>
      <c r="D414" s="52">
        <v>4130</v>
      </c>
      <c r="E414" s="52" t="s">
        <v>1716</v>
      </c>
      <c r="F414" s="52">
        <v>413</v>
      </c>
      <c r="G414" s="56"/>
      <c r="H414" s="56">
        <v>6</v>
      </c>
      <c r="I414" s="56">
        <v>31</v>
      </c>
      <c r="J414" s="18">
        <f t="shared" si="6"/>
        <v>31</v>
      </c>
      <c r="K414" s="18">
        <v>25</v>
      </c>
      <c r="L414" s="19">
        <v>44550</v>
      </c>
      <c r="M414" s="62">
        <v>44505</v>
      </c>
      <c r="N414" s="18"/>
      <c r="O414" s="65"/>
      <c r="P414" s="20"/>
      <c r="Q414" s="21"/>
      <c r="R414" s="22"/>
      <c r="S414" s="23"/>
      <c r="T414" s="24"/>
      <c r="U414" s="25"/>
      <c r="V414" s="25"/>
      <c r="W414" s="45"/>
      <c r="X414" s="44"/>
      <c r="Y414" s="44"/>
      <c r="Z414" s="44"/>
      <c r="AA414" s="41"/>
      <c r="AB414" s="41"/>
      <c r="AC414" s="26"/>
      <c r="AD414" s="27"/>
      <c r="AE414" s="28"/>
      <c r="AF414" s="69"/>
      <c r="AG414" s="69"/>
      <c r="AH414" s="69"/>
      <c r="AI414" s="69"/>
      <c r="AJ414" s="69"/>
      <c r="AK414" s="69"/>
      <c r="AL414" s="69"/>
    </row>
    <row r="415" spans="1:38" s="71" customFormat="1" ht="60" customHeight="1" thickBot="1" x14ac:dyDescent="0.3">
      <c r="A415" s="15">
        <f>IF(C415="","",SUBTOTAL(3,$C$2:C415))</f>
        <v>414</v>
      </c>
      <c r="B415" s="16" t="s">
        <v>425</v>
      </c>
      <c r="C415" s="17" t="s">
        <v>1076</v>
      </c>
      <c r="D415" s="52">
        <v>4140</v>
      </c>
      <c r="E415" s="52" t="s">
        <v>1717</v>
      </c>
      <c r="F415" s="52">
        <v>414</v>
      </c>
      <c r="G415" s="56"/>
      <c r="H415" s="56">
        <v>5</v>
      </c>
      <c r="I415" s="56">
        <v>33</v>
      </c>
      <c r="J415" s="18">
        <f t="shared" si="6"/>
        <v>33</v>
      </c>
      <c r="K415" s="18">
        <v>25</v>
      </c>
      <c r="L415" s="19">
        <v>43826</v>
      </c>
      <c r="M415" s="62">
        <v>44690</v>
      </c>
      <c r="N415" s="18"/>
      <c r="O415" s="65"/>
      <c r="P415" s="20"/>
      <c r="Q415" s="21"/>
      <c r="R415" s="22"/>
      <c r="S415" s="23"/>
      <c r="T415" s="24"/>
      <c r="U415" s="25"/>
      <c r="V415" s="25"/>
      <c r="W415" s="45"/>
      <c r="X415" s="44"/>
      <c r="Y415" s="44"/>
      <c r="Z415" s="44"/>
      <c r="AA415" s="41"/>
      <c r="AB415" s="41"/>
      <c r="AC415" s="26"/>
      <c r="AD415" s="27"/>
      <c r="AE415" s="28"/>
      <c r="AF415" s="69"/>
      <c r="AG415" s="69"/>
      <c r="AH415" s="69"/>
      <c r="AI415" s="69"/>
      <c r="AJ415" s="69"/>
      <c r="AK415" s="69"/>
      <c r="AL415" s="69"/>
    </row>
    <row r="416" spans="1:38" s="71" customFormat="1" ht="60" customHeight="1" thickBot="1" x14ac:dyDescent="0.3">
      <c r="A416" s="15">
        <f>IF(C416="","",SUBTOTAL(3,$C$2:C416))</f>
        <v>415</v>
      </c>
      <c r="B416" s="16" t="s">
        <v>426</v>
      </c>
      <c r="C416" s="7" t="s">
        <v>1077</v>
      </c>
      <c r="D416" s="37">
        <v>4150</v>
      </c>
      <c r="E416" s="37" t="s">
        <v>1718</v>
      </c>
      <c r="F416" s="37">
        <v>415</v>
      </c>
      <c r="G416" s="56"/>
      <c r="H416" s="56">
        <v>6</v>
      </c>
      <c r="I416" s="56">
        <v>31</v>
      </c>
      <c r="J416" s="18">
        <f t="shared" si="6"/>
        <v>31</v>
      </c>
      <c r="K416" s="18">
        <v>25</v>
      </c>
      <c r="L416" s="19">
        <v>44262</v>
      </c>
      <c r="M416" s="62">
        <v>44696</v>
      </c>
      <c r="N416" s="18"/>
      <c r="O416" s="65"/>
      <c r="P416" s="20"/>
      <c r="Q416" s="21"/>
      <c r="R416" s="22"/>
      <c r="S416" s="23"/>
      <c r="T416" s="24"/>
      <c r="U416" s="25"/>
      <c r="V416" s="25"/>
      <c r="W416" s="45"/>
      <c r="X416" s="44"/>
      <c r="Y416" s="44"/>
      <c r="Z416" s="44"/>
      <c r="AA416" s="41"/>
      <c r="AB416" s="41"/>
      <c r="AC416" s="26"/>
      <c r="AD416" s="27"/>
      <c r="AE416" s="28"/>
      <c r="AF416" s="69"/>
      <c r="AG416" s="69"/>
      <c r="AH416" s="69"/>
      <c r="AI416" s="69"/>
      <c r="AJ416" s="69"/>
      <c r="AK416" s="69"/>
      <c r="AL416" s="69"/>
    </row>
    <row r="417" spans="1:38" s="71" customFormat="1" ht="60" customHeight="1" thickBot="1" x14ac:dyDescent="0.3">
      <c r="A417" s="15">
        <f>IF(C417="","",SUBTOTAL(3,$C$2:C417))</f>
        <v>416</v>
      </c>
      <c r="B417" s="16" t="s">
        <v>427</v>
      </c>
      <c r="C417" s="17" t="s">
        <v>1078</v>
      </c>
      <c r="D417" s="52">
        <v>4160</v>
      </c>
      <c r="E417" s="52" t="s">
        <v>1719</v>
      </c>
      <c r="F417" s="52">
        <v>416</v>
      </c>
      <c r="G417" s="56"/>
      <c r="H417" s="56">
        <v>5</v>
      </c>
      <c r="I417" s="56">
        <v>26</v>
      </c>
      <c r="J417" s="18">
        <f t="shared" si="6"/>
        <v>26</v>
      </c>
      <c r="K417" s="18">
        <v>25</v>
      </c>
      <c r="L417" s="19">
        <v>44513</v>
      </c>
      <c r="M417" s="62">
        <v>44495</v>
      </c>
      <c r="N417" s="18"/>
      <c r="O417" s="65"/>
      <c r="P417" s="20"/>
      <c r="Q417" s="21"/>
      <c r="R417" s="22"/>
      <c r="S417" s="23"/>
      <c r="T417" s="24"/>
      <c r="U417" s="25"/>
      <c r="V417" s="25"/>
      <c r="W417" s="45"/>
      <c r="X417" s="44"/>
      <c r="Y417" s="44"/>
      <c r="Z417" s="44"/>
      <c r="AA417" s="41"/>
      <c r="AB417" s="41"/>
      <c r="AC417" s="26"/>
      <c r="AD417" s="27"/>
      <c r="AE417" s="28"/>
      <c r="AF417" s="69"/>
      <c r="AG417" s="69"/>
      <c r="AH417" s="69"/>
      <c r="AI417" s="69"/>
      <c r="AJ417" s="69"/>
      <c r="AK417" s="69"/>
      <c r="AL417" s="69"/>
    </row>
    <row r="418" spans="1:38" s="71" customFormat="1" ht="60" customHeight="1" thickBot="1" x14ac:dyDescent="0.3">
      <c r="A418" s="15">
        <f>IF(C418="","",SUBTOTAL(3,$C$2:C418))</f>
        <v>417</v>
      </c>
      <c r="B418" s="16" t="s">
        <v>428</v>
      </c>
      <c r="C418" s="7" t="s">
        <v>1079</v>
      </c>
      <c r="D418" s="52">
        <v>4170</v>
      </c>
      <c r="E418" s="52" t="s">
        <v>1720</v>
      </c>
      <c r="F418" s="52">
        <v>417</v>
      </c>
      <c r="G418" s="56"/>
      <c r="H418" s="56">
        <v>5.9</v>
      </c>
      <c r="I418" s="56">
        <v>31</v>
      </c>
      <c r="J418" s="18">
        <f t="shared" si="6"/>
        <v>31</v>
      </c>
      <c r="K418" s="18">
        <v>25</v>
      </c>
      <c r="L418" s="19">
        <v>44416</v>
      </c>
      <c r="M418" s="62">
        <v>44763</v>
      </c>
      <c r="N418" s="18"/>
      <c r="O418" s="65"/>
      <c r="P418" s="20"/>
      <c r="Q418" s="21"/>
      <c r="R418" s="22"/>
      <c r="S418" s="23"/>
      <c r="T418" s="24"/>
      <c r="U418" s="25"/>
      <c r="V418" s="25"/>
      <c r="W418" s="45"/>
      <c r="X418" s="44"/>
      <c r="Y418" s="44"/>
      <c r="Z418" s="44"/>
      <c r="AA418" s="41"/>
      <c r="AB418" s="41"/>
      <c r="AC418" s="26"/>
      <c r="AD418" s="27"/>
      <c r="AE418" s="28"/>
      <c r="AF418" s="69"/>
      <c r="AG418" s="69"/>
      <c r="AH418" s="69"/>
      <c r="AI418" s="69"/>
      <c r="AJ418" s="69"/>
      <c r="AK418" s="69"/>
      <c r="AL418" s="69"/>
    </row>
    <row r="419" spans="1:38" s="71" customFormat="1" ht="60" customHeight="1" thickBot="1" x14ac:dyDescent="0.3">
      <c r="A419" s="15">
        <f>IF(C419="","",SUBTOTAL(3,$C$2:C419))</f>
        <v>418</v>
      </c>
      <c r="B419" s="16" t="s">
        <v>429</v>
      </c>
      <c r="C419" s="17" t="s">
        <v>1080</v>
      </c>
      <c r="D419" s="37">
        <v>4180</v>
      </c>
      <c r="E419" s="37" t="s">
        <v>1721</v>
      </c>
      <c r="F419" s="37">
        <v>418</v>
      </c>
      <c r="G419" s="56"/>
      <c r="H419" s="56">
        <v>7</v>
      </c>
      <c r="I419" s="56">
        <v>31</v>
      </c>
      <c r="J419" s="18">
        <f t="shared" si="6"/>
        <v>31</v>
      </c>
      <c r="K419" s="18">
        <v>25</v>
      </c>
      <c r="L419" s="19">
        <v>44650</v>
      </c>
      <c r="M419" s="62">
        <v>44710</v>
      </c>
      <c r="N419" s="18"/>
      <c r="O419" s="65"/>
      <c r="P419" s="20"/>
      <c r="Q419" s="21"/>
      <c r="R419" s="22"/>
      <c r="S419" s="23"/>
      <c r="T419" s="24"/>
      <c r="U419" s="25"/>
      <c r="V419" s="25"/>
      <c r="W419" s="45"/>
      <c r="X419" s="44"/>
      <c r="Y419" s="44"/>
      <c r="Z419" s="44"/>
      <c r="AA419" s="41"/>
      <c r="AB419" s="41"/>
      <c r="AC419" s="26"/>
      <c r="AD419" s="27"/>
      <c r="AE419" s="28"/>
      <c r="AF419" s="69"/>
      <c r="AG419" s="69"/>
      <c r="AH419" s="69"/>
      <c r="AI419" s="69"/>
      <c r="AJ419" s="69"/>
      <c r="AK419" s="69"/>
      <c r="AL419" s="69"/>
    </row>
    <row r="420" spans="1:38" s="71" customFormat="1" ht="60" customHeight="1" thickBot="1" x14ac:dyDescent="0.3">
      <c r="A420" s="15">
        <f>IF(C420="","",SUBTOTAL(3,$C$2:C420))</f>
        <v>419</v>
      </c>
      <c r="B420" s="16" t="s">
        <v>430</v>
      </c>
      <c r="C420" s="7" t="s">
        <v>1081</v>
      </c>
      <c r="D420" s="52">
        <v>4190</v>
      </c>
      <c r="E420" s="52" t="s">
        <v>1722</v>
      </c>
      <c r="F420" s="52">
        <v>419</v>
      </c>
      <c r="G420" s="56"/>
      <c r="H420" s="56">
        <v>7</v>
      </c>
      <c r="I420" s="56">
        <v>37</v>
      </c>
      <c r="J420" s="18">
        <f t="shared" si="6"/>
        <v>37</v>
      </c>
      <c r="K420" s="18">
        <v>25</v>
      </c>
      <c r="L420" s="19">
        <v>44704</v>
      </c>
      <c r="M420" s="62">
        <v>44710</v>
      </c>
      <c r="N420" s="18"/>
      <c r="O420" s="65"/>
      <c r="P420" s="20"/>
      <c r="Q420" s="21"/>
      <c r="R420" s="22"/>
      <c r="S420" s="23"/>
      <c r="T420" s="24"/>
      <c r="U420" s="25"/>
      <c r="V420" s="25"/>
      <c r="W420" s="45"/>
      <c r="X420" s="44"/>
      <c r="Y420" s="44"/>
      <c r="Z420" s="44"/>
      <c r="AA420" s="41"/>
      <c r="AB420" s="41"/>
      <c r="AC420" s="26"/>
      <c r="AD420" s="27"/>
      <c r="AE420" s="28"/>
      <c r="AF420" s="69"/>
      <c r="AG420" s="69"/>
      <c r="AH420" s="69"/>
      <c r="AI420" s="69"/>
      <c r="AJ420" s="69"/>
      <c r="AK420" s="69"/>
      <c r="AL420" s="69"/>
    </row>
    <row r="421" spans="1:38" s="71" customFormat="1" ht="60" customHeight="1" thickBot="1" x14ac:dyDescent="0.3">
      <c r="A421" s="15">
        <f>IF(C421="","",SUBTOTAL(3,$C$2:C421))</f>
        <v>420</v>
      </c>
      <c r="B421" s="16" t="s">
        <v>431</v>
      </c>
      <c r="C421" s="17" t="s">
        <v>1082</v>
      </c>
      <c r="D421" s="52">
        <v>4200</v>
      </c>
      <c r="E421" s="52" t="s">
        <v>1723</v>
      </c>
      <c r="F421" s="52">
        <v>420</v>
      </c>
      <c r="G421" s="56"/>
      <c r="H421" s="56">
        <v>8</v>
      </c>
      <c r="I421" s="56">
        <v>35</v>
      </c>
      <c r="J421" s="18">
        <f t="shared" si="6"/>
        <v>35</v>
      </c>
      <c r="K421" s="18">
        <v>25</v>
      </c>
      <c r="L421" s="19">
        <v>44021</v>
      </c>
      <c r="M421" s="62">
        <v>44711</v>
      </c>
      <c r="N421" s="18"/>
      <c r="O421" s="65"/>
      <c r="P421" s="20"/>
      <c r="Q421" s="21"/>
      <c r="R421" s="22"/>
      <c r="S421" s="23"/>
      <c r="T421" s="24"/>
      <c r="U421" s="25"/>
      <c r="V421" s="25"/>
      <c r="W421" s="45"/>
      <c r="X421" s="44"/>
      <c r="Y421" s="44"/>
      <c r="Z421" s="44"/>
      <c r="AA421" s="41"/>
      <c r="AB421" s="41"/>
      <c r="AC421" s="26"/>
      <c r="AD421" s="27"/>
      <c r="AE421" s="28"/>
      <c r="AF421" s="69"/>
      <c r="AG421" s="69"/>
      <c r="AH421" s="69"/>
      <c r="AI421" s="69"/>
      <c r="AJ421" s="69"/>
      <c r="AK421" s="69"/>
      <c r="AL421" s="69"/>
    </row>
    <row r="422" spans="1:38" s="71" customFormat="1" ht="60" customHeight="1" thickBot="1" x14ac:dyDescent="0.3">
      <c r="A422" s="15">
        <f>IF(C422="","",SUBTOTAL(3,$C$2:C422))</f>
        <v>421</v>
      </c>
      <c r="B422" s="16" t="s">
        <v>432</v>
      </c>
      <c r="C422" s="7" t="s">
        <v>1083</v>
      </c>
      <c r="D422" s="52">
        <v>4210</v>
      </c>
      <c r="E422" s="52" t="s">
        <v>1724</v>
      </c>
      <c r="F422" s="52">
        <v>421</v>
      </c>
      <c r="G422" s="56"/>
      <c r="H422" s="56">
        <v>8</v>
      </c>
      <c r="I422" s="56">
        <v>36</v>
      </c>
      <c r="J422" s="18">
        <f t="shared" si="6"/>
        <v>36</v>
      </c>
      <c r="K422" s="18">
        <v>25</v>
      </c>
      <c r="L422" s="19">
        <v>43914</v>
      </c>
      <c r="M422" s="62">
        <v>44348</v>
      </c>
      <c r="N422" s="18"/>
      <c r="O422" s="65"/>
      <c r="P422" s="20"/>
      <c r="Q422" s="21"/>
      <c r="R422" s="22"/>
      <c r="S422" s="23"/>
      <c r="T422" s="24"/>
      <c r="U422" s="25"/>
      <c r="V422" s="25"/>
      <c r="W422" s="45"/>
      <c r="X422" s="44"/>
      <c r="Y422" s="44"/>
      <c r="Z422" s="44"/>
      <c r="AA422" s="41"/>
      <c r="AB422" s="41"/>
      <c r="AC422" s="26"/>
      <c r="AD422" s="27"/>
      <c r="AE422" s="28"/>
      <c r="AF422" s="69"/>
      <c r="AG422" s="69"/>
      <c r="AH422" s="69"/>
      <c r="AI422" s="69"/>
      <c r="AJ422" s="69"/>
      <c r="AK422" s="69"/>
      <c r="AL422" s="69"/>
    </row>
    <row r="423" spans="1:38" s="71" customFormat="1" ht="60" customHeight="1" thickBot="1" x14ac:dyDescent="0.3">
      <c r="A423" s="15">
        <f>IF(C423="","",SUBTOTAL(3,$C$2:C423))</f>
        <v>422</v>
      </c>
      <c r="B423" s="16" t="s">
        <v>433</v>
      </c>
      <c r="C423" s="17" t="s">
        <v>1084</v>
      </c>
      <c r="D423" s="37">
        <v>4220</v>
      </c>
      <c r="E423" s="37" t="s">
        <v>1725</v>
      </c>
      <c r="F423" s="37">
        <v>422</v>
      </c>
      <c r="G423" s="56"/>
      <c r="H423" s="56">
        <v>4.93</v>
      </c>
      <c r="I423" s="56">
        <v>34</v>
      </c>
      <c r="J423" s="18">
        <f t="shared" si="6"/>
        <v>34</v>
      </c>
      <c r="K423" s="18">
        <v>25</v>
      </c>
      <c r="L423" s="19">
        <v>44630</v>
      </c>
      <c r="M423" s="62">
        <v>44823</v>
      </c>
      <c r="N423" s="18"/>
      <c r="O423" s="65"/>
      <c r="P423" s="20"/>
      <c r="Q423" s="21"/>
      <c r="R423" s="22"/>
      <c r="S423" s="23"/>
      <c r="T423" s="24"/>
      <c r="U423" s="25"/>
      <c r="V423" s="25"/>
      <c r="W423" s="45"/>
      <c r="X423" s="44"/>
      <c r="Y423" s="44"/>
      <c r="Z423" s="44"/>
      <c r="AA423" s="41"/>
      <c r="AB423" s="41"/>
      <c r="AC423" s="26"/>
      <c r="AD423" s="27"/>
      <c r="AE423" s="28"/>
      <c r="AF423" s="69"/>
      <c r="AG423" s="69"/>
      <c r="AH423" s="69"/>
      <c r="AI423" s="69"/>
      <c r="AJ423" s="69"/>
      <c r="AK423" s="69"/>
      <c r="AL423" s="69"/>
    </row>
    <row r="424" spans="1:38" s="71" customFormat="1" ht="60" customHeight="1" thickBot="1" x14ac:dyDescent="0.3">
      <c r="A424" s="15">
        <f>IF(C424="","",SUBTOTAL(3,$C$2:C424))</f>
        <v>423</v>
      </c>
      <c r="B424" s="16" t="s">
        <v>434</v>
      </c>
      <c r="C424" s="7" t="s">
        <v>1085</v>
      </c>
      <c r="D424" s="52">
        <v>4230</v>
      </c>
      <c r="E424" s="52" t="s">
        <v>1726</v>
      </c>
      <c r="F424" s="52">
        <v>423</v>
      </c>
      <c r="G424" s="56"/>
      <c r="H424" s="56">
        <v>8</v>
      </c>
      <c r="I424" s="56">
        <v>31</v>
      </c>
      <c r="J424" s="18">
        <f t="shared" si="6"/>
        <v>31</v>
      </c>
      <c r="K424" s="18">
        <v>25</v>
      </c>
      <c r="L424" s="19">
        <v>44566</v>
      </c>
      <c r="M424" s="62">
        <v>44390</v>
      </c>
      <c r="N424" s="18"/>
      <c r="O424" s="65"/>
      <c r="P424" s="20"/>
      <c r="Q424" s="21"/>
      <c r="R424" s="22"/>
      <c r="S424" s="23"/>
      <c r="T424" s="24"/>
      <c r="U424" s="25"/>
      <c r="V424" s="25"/>
      <c r="W424" s="45"/>
      <c r="X424" s="44"/>
      <c r="Y424" s="44"/>
      <c r="Z424" s="44"/>
      <c r="AA424" s="41"/>
      <c r="AB424" s="41"/>
      <c r="AC424" s="26"/>
      <c r="AD424" s="27"/>
      <c r="AE424" s="28"/>
      <c r="AF424" s="69"/>
      <c r="AG424" s="69"/>
      <c r="AH424" s="69"/>
      <c r="AI424" s="69"/>
      <c r="AJ424" s="69"/>
      <c r="AK424" s="69"/>
      <c r="AL424" s="69"/>
    </row>
    <row r="425" spans="1:38" s="71" customFormat="1" ht="60" customHeight="1" thickBot="1" x14ac:dyDescent="0.3">
      <c r="A425" s="15">
        <f>IF(C425="","",SUBTOTAL(3,$C$2:C425))</f>
        <v>424</v>
      </c>
      <c r="B425" s="16" t="s">
        <v>435</v>
      </c>
      <c r="C425" s="17" t="s">
        <v>1086</v>
      </c>
      <c r="D425" s="52">
        <v>4240</v>
      </c>
      <c r="E425" s="52" t="s">
        <v>1727</v>
      </c>
      <c r="F425" s="52">
        <v>424</v>
      </c>
      <c r="G425" s="56"/>
      <c r="H425" s="56">
        <v>6</v>
      </c>
      <c r="I425" s="56">
        <v>31</v>
      </c>
      <c r="J425" s="18">
        <f t="shared" si="6"/>
        <v>31</v>
      </c>
      <c r="K425" s="18">
        <v>25</v>
      </c>
      <c r="L425" s="19">
        <v>44349</v>
      </c>
      <c r="M425" s="62">
        <v>44721</v>
      </c>
      <c r="N425" s="18"/>
      <c r="O425" s="65"/>
      <c r="P425" s="20"/>
      <c r="Q425" s="21"/>
      <c r="R425" s="22"/>
      <c r="S425" s="23"/>
      <c r="T425" s="24"/>
      <c r="U425" s="25"/>
      <c r="V425" s="25"/>
      <c r="W425" s="45"/>
      <c r="X425" s="44"/>
      <c r="Y425" s="44"/>
      <c r="Z425" s="44"/>
      <c r="AA425" s="41"/>
      <c r="AB425" s="41"/>
      <c r="AC425" s="26"/>
      <c r="AD425" s="27"/>
      <c r="AE425" s="28"/>
      <c r="AF425" s="69"/>
      <c r="AG425" s="69"/>
      <c r="AH425" s="69"/>
      <c r="AI425" s="69"/>
      <c r="AJ425" s="69"/>
      <c r="AK425" s="69"/>
      <c r="AL425" s="69"/>
    </row>
    <row r="426" spans="1:38" s="71" customFormat="1" ht="60" customHeight="1" thickBot="1" x14ac:dyDescent="0.3">
      <c r="A426" s="15">
        <f>IF(C426="","",SUBTOTAL(3,$C$2:C426))</f>
        <v>425</v>
      </c>
      <c r="B426" s="16" t="s">
        <v>436</v>
      </c>
      <c r="C426" s="7" t="s">
        <v>1087</v>
      </c>
      <c r="D426" s="37">
        <v>4250</v>
      </c>
      <c r="E426" s="37" t="s">
        <v>1728</v>
      </c>
      <c r="F426" s="37">
        <v>425</v>
      </c>
      <c r="G426" s="56"/>
      <c r="H426" s="56">
        <v>7</v>
      </c>
      <c r="I426" s="56">
        <v>32</v>
      </c>
      <c r="J426" s="18">
        <f t="shared" si="6"/>
        <v>32</v>
      </c>
      <c r="K426" s="18">
        <v>25</v>
      </c>
      <c r="L426" s="19">
        <v>44651</v>
      </c>
      <c r="M426" s="62">
        <v>44720</v>
      </c>
      <c r="N426" s="18"/>
      <c r="O426" s="65"/>
      <c r="P426" s="20"/>
      <c r="Q426" s="21"/>
      <c r="R426" s="22"/>
      <c r="S426" s="23"/>
      <c r="T426" s="24"/>
      <c r="U426" s="25"/>
      <c r="V426" s="25"/>
      <c r="W426" s="45"/>
      <c r="X426" s="44"/>
      <c r="Y426" s="44"/>
      <c r="Z426" s="44"/>
      <c r="AA426" s="41"/>
      <c r="AB426" s="41"/>
      <c r="AC426" s="26"/>
      <c r="AD426" s="27"/>
      <c r="AE426" s="28"/>
      <c r="AF426" s="69"/>
      <c r="AG426" s="69"/>
      <c r="AH426" s="69"/>
      <c r="AI426" s="69"/>
      <c r="AJ426" s="69"/>
      <c r="AK426" s="69"/>
      <c r="AL426" s="69"/>
    </row>
    <row r="427" spans="1:38" s="71" customFormat="1" ht="60" customHeight="1" thickBot="1" x14ac:dyDescent="0.3">
      <c r="A427" s="15">
        <f>IF(C427="","",SUBTOTAL(3,$C$2:C427))</f>
        <v>426</v>
      </c>
      <c r="B427" s="16" t="s">
        <v>437</v>
      </c>
      <c r="C427" s="17" t="s">
        <v>1088</v>
      </c>
      <c r="D427" s="52">
        <v>4260</v>
      </c>
      <c r="E427" s="52" t="s">
        <v>1729</v>
      </c>
      <c r="F427" s="52">
        <v>426</v>
      </c>
      <c r="G427" s="56"/>
      <c r="H427" s="56">
        <v>8</v>
      </c>
      <c r="I427" s="56">
        <v>33</v>
      </c>
      <c r="J427" s="18">
        <f t="shared" si="6"/>
        <v>33</v>
      </c>
      <c r="K427" s="18">
        <v>25</v>
      </c>
      <c r="L427" s="19">
        <v>44658</v>
      </c>
      <c r="M427" s="62">
        <v>44720</v>
      </c>
      <c r="N427" s="18"/>
      <c r="O427" s="65"/>
      <c r="P427" s="20"/>
      <c r="Q427" s="21"/>
      <c r="R427" s="22"/>
      <c r="S427" s="23"/>
      <c r="T427" s="24"/>
      <c r="U427" s="25"/>
      <c r="V427" s="25"/>
      <c r="W427" s="45"/>
      <c r="X427" s="44"/>
      <c r="Y427" s="44"/>
      <c r="Z427" s="44"/>
      <c r="AA427" s="41"/>
      <c r="AB427" s="41"/>
      <c r="AC427" s="26"/>
      <c r="AD427" s="27"/>
      <c r="AE427" s="28"/>
      <c r="AF427" s="69"/>
      <c r="AG427" s="69"/>
      <c r="AH427" s="69"/>
      <c r="AI427" s="69"/>
      <c r="AJ427" s="69"/>
      <c r="AK427" s="69"/>
      <c r="AL427" s="69"/>
    </row>
    <row r="428" spans="1:38" s="71" customFormat="1" ht="60" customHeight="1" thickBot="1" x14ac:dyDescent="0.3">
      <c r="A428" s="15">
        <f>IF(C428="","",SUBTOTAL(3,$C$2:C428))</f>
        <v>427</v>
      </c>
      <c r="B428" s="16" t="s">
        <v>438</v>
      </c>
      <c r="C428" s="7" t="s">
        <v>1089</v>
      </c>
      <c r="D428" s="52">
        <v>4270</v>
      </c>
      <c r="E428" s="52" t="s">
        <v>1730</v>
      </c>
      <c r="F428" s="52">
        <v>427</v>
      </c>
      <c r="G428" s="56"/>
      <c r="H428" s="56">
        <v>5.17</v>
      </c>
      <c r="I428" s="56">
        <v>26</v>
      </c>
      <c r="J428" s="18">
        <f t="shared" si="6"/>
        <v>26</v>
      </c>
      <c r="K428" s="18">
        <v>25</v>
      </c>
      <c r="L428" s="19">
        <v>44104</v>
      </c>
      <c r="M428" s="62">
        <v>44355</v>
      </c>
      <c r="N428" s="18"/>
      <c r="O428" s="65"/>
      <c r="P428" s="20"/>
      <c r="Q428" s="21"/>
      <c r="R428" s="22"/>
      <c r="S428" s="23"/>
      <c r="T428" s="24"/>
      <c r="U428" s="25"/>
      <c r="V428" s="25"/>
      <c r="W428" s="45"/>
      <c r="X428" s="44"/>
      <c r="Y428" s="44"/>
      <c r="Z428" s="44"/>
      <c r="AA428" s="41"/>
      <c r="AB428" s="41"/>
      <c r="AC428" s="26"/>
      <c r="AD428" s="27"/>
      <c r="AE428" s="28"/>
      <c r="AF428" s="69"/>
      <c r="AG428" s="69"/>
      <c r="AH428" s="69"/>
      <c r="AI428" s="69"/>
      <c r="AJ428" s="69"/>
      <c r="AK428" s="69"/>
      <c r="AL428" s="69"/>
    </row>
    <row r="429" spans="1:38" s="71" customFormat="1" ht="60" customHeight="1" thickBot="1" x14ac:dyDescent="0.3">
      <c r="A429" s="15">
        <f>IF(C429="","",SUBTOTAL(3,$C$2:C429))</f>
        <v>428</v>
      </c>
      <c r="B429" s="16" t="s">
        <v>439</v>
      </c>
      <c r="C429" s="17" t="s">
        <v>1090</v>
      </c>
      <c r="D429" s="52">
        <v>4280</v>
      </c>
      <c r="E429" s="52" t="s">
        <v>1731</v>
      </c>
      <c r="F429" s="52">
        <v>428</v>
      </c>
      <c r="G429" s="56"/>
      <c r="H429" s="56">
        <v>11</v>
      </c>
      <c r="I429" s="56">
        <v>36</v>
      </c>
      <c r="J429" s="18">
        <f t="shared" si="6"/>
        <v>36</v>
      </c>
      <c r="K429" s="18">
        <v>25</v>
      </c>
      <c r="L429" s="19">
        <v>44273</v>
      </c>
      <c r="M429" s="62">
        <v>44353</v>
      </c>
      <c r="N429" s="18"/>
      <c r="O429" s="65"/>
      <c r="P429" s="20"/>
      <c r="Q429" s="21"/>
      <c r="R429" s="22"/>
      <c r="S429" s="23"/>
      <c r="T429" s="24"/>
      <c r="U429" s="25"/>
      <c r="V429" s="25"/>
      <c r="W429" s="45"/>
      <c r="X429" s="44"/>
      <c r="Y429" s="44"/>
      <c r="Z429" s="44"/>
      <c r="AA429" s="41"/>
      <c r="AB429" s="41"/>
      <c r="AC429" s="26"/>
      <c r="AD429" s="27"/>
      <c r="AE429" s="28"/>
      <c r="AF429" s="69"/>
      <c r="AG429" s="69"/>
      <c r="AH429" s="69"/>
      <c r="AI429" s="69"/>
      <c r="AJ429" s="69"/>
      <c r="AK429" s="69"/>
      <c r="AL429" s="69"/>
    </row>
    <row r="430" spans="1:38" s="71" customFormat="1" ht="60" customHeight="1" thickBot="1" x14ac:dyDescent="0.3">
      <c r="A430" s="15">
        <f>IF(C430="","",SUBTOTAL(3,$C$2:C430))</f>
        <v>429</v>
      </c>
      <c r="B430" s="16" t="s">
        <v>440</v>
      </c>
      <c r="C430" s="7" t="s">
        <v>1091</v>
      </c>
      <c r="D430" s="37">
        <v>4290</v>
      </c>
      <c r="E430" s="37" t="s">
        <v>1732</v>
      </c>
      <c r="F430" s="37">
        <v>429</v>
      </c>
      <c r="G430" s="56"/>
      <c r="H430" s="56">
        <v>7</v>
      </c>
      <c r="I430" s="56">
        <v>31</v>
      </c>
      <c r="J430" s="18">
        <f t="shared" si="6"/>
        <v>31</v>
      </c>
      <c r="K430" s="18">
        <v>25</v>
      </c>
      <c r="L430" s="19">
        <v>44653</v>
      </c>
      <c r="M430" s="62">
        <v>44716</v>
      </c>
      <c r="N430" s="18"/>
      <c r="O430" s="65"/>
      <c r="P430" s="20"/>
      <c r="Q430" s="21"/>
      <c r="R430" s="22"/>
      <c r="S430" s="23"/>
      <c r="T430" s="24"/>
      <c r="U430" s="25"/>
      <c r="V430" s="25"/>
      <c r="W430" s="45"/>
      <c r="X430" s="44"/>
      <c r="Y430" s="44"/>
      <c r="Z430" s="44"/>
      <c r="AA430" s="41"/>
      <c r="AB430" s="41"/>
      <c r="AC430" s="26"/>
      <c r="AD430" s="27"/>
      <c r="AE430" s="28"/>
      <c r="AF430" s="69"/>
      <c r="AG430" s="69"/>
      <c r="AH430" s="69"/>
      <c r="AI430" s="69"/>
      <c r="AJ430" s="69"/>
      <c r="AK430" s="69"/>
      <c r="AL430" s="69"/>
    </row>
    <row r="431" spans="1:38" s="71" customFormat="1" ht="60" customHeight="1" thickBot="1" x14ac:dyDescent="0.3">
      <c r="A431" s="15">
        <f>IF(C431="","",SUBTOTAL(3,$C$2:C431))</f>
        <v>430</v>
      </c>
      <c r="B431" s="16" t="s">
        <v>441</v>
      </c>
      <c r="C431" s="17" t="s">
        <v>1092</v>
      </c>
      <c r="D431" s="52">
        <v>4300</v>
      </c>
      <c r="E431" s="52" t="s">
        <v>1733</v>
      </c>
      <c r="F431" s="52">
        <v>430</v>
      </c>
      <c r="G431" s="56"/>
      <c r="H431" s="56">
        <v>7</v>
      </c>
      <c r="I431" s="56">
        <v>31</v>
      </c>
      <c r="J431" s="18">
        <f t="shared" si="6"/>
        <v>31</v>
      </c>
      <c r="K431" s="18">
        <v>25</v>
      </c>
      <c r="L431" s="19">
        <v>44307</v>
      </c>
      <c r="M431" s="62">
        <v>44359</v>
      </c>
      <c r="N431" s="18"/>
      <c r="O431" s="65"/>
      <c r="P431" s="20"/>
      <c r="Q431" s="21"/>
      <c r="R431" s="22"/>
      <c r="S431" s="23"/>
      <c r="T431" s="24"/>
      <c r="U431" s="25"/>
      <c r="V431" s="25"/>
      <c r="W431" s="45"/>
      <c r="X431" s="44"/>
      <c r="Y431" s="44"/>
      <c r="Z431" s="44"/>
      <c r="AA431" s="41"/>
      <c r="AB431" s="41"/>
      <c r="AC431" s="26"/>
      <c r="AD431" s="27"/>
      <c r="AE431" s="28"/>
      <c r="AF431" s="69"/>
      <c r="AG431" s="69"/>
      <c r="AH431" s="69"/>
      <c r="AI431" s="69"/>
      <c r="AJ431" s="69"/>
      <c r="AK431" s="69"/>
      <c r="AL431" s="69"/>
    </row>
    <row r="432" spans="1:38" s="71" customFormat="1" ht="60" customHeight="1" thickBot="1" x14ac:dyDescent="0.3">
      <c r="A432" s="15">
        <f>IF(C432="","",SUBTOTAL(3,$C$2:C432))</f>
        <v>431</v>
      </c>
      <c r="B432" s="16" t="s">
        <v>442</v>
      </c>
      <c r="C432" s="7" t="s">
        <v>1093</v>
      </c>
      <c r="D432" s="52">
        <v>4310</v>
      </c>
      <c r="E432" s="52" t="s">
        <v>1734</v>
      </c>
      <c r="F432" s="52">
        <v>431</v>
      </c>
      <c r="G432" s="56"/>
      <c r="H432" s="56">
        <v>8</v>
      </c>
      <c r="I432" s="56">
        <v>28</v>
      </c>
      <c r="J432" s="18">
        <f t="shared" si="6"/>
        <v>28</v>
      </c>
      <c r="K432" s="18">
        <v>25</v>
      </c>
      <c r="L432" s="19">
        <v>43677</v>
      </c>
      <c r="M432" s="62">
        <v>44713</v>
      </c>
      <c r="N432" s="18"/>
      <c r="O432" s="65"/>
      <c r="P432" s="20"/>
      <c r="Q432" s="21"/>
      <c r="R432" s="22"/>
      <c r="S432" s="23"/>
      <c r="T432" s="24"/>
      <c r="U432" s="25"/>
      <c r="V432" s="25"/>
      <c r="W432" s="45"/>
      <c r="X432" s="44"/>
      <c r="Y432" s="44"/>
      <c r="Z432" s="44"/>
      <c r="AA432" s="41"/>
      <c r="AB432" s="41"/>
      <c r="AC432" s="26"/>
      <c r="AD432" s="27"/>
      <c r="AE432" s="28"/>
      <c r="AF432" s="69"/>
      <c r="AG432" s="69"/>
      <c r="AH432" s="69"/>
      <c r="AI432" s="69"/>
      <c r="AJ432" s="69"/>
      <c r="AK432" s="69"/>
      <c r="AL432" s="69"/>
    </row>
    <row r="433" spans="1:38" s="71" customFormat="1" ht="60" customHeight="1" thickBot="1" x14ac:dyDescent="0.3">
      <c r="A433" s="15">
        <f>IF(C433="","",SUBTOTAL(3,$C$2:C433))</f>
        <v>432</v>
      </c>
      <c r="B433" s="16" t="s">
        <v>443</v>
      </c>
      <c r="C433" s="17" t="s">
        <v>1094</v>
      </c>
      <c r="D433" s="37">
        <v>4320</v>
      </c>
      <c r="E433" s="37" t="s">
        <v>1735</v>
      </c>
      <c r="F433" s="37">
        <v>432</v>
      </c>
      <c r="G433" s="56"/>
      <c r="H433" s="56">
        <v>4</v>
      </c>
      <c r="I433" s="56">
        <v>33</v>
      </c>
      <c r="J433" s="18">
        <f t="shared" si="6"/>
        <v>33</v>
      </c>
      <c r="K433" s="18">
        <v>25</v>
      </c>
      <c r="L433" s="19">
        <v>44222</v>
      </c>
      <c r="M433" s="62">
        <v>44652</v>
      </c>
      <c r="N433" s="18"/>
      <c r="O433" s="65"/>
      <c r="P433" s="20"/>
      <c r="Q433" s="21"/>
      <c r="R433" s="22"/>
      <c r="S433" s="23"/>
      <c r="T433" s="24"/>
      <c r="U433" s="25"/>
      <c r="V433" s="25"/>
      <c r="W433" s="45"/>
      <c r="X433" s="44"/>
      <c r="Y433" s="44"/>
      <c r="Z433" s="44"/>
      <c r="AA433" s="41"/>
      <c r="AB433" s="41"/>
      <c r="AC433" s="26"/>
      <c r="AD433" s="27"/>
      <c r="AE433" s="28"/>
      <c r="AF433" s="69"/>
      <c r="AG433" s="69"/>
      <c r="AH433" s="69"/>
      <c r="AI433" s="69"/>
      <c r="AJ433" s="69"/>
      <c r="AK433" s="69"/>
      <c r="AL433" s="69"/>
    </row>
    <row r="434" spans="1:38" s="71" customFormat="1" ht="60" customHeight="1" thickBot="1" x14ac:dyDescent="0.3">
      <c r="A434" s="15">
        <f>IF(C434="","",SUBTOTAL(3,$C$2:C434))</f>
        <v>433</v>
      </c>
      <c r="B434" s="16" t="s">
        <v>444</v>
      </c>
      <c r="C434" s="7" t="s">
        <v>1095</v>
      </c>
      <c r="D434" s="52">
        <v>4330</v>
      </c>
      <c r="E434" s="52" t="s">
        <v>1736</v>
      </c>
      <c r="F434" s="52">
        <v>433</v>
      </c>
      <c r="G434" s="56"/>
      <c r="H434" s="56">
        <v>6</v>
      </c>
      <c r="I434" s="56">
        <v>25</v>
      </c>
      <c r="J434" s="18">
        <f t="shared" si="6"/>
        <v>25</v>
      </c>
      <c r="K434" s="18">
        <v>25</v>
      </c>
      <c r="L434" s="19">
        <v>44073</v>
      </c>
      <c r="M434" s="62">
        <v>44362</v>
      </c>
      <c r="N434" s="18"/>
      <c r="O434" s="65"/>
      <c r="P434" s="20"/>
      <c r="Q434" s="21"/>
      <c r="R434" s="22"/>
      <c r="S434" s="23"/>
      <c r="T434" s="24"/>
      <c r="U434" s="25"/>
      <c r="V434" s="25"/>
      <c r="W434" s="45"/>
      <c r="X434" s="44"/>
      <c r="Y434" s="44"/>
      <c r="Z434" s="44"/>
      <c r="AA434" s="41"/>
      <c r="AB434" s="41"/>
      <c r="AC434" s="26"/>
      <c r="AD434" s="27"/>
      <c r="AE434" s="28"/>
      <c r="AF434" s="69"/>
      <c r="AG434" s="69"/>
      <c r="AH434" s="69"/>
      <c r="AI434" s="69"/>
      <c r="AJ434" s="69"/>
      <c r="AK434" s="69"/>
      <c r="AL434" s="69"/>
    </row>
    <row r="435" spans="1:38" s="71" customFormat="1" ht="60" customHeight="1" thickBot="1" x14ac:dyDescent="0.3">
      <c r="A435" s="15">
        <f>IF(C435="","",SUBTOTAL(3,$C$2:C435))</f>
        <v>434</v>
      </c>
      <c r="B435" s="16" t="s">
        <v>445</v>
      </c>
      <c r="C435" s="17" t="s">
        <v>1096</v>
      </c>
      <c r="D435" s="52">
        <v>4340</v>
      </c>
      <c r="E435" s="52" t="s">
        <v>1737</v>
      </c>
      <c r="F435" s="52">
        <v>434</v>
      </c>
      <c r="G435" s="56"/>
      <c r="H435" s="56">
        <v>11</v>
      </c>
      <c r="I435" s="56">
        <v>35</v>
      </c>
      <c r="J435" s="18">
        <f t="shared" si="6"/>
        <v>35</v>
      </c>
      <c r="K435" s="18">
        <v>25</v>
      </c>
      <c r="L435" s="19">
        <v>44099</v>
      </c>
      <c r="M435" s="62">
        <v>44713</v>
      </c>
      <c r="N435" s="18"/>
      <c r="O435" s="65"/>
      <c r="P435" s="20"/>
      <c r="Q435" s="21"/>
      <c r="R435" s="22"/>
      <c r="S435" s="23"/>
      <c r="T435" s="24"/>
      <c r="U435" s="25"/>
      <c r="V435" s="25"/>
      <c r="W435" s="45"/>
      <c r="X435" s="44"/>
      <c r="Y435" s="44"/>
      <c r="Z435" s="44"/>
      <c r="AA435" s="41"/>
      <c r="AB435" s="41"/>
      <c r="AC435" s="26"/>
      <c r="AD435" s="27"/>
      <c r="AE435" s="28"/>
      <c r="AF435" s="69"/>
      <c r="AG435" s="69"/>
      <c r="AH435" s="69"/>
      <c r="AI435" s="69"/>
      <c r="AJ435" s="69"/>
      <c r="AK435" s="69"/>
      <c r="AL435" s="69"/>
    </row>
    <row r="436" spans="1:38" s="71" customFormat="1" ht="60" customHeight="1" thickBot="1" x14ac:dyDescent="0.3">
      <c r="A436" s="15">
        <f>IF(C436="","",SUBTOTAL(3,$C$2:C436))</f>
        <v>435</v>
      </c>
      <c r="B436" s="16" t="s">
        <v>446</v>
      </c>
      <c r="C436" s="7" t="s">
        <v>1097</v>
      </c>
      <c r="D436" s="52">
        <v>4350</v>
      </c>
      <c r="E436" s="52" t="s">
        <v>1738</v>
      </c>
      <c r="F436" s="52">
        <v>435</v>
      </c>
      <c r="G436" s="56"/>
      <c r="H436" s="56">
        <v>2</v>
      </c>
      <c r="I436" s="56">
        <v>20</v>
      </c>
      <c r="J436" s="18">
        <f t="shared" si="6"/>
        <v>20</v>
      </c>
      <c r="K436" s="18">
        <v>25</v>
      </c>
      <c r="L436" s="19">
        <v>43933</v>
      </c>
      <c r="M436" s="62">
        <v>44348</v>
      </c>
      <c r="N436" s="18"/>
      <c r="O436" s="65"/>
      <c r="P436" s="20"/>
      <c r="Q436" s="21"/>
      <c r="R436" s="22"/>
      <c r="S436" s="23"/>
      <c r="T436" s="24"/>
      <c r="U436" s="25"/>
      <c r="V436" s="25"/>
      <c r="W436" s="45"/>
      <c r="X436" s="44"/>
      <c r="Y436" s="44"/>
      <c r="Z436" s="44"/>
      <c r="AA436" s="41"/>
      <c r="AB436" s="41"/>
      <c r="AC436" s="26"/>
      <c r="AD436" s="27"/>
      <c r="AE436" s="28"/>
      <c r="AF436" s="69"/>
      <c r="AG436" s="69"/>
      <c r="AH436" s="69"/>
      <c r="AI436" s="69"/>
      <c r="AJ436" s="69"/>
      <c r="AK436" s="69"/>
      <c r="AL436" s="69"/>
    </row>
    <row r="437" spans="1:38" s="71" customFormat="1" ht="60" customHeight="1" thickBot="1" x14ac:dyDescent="0.3">
      <c r="A437" s="15">
        <f>IF(C437="","",SUBTOTAL(3,$C$2:C437))</f>
        <v>436</v>
      </c>
      <c r="B437" s="16" t="s">
        <v>447</v>
      </c>
      <c r="C437" s="17" t="s">
        <v>1098</v>
      </c>
      <c r="D437" s="37">
        <v>4360</v>
      </c>
      <c r="E437" s="37" t="s">
        <v>1739</v>
      </c>
      <c r="F437" s="37">
        <v>436</v>
      </c>
      <c r="G437" s="56"/>
      <c r="H437" s="56">
        <v>3</v>
      </c>
      <c r="I437" s="56">
        <v>33</v>
      </c>
      <c r="J437" s="18">
        <f t="shared" si="6"/>
        <v>33</v>
      </c>
      <c r="K437" s="18">
        <v>25</v>
      </c>
      <c r="L437" s="19">
        <v>44686</v>
      </c>
      <c r="M437" s="62">
        <v>44712</v>
      </c>
      <c r="N437" s="18"/>
      <c r="O437" s="65"/>
      <c r="P437" s="20"/>
      <c r="Q437" s="21"/>
      <c r="R437" s="22"/>
      <c r="S437" s="23"/>
      <c r="T437" s="24"/>
      <c r="U437" s="25"/>
      <c r="V437" s="25"/>
      <c r="W437" s="45"/>
      <c r="X437" s="44"/>
      <c r="Y437" s="44"/>
      <c r="Z437" s="44"/>
      <c r="AA437" s="41"/>
      <c r="AB437" s="41"/>
      <c r="AC437" s="26"/>
      <c r="AD437" s="27"/>
      <c r="AE437" s="28"/>
      <c r="AF437" s="69"/>
      <c r="AG437" s="69"/>
      <c r="AH437" s="69"/>
      <c r="AI437" s="69"/>
      <c r="AJ437" s="69"/>
      <c r="AK437" s="69"/>
      <c r="AL437" s="69"/>
    </row>
    <row r="438" spans="1:38" s="71" customFormat="1" ht="60" customHeight="1" thickBot="1" x14ac:dyDescent="0.3">
      <c r="A438" s="15">
        <f>IF(C438="","",SUBTOTAL(3,$C$2:C438))</f>
        <v>437</v>
      </c>
      <c r="B438" s="16" t="s">
        <v>448</v>
      </c>
      <c r="C438" s="7" t="s">
        <v>1099</v>
      </c>
      <c r="D438" s="52">
        <v>4370</v>
      </c>
      <c r="E438" s="52" t="s">
        <v>1740</v>
      </c>
      <c r="F438" s="52">
        <v>437</v>
      </c>
      <c r="G438" s="56"/>
      <c r="H438" s="56">
        <v>6</v>
      </c>
      <c r="I438" s="56">
        <v>31</v>
      </c>
      <c r="J438" s="18">
        <f t="shared" si="6"/>
        <v>31</v>
      </c>
      <c r="K438" s="18">
        <v>25</v>
      </c>
      <c r="L438" s="19">
        <v>44645</v>
      </c>
      <c r="M438" s="62">
        <v>44717</v>
      </c>
      <c r="N438" s="18"/>
      <c r="O438" s="65"/>
      <c r="P438" s="20"/>
      <c r="Q438" s="21"/>
      <c r="R438" s="22"/>
      <c r="S438" s="23"/>
      <c r="T438" s="24"/>
      <c r="U438" s="25"/>
      <c r="V438" s="25"/>
      <c r="W438" s="45"/>
      <c r="X438" s="44"/>
      <c r="Y438" s="44"/>
      <c r="Z438" s="44"/>
      <c r="AA438" s="41"/>
      <c r="AB438" s="41"/>
      <c r="AC438" s="26"/>
      <c r="AD438" s="27"/>
      <c r="AE438" s="28"/>
      <c r="AF438" s="69"/>
      <c r="AG438" s="69"/>
      <c r="AH438" s="69"/>
      <c r="AI438" s="69"/>
      <c r="AJ438" s="69"/>
      <c r="AK438" s="69"/>
      <c r="AL438" s="69"/>
    </row>
    <row r="439" spans="1:38" s="71" customFormat="1" ht="60" customHeight="1" thickBot="1" x14ac:dyDescent="0.3">
      <c r="A439" s="15">
        <f>IF(C439="","",SUBTOTAL(3,$C$2:C439))</f>
        <v>438</v>
      </c>
      <c r="B439" s="16" t="s">
        <v>449</v>
      </c>
      <c r="C439" s="17" t="s">
        <v>1100</v>
      </c>
      <c r="D439" s="52">
        <v>4380</v>
      </c>
      <c r="E439" s="52" t="s">
        <v>1741</v>
      </c>
      <c r="F439" s="52">
        <v>438</v>
      </c>
      <c r="G439" s="56"/>
      <c r="H439" s="56">
        <v>3</v>
      </c>
      <c r="I439" s="56">
        <v>22</v>
      </c>
      <c r="J439" s="18">
        <f t="shared" si="6"/>
        <v>22</v>
      </c>
      <c r="K439" s="18">
        <v>25</v>
      </c>
      <c r="L439" s="19">
        <v>44299</v>
      </c>
      <c r="M439" s="62">
        <v>44715</v>
      </c>
      <c r="N439" s="18"/>
      <c r="O439" s="65"/>
      <c r="P439" s="20"/>
      <c r="Q439" s="21"/>
      <c r="R439" s="22"/>
      <c r="S439" s="23"/>
      <c r="T439" s="24"/>
      <c r="U439" s="25"/>
      <c r="V439" s="25"/>
      <c r="W439" s="45"/>
      <c r="X439" s="44"/>
      <c r="Y439" s="44"/>
      <c r="Z439" s="44"/>
      <c r="AA439" s="41"/>
      <c r="AB439" s="41"/>
      <c r="AC439" s="26"/>
      <c r="AD439" s="27"/>
      <c r="AE439" s="28"/>
      <c r="AF439" s="69"/>
      <c r="AG439" s="69"/>
      <c r="AH439" s="69"/>
      <c r="AI439" s="69"/>
      <c r="AJ439" s="69"/>
      <c r="AK439" s="69"/>
      <c r="AL439" s="69"/>
    </row>
    <row r="440" spans="1:38" s="71" customFormat="1" ht="60" customHeight="1" thickBot="1" x14ac:dyDescent="0.3">
      <c r="A440" s="15">
        <f>IF(C440="","",SUBTOTAL(3,$C$2:C440))</f>
        <v>439</v>
      </c>
      <c r="B440" s="16" t="s">
        <v>450</v>
      </c>
      <c r="C440" s="7" t="s">
        <v>1101</v>
      </c>
      <c r="D440" s="37">
        <v>4390</v>
      </c>
      <c r="E440" s="37" t="s">
        <v>1742</v>
      </c>
      <c r="F440" s="37">
        <v>439</v>
      </c>
      <c r="G440" s="56"/>
      <c r="H440" s="56">
        <v>8</v>
      </c>
      <c r="I440" s="56">
        <v>36</v>
      </c>
      <c r="J440" s="18">
        <f t="shared" si="6"/>
        <v>36</v>
      </c>
      <c r="K440" s="18">
        <v>25</v>
      </c>
      <c r="L440" s="19">
        <v>43630</v>
      </c>
      <c r="M440" s="62">
        <v>44712</v>
      </c>
      <c r="N440" s="18"/>
      <c r="O440" s="65"/>
      <c r="P440" s="20"/>
      <c r="Q440" s="21"/>
      <c r="R440" s="22"/>
      <c r="S440" s="23"/>
      <c r="T440" s="24"/>
      <c r="U440" s="25"/>
      <c r="V440" s="25"/>
      <c r="W440" s="45"/>
      <c r="X440" s="44"/>
      <c r="Y440" s="44"/>
      <c r="Z440" s="44"/>
      <c r="AA440" s="41"/>
      <c r="AB440" s="41"/>
      <c r="AC440" s="26"/>
      <c r="AD440" s="27"/>
      <c r="AE440" s="28"/>
      <c r="AF440" s="69"/>
      <c r="AG440" s="69"/>
      <c r="AH440" s="69"/>
      <c r="AI440" s="69"/>
      <c r="AJ440" s="69"/>
      <c r="AK440" s="69"/>
      <c r="AL440" s="69"/>
    </row>
    <row r="441" spans="1:38" s="71" customFormat="1" ht="60" customHeight="1" thickBot="1" x14ac:dyDescent="0.3">
      <c r="A441" s="15">
        <f>IF(C441="","",SUBTOTAL(3,$C$2:C441))</f>
        <v>440</v>
      </c>
      <c r="B441" s="16" t="s">
        <v>451</v>
      </c>
      <c r="C441" s="17" t="s">
        <v>1102</v>
      </c>
      <c r="D441" s="52">
        <v>4400</v>
      </c>
      <c r="E441" s="52" t="s">
        <v>1743</v>
      </c>
      <c r="F441" s="52">
        <v>440</v>
      </c>
      <c r="G441" s="56"/>
      <c r="H441" s="56">
        <v>9</v>
      </c>
      <c r="I441" s="56">
        <v>31</v>
      </c>
      <c r="J441" s="18">
        <f t="shared" si="6"/>
        <v>31</v>
      </c>
      <c r="K441" s="18">
        <v>25</v>
      </c>
      <c r="L441" s="19">
        <v>44363</v>
      </c>
      <c r="M441" s="62">
        <v>44711</v>
      </c>
      <c r="N441" s="18"/>
      <c r="O441" s="65"/>
      <c r="P441" s="20"/>
      <c r="Q441" s="21"/>
      <c r="R441" s="22"/>
      <c r="S441" s="23"/>
      <c r="T441" s="24"/>
      <c r="U441" s="25"/>
      <c r="V441" s="25"/>
      <c r="W441" s="45"/>
      <c r="X441" s="44"/>
      <c r="Y441" s="44"/>
      <c r="Z441" s="44"/>
      <c r="AA441" s="41"/>
      <c r="AB441" s="41"/>
      <c r="AC441" s="26"/>
      <c r="AD441" s="27"/>
      <c r="AE441" s="28"/>
      <c r="AF441" s="69"/>
      <c r="AG441" s="69"/>
      <c r="AH441" s="69"/>
      <c r="AI441" s="69"/>
      <c r="AJ441" s="69"/>
      <c r="AK441" s="69"/>
      <c r="AL441" s="69"/>
    </row>
    <row r="442" spans="1:38" s="71" customFormat="1" ht="60" customHeight="1" thickBot="1" x14ac:dyDescent="0.3">
      <c r="A442" s="15">
        <f>IF(C442="","",SUBTOTAL(3,$C$2:C442))</f>
        <v>441</v>
      </c>
      <c r="B442" s="16" t="s">
        <v>452</v>
      </c>
      <c r="C442" s="7" t="s">
        <v>1103</v>
      </c>
      <c r="D442" s="52">
        <v>4410</v>
      </c>
      <c r="E442" s="52" t="s">
        <v>1744</v>
      </c>
      <c r="F442" s="52">
        <v>441</v>
      </c>
      <c r="G442" s="56"/>
      <c r="H442" s="56">
        <v>11</v>
      </c>
      <c r="I442" s="56">
        <v>36</v>
      </c>
      <c r="J442" s="18">
        <f t="shared" si="6"/>
        <v>36</v>
      </c>
      <c r="K442" s="18">
        <v>25</v>
      </c>
      <c r="L442" s="19">
        <v>44309</v>
      </c>
      <c r="M442" s="62">
        <v>44347</v>
      </c>
      <c r="N442" s="18"/>
      <c r="O442" s="65"/>
      <c r="P442" s="20"/>
      <c r="Q442" s="21"/>
      <c r="R442" s="22"/>
      <c r="S442" s="23"/>
      <c r="T442" s="24"/>
      <c r="U442" s="25"/>
      <c r="V442" s="25"/>
      <c r="W442" s="45"/>
      <c r="X442" s="44"/>
      <c r="Y442" s="44"/>
      <c r="Z442" s="44"/>
      <c r="AA442" s="41"/>
      <c r="AB442" s="41"/>
      <c r="AC442" s="26"/>
      <c r="AD442" s="27"/>
      <c r="AE442" s="28"/>
      <c r="AF442" s="69"/>
      <c r="AG442" s="69"/>
      <c r="AH442" s="69"/>
      <c r="AI442" s="69"/>
      <c r="AJ442" s="69"/>
      <c r="AK442" s="69"/>
      <c r="AL442" s="69"/>
    </row>
    <row r="443" spans="1:38" s="71" customFormat="1" ht="60" customHeight="1" thickBot="1" x14ac:dyDescent="0.3">
      <c r="A443" s="15">
        <f>IF(C443="","",SUBTOTAL(3,$C$2:C443))</f>
        <v>442</v>
      </c>
      <c r="B443" s="16" t="s">
        <v>453</v>
      </c>
      <c r="C443" s="17" t="s">
        <v>1104</v>
      </c>
      <c r="D443" s="52">
        <v>4420</v>
      </c>
      <c r="E443" s="52" t="s">
        <v>1745</v>
      </c>
      <c r="F443" s="52">
        <v>442</v>
      </c>
      <c r="G443" s="56"/>
      <c r="H443" s="56">
        <v>8</v>
      </c>
      <c r="I443" s="56">
        <v>36</v>
      </c>
      <c r="J443" s="18">
        <f t="shared" si="6"/>
        <v>36</v>
      </c>
      <c r="K443" s="18">
        <v>25</v>
      </c>
      <c r="L443" s="19">
        <v>44615</v>
      </c>
      <c r="M443" s="62">
        <v>44663</v>
      </c>
      <c r="N443" s="18"/>
      <c r="O443" s="65"/>
      <c r="P443" s="20"/>
      <c r="Q443" s="21"/>
      <c r="R443" s="22"/>
      <c r="S443" s="23"/>
      <c r="T443" s="24"/>
      <c r="U443" s="25"/>
      <c r="V443" s="25"/>
      <c r="W443" s="45"/>
      <c r="X443" s="44"/>
      <c r="Y443" s="44"/>
      <c r="Z443" s="44"/>
      <c r="AA443" s="41"/>
      <c r="AB443" s="41"/>
      <c r="AC443" s="26"/>
      <c r="AD443" s="27"/>
      <c r="AE443" s="28"/>
      <c r="AF443" s="69"/>
      <c r="AG443" s="69"/>
      <c r="AH443" s="69"/>
      <c r="AI443" s="69"/>
      <c r="AJ443" s="69"/>
      <c r="AK443" s="69"/>
      <c r="AL443" s="69"/>
    </row>
    <row r="444" spans="1:38" s="71" customFormat="1" ht="60" customHeight="1" thickBot="1" x14ac:dyDescent="0.3">
      <c r="A444" s="15">
        <f>IF(C444="","",SUBTOTAL(3,$C$2:C444))</f>
        <v>443</v>
      </c>
      <c r="B444" s="16" t="s">
        <v>454</v>
      </c>
      <c r="C444" s="7" t="s">
        <v>1105</v>
      </c>
      <c r="D444" s="37">
        <v>4430</v>
      </c>
      <c r="E444" s="37" t="s">
        <v>1746</v>
      </c>
      <c r="F444" s="37">
        <v>443</v>
      </c>
      <c r="G444" s="56"/>
      <c r="H444" s="56">
        <v>6</v>
      </c>
      <c r="I444" s="56">
        <v>32</v>
      </c>
      <c r="J444" s="18">
        <f t="shared" si="6"/>
        <v>32</v>
      </c>
      <c r="K444" s="18">
        <v>25</v>
      </c>
      <c r="L444" s="19">
        <v>44000</v>
      </c>
      <c r="M444" s="62">
        <v>44711</v>
      </c>
      <c r="N444" s="18"/>
      <c r="O444" s="65"/>
      <c r="P444" s="20"/>
      <c r="Q444" s="21"/>
      <c r="R444" s="22"/>
      <c r="S444" s="23"/>
      <c r="T444" s="24"/>
      <c r="U444" s="25"/>
      <c r="V444" s="25"/>
      <c r="W444" s="45"/>
      <c r="X444" s="44"/>
      <c r="Y444" s="44"/>
      <c r="Z444" s="44"/>
      <c r="AA444" s="41"/>
      <c r="AB444" s="41"/>
      <c r="AC444" s="26"/>
      <c r="AD444" s="27"/>
      <c r="AE444" s="28"/>
      <c r="AF444" s="69"/>
      <c r="AG444" s="69"/>
      <c r="AH444" s="69"/>
      <c r="AI444" s="69"/>
      <c r="AJ444" s="69"/>
      <c r="AK444" s="69"/>
      <c r="AL444" s="69"/>
    </row>
    <row r="445" spans="1:38" s="71" customFormat="1" ht="60" customHeight="1" thickBot="1" x14ac:dyDescent="0.3">
      <c r="A445" s="15">
        <f>IF(C445="","",SUBTOTAL(3,$C$2:C445))</f>
        <v>444</v>
      </c>
      <c r="B445" s="16" t="s">
        <v>455</v>
      </c>
      <c r="C445" s="17" t="s">
        <v>1106</v>
      </c>
      <c r="D445" s="52">
        <v>4440</v>
      </c>
      <c r="E445" s="52" t="s">
        <v>1747</v>
      </c>
      <c r="F445" s="52">
        <v>444</v>
      </c>
      <c r="G445" s="56"/>
      <c r="H445" s="56">
        <v>6</v>
      </c>
      <c r="I445" s="56">
        <v>27</v>
      </c>
      <c r="J445" s="18">
        <f t="shared" si="6"/>
        <v>27</v>
      </c>
      <c r="K445" s="18">
        <v>25</v>
      </c>
      <c r="L445" s="19">
        <v>43900</v>
      </c>
      <c r="M445" s="62">
        <v>44711</v>
      </c>
      <c r="N445" s="18"/>
      <c r="O445" s="65"/>
      <c r="P445" s="20"/>
      <c r="Q445" s="21"/>
      <c r="R445" s="22"/>
      <c r="S445" s="23"/>
      <c r="T445" s="24"/>
      <c r="U445" s="25"/>
      <c r="V445" s="25"/>
      <c r="W445" s="45"/>
      <c r="X445" s="44"/>
      <c r="Y445" s="44"/>
      <c r="Z445" s="44"/>
      <c r="AA445" s="41"/>
      <c r="AB445" s="41"/>
      <c r="AC445" s="26"/>
      <c r="AD445" s="27"/>
      <c r="AE445" s="28"/>
      <c r="AF445" s="69"/>
      <c r="AG445" s="69"/>
      <c r="AH445" s="69"/>
      <c r="AI445" s="69"/>
      <c r="AJ445" s="69"/>
      <c r="AK445" s="69"/>
      <c r="AL445" s="69"/>
    </row>
    <row r="446" spans="1:38" s="71" customFormat="1" ht="60" customHeight="1" thickBot="1" x14ac:dyDescent="0.3">
      <c r="A446" s="15">
        <f>IF(C446="","",SUBTOTAL(3,$C$2:C446))</f>
        <v>445</v>
      </c>
      <c r="B446" s="16" t="s">
        <v>456</v>
      </c>
      <c r="C446" s="7" t="s">
        <v>1107</v>
      </c>
      <c r="D446" s="52">
        <v>4450</v>
      </c>
      <c r="E446" s="52" t="s">
        <v>1748</v>
      </c>
      <c r="F446" s="52">
        <v>445</v>
      </c>
      <c r="G446" s="56"/>
      <c r="H446" s="56">
        <v>4</v>
      </c>
      <c r="I446" s="56">
        <v>31</v>
      </c>
      <c r="J446" s="18">
        <f t="shared" si="6"/>
        <v>31</v>
      </c>
      <c r="K446" s="18">
        <v>25</v>
      </c>
      <c r="L446" s="19" t="s">
        <v>457</v>
      </c>
      <c r="M446" s="62">
        <v>44541</v>
      </c>
      <c r="N446" s="18"/>
      <c r="O446" s="65"/>
      <c r="P446" s="20"/>
      <c r="Q446" s="21"/>
      <c r="R446" s="22"/>
      <c r="S446" s="23"/>
      <c r="T446" s="24"/>
      <c r="U446" s="25"/>
      <c r="V446" s="25"/>
      <c r="W446" s="45"/>
      <c r="X446" s="44"/>
      <c r="Y446" s="44"/>
      <c r="Z446" s="44"/>
      <c r="AA446" s="41"/>
      <c r="AB446" s="41"/>
      <c r="AC446" s="26"/>
      <c r="AD446" s="27"/>
      <c r="AE446" s="28"/>
      <c r="AF446" s="69"/>
      <c r="AG446" s="69"/>
      <c r="AH446" s="69"/>
      <c r="AI446" s="69"/>
      <c r="AJ446" s="69"/>
      <c r="AK446" s="69"/>
      <c r="AL446" s="69"/>
    </row>
    <row r="447" spans="1:38" s="71" customFormat="1" ht="60" customHeight="1" thickBot="1" x14ac:dyDescent="0.3">
      <c r="A447" s="15">
        <f>IF(C447="","",SUBTOTAL(3,$C$2:C447))</f>
        <v>446</v>
      </c>
      <c r="B447" s="16" t="s">
        <v>458</v>
      </c>
      <c r="C447" s="17" t="s">
        <v>1108</v>
      </c>
      <c r="D447" s="37">
        <v>4460</v>
      </c>
      <c r="E447" s="37" t="s">
        <v>1749</v>
      </c>
      <c r="F447" s="37">
        <v>446</v>
      </c>
      <c r="G447" s="56"/>
      <c r="H447" s="56">
        <v>6</v>
      </c>
      <c r="I447" s="56">
        <v>28</v>
      </c>
      <c r="J447" s="18">
        <f t="shared" si="6"/>
        <v>28</v>
      </c>
      <c r="K447" s="18">
        <v>25</v>
      </c>
      <c r="L447" s="19">
        <v>44168</v>
      </c>
      <c r="M447" s="62">
        <v>44518</v>
      </c>
      <c r="N447" s="18"/>
      <c r="O447" s="65"/>
      <c r="P447" s="20"/>
      <c r="Q447" s="21"/>
      <c r="R447" s="22"/>
      <c r="S447" s="23"/>
      <c r="T447" s="24"/>
      <c r="U447" s="25"/>
      <c r="V447" s="25"/>
      <c r="W447" s="45"/>
      <c r="X447" s="44"/>
      <c r="Y447" s="44"/>
      <c r="Z447" s="44"/>
      <c r="AA447" s="41"/>
      <c r="AB447" s="41"/>
      <c r="AC447" s="26"/>
      <c r="AD447" s="27"/>
      <c r="AE447" s="28"/>
      <c r="AF447" s="69"/>
      <c r="AG447" s="69"/>
      <c r="AH447" s="69"/>
      <c r="AI447" s="69"/>
      <c r="AJ447" s="69"/>
      <c r="AK447" s="69"/>
      <c r="AL447" s="69"/>
    </row>
    <row r="448" spans="1:38" s="71" customFormat="1" ht="60" customHeight="1" thickBot="1" x14ac:dyDescent="0.3">
      <c r="A448" s="15">
        <f>IF(C448="","",SUBTOTAL(3,$C$2:C448))</f>
        <v>447</v>
      </c>
      <c r="B448" s="16" t="s">
        <v>459</v>
      </c>
      <c r="C448" s="7" t="s">
        <v>1109</v>
      </c>
      <c r="D448" s="52">
        <v>4470</v>
      </c>
      <c r="E448" s="52" t="s">
        <v>1750</v>
      </c>
      <c r="F448" s="52">
        <v>447</v>
      </c>
      <c r="G448" s="56"/>
      <c r="H448" s="56">
        <v>6</v>
      </c>
      <c r="I448" s="56">
        <v>27</v>
      </c>
      <c r="J448" s="18">
        <f t="shared" si="6"/>
        <v>27</v>
      </c>
      <c r="K448" s="18">
        <v>25</v>
      </c>
      <c r="L448" s="19">
        <v>44218</v>
      </c>
      <c r="M448" s="62">
        <v>44510</v>
      </c>
      <c r="N448" s="18"/>
      <c r="O448" s="65"/>
      <c r="P448" s="20"/>
      <c r="Q448" s="21"/>
      <c r="R448" s="22"/>
      <c r="S448" s="23"/>
      <c r="T448" s="24"/>
      <c r="U448" s="25"/>
      <c r="V448" s="25"/>
      <c r="W448" s="45"/>
      <c r="X448" s="44"/>
      <c r="Y448" s="44"/>
      <c r="Z448" s="44"/>
      <c r="AA448" s="41"/>
      <c r="AB448" s="41"/>
      <c r="AC448" s="26"/>
      <c r="AD448" s="27"/>
      <c r="AE448" s="28"/>
      <c r="AF448" s="69"/>
      <c r="AG448" s="69"/>
      <c r="AH448" s="69"/>
      <c r="AI448" s="69"/>
      <c r="AJ448" s="69"/>
      <c r="AK448" s="69"/>
      <c r="AL448" s="69"/>
    </row>
    <row r="449" spans="1:38" s="71" customFormat="1" ht="60" customHeight="1" thickBot="1" x14ac:dyDescent="0.3">
      <c r="A449" s="15">
        <f>IF(C449="","",SUBTOTAL(3,$C$2:C449))</f>
        <v>448</v>
      </c>
      <c r="B449" s="16" t="s">
        <v>460</v>
      </c>
      <c r="C449" s="17" t="s">
        <v>1110</v>
      </c>
      <c r="D449" s="52">
        <v>4480</v>
      </c>
      <c r="E449" s="52" t="s">
        <v>1751</v>
      </c>
      <c r="F449" s="52">
        <v>448</v>
      </c>
      <c r="G449" s="56"/>
      <c r="H449" s="56">
        <v>3</v>
      </c>
      <c r="I449" s="56">
        <v>36</v>
      </c>
      <c r="J449" s="18">
        <f t="shared" si="6"/>
        <v>36</v>
      </c>
      <c r="K449" s="18">
        <v>25</v>
      </c>
      <c r="L449" s="19">
        <v>44391</v>
      </c>
      <c r="M449" s="62">
        <v>44503</v>
      </c>
      <c r="N449" s="18"/>
      <c r="O449" s="65"/>
      <c r="P449" s="20"/>
      <c r="Q449" s="21"/>
      <c r="R449" s="22"/>
      <c r="S449" s="23"/>
      <c r="T449" s="24"/>
      <c r="U449" s="25"/>
      <c r="V449" s="25"/>
      <c r="W449" s="45"/>
      <c r="X449" s="44"/>
      <c r="Y449" s="44"/>
      <c r="Z449" s="44"/>
      <c r="AA449" s="41"/>
      <c r="AB449" s="41"/>
      <c r="AC449" s="26"/>
      <c r="AD449" s="27"/>
      <c r="AE449" s="28"/>
      <c r="AF449" s="69"/>
      <c r="AG449" s="69"/>
      <c r="AH449" s="69"/>
      <c r="AI449" s="69"/>
      <c r="AJ449" s="69"/>
      <c r="AK449" s="69"/>
      <c r="AL449" s="69"/>
    </row>
    <row r="450" spans="1:38" s="71" customFormat="1" ht="60" customHeight="1" thickBot="1" x14ac:dyDescent="0.3">
      <c r="A450" s="15">
        <f>IF(C450="","",SUBTOTAL(3,$C$2:C450))</f>
        <v>449</v>
      </c>
      <c r="B450" s="16" t="s">
        <v>461</v>
      </c>
      <c r="C450" s="7" t="s">
        <v>1111</v>
      </c>
      <c r="D450" s="52">
        <v>4490</v>
      </c>
      <c r="E450" s="52" t="s">
        <v>1752</v>
      </c>
      <c r="F450" s="52">
        <v>449</v>
      </c>
      <c r="G450" s="56"/>
      <c r="H450" s="56">
        <v>2.65</v>
      </c>
      <c r="I450" s="56">
        <v>24</v>
      </c>
      <c r="J450" s="18">
        <f t="shared" ref="J450:J513" si="7">IF(I450&gt;=W450,I450,W450)</f>
        <v>24</v>
      </c>
      <c r="K450" s="18">
        <v>25</v>
      </c>
      <c r="L450" s="19">
        <v>44391</v>
      </c>
      <c r="M450" s="62">
        <v>44423</v>
      </c>
      <c r="N450" s="18"/>
      <c r="O450" s="65"/>
      <c r="P450" s="20"/>
      <c r="Q450" s="21"/>
      <c r="R450" s="22"/>
      <c r="S450" s="23"/>
      <c r="T450" s="24"/>
      <c r="U450" s="25"/>
      <c r="V450" s="25"/>
      <c r="W450" s="45"/>
      <c r="X450" s="44"/>
      <c r="Y450" s="44"/>
      <c r="Z450" s="44"/>
      <c r="AA450" s="41"/>
      <c r="AB450" s="41"/>
      <c r="AC450" s="26"/>
      <c r="AD450" s="27"/>
      <c r="AE450" s="28"/>
      <c r="AF450" s="69"/>
      <c r="AG450" s="69"/>
      <c r="AH450" s="69"/>
      <c r="AI450" s="69"/>
      <c r="AJ450" s="69"/>
      <c r="AK450" s="69"/>
      <c r="AL450" s="69"/>
    </row>
    <row r="451" spans="1:38" s="71" customFormat="1" ht="60" customHeight="1" thickBot="1" x14ac:dyDescent="0.3">
      <c r="A451" s="15">
        <f>IF(C451="","",SUBTOTAL(3,$C$2:C451))</f>
        <v>450</v>
      </c>
      <c r="B451" s="16" t="s">
        <v>462</v>
      </c>
      <c r="C451" s="17" t="s">
        <v>1112</v>
      </c>
      <c r="D451" s="37">
        <v>4500</v>
      </c>
      <c r="E451" s="37" t="s">
        <v>1753</v>
      </c>
      <c r="F451" s="37">
        <v>450</v>
      </c>
      <c r="G451" s="56"/>
      <c r="H451" s="56">
        <v>12</v>
      </c>
      <c r="I451" s="56">
        <v>35</v>
      </c>
      <c r="J451" s="18">
        <f t="shared" si="7"/>
        <v>35</v>
      </c>
      <c r="K451" s="18">
        <v>25</v>
      </c>
      <c r="L451" s="19">
        <v>44154</v>
      </c>
      <c r="M451" s="62">
        <v>44433</v>
      </c>
      <c r="N451" s="18"/>
      <c r="O451" s="65"/>
      <c r="P451" s="20"/>
      <c r="Q451" s="21"/>
      <c r="R451" s="22"/>
      <c r="S451" s="23"/>
      <c r="T451" s="24"/>
      <c r="U451" s="25"/>
      <c r="V451" s="25"/>
      <c r="W451" s="45"/>
      <c r="X451" s="44"/>
      <c r="Y451" s="44"/>
      <c r="Z451" s="44"/>
      <c r="AA451" s="41"/>
      <c r="AB451" s="41"/>
      <c r="AC451" s="26"/>
      <c r="AD451" s="27"/>
      <c r="AE451" s="28"/>
      <c r="AF451" s="69"/>
      <c r="AG451" s="69"/>
      <c r="AH451" s="69"/>
      <c r="AI451" s="69"/>
      <c r="AJ451" s="69"/>
      <c r="AK451" s="69"/>
      <c r="AL451" s="69"/>
    </row>
    <row r="452" spans="1:38" s="71" customFormat="1" ht="60" customHeight="1" thickBot="1" x14ac:dyDescent="0.3">
      <c r="A452" s="15">
        <f>IF(C452="","",SUBTOTAL(3,$C$2:C452))</f>
        <v>451</v>
      </c>
      <c r="B452" s="16" t="s">
        <v>463</v>
      </c>
      <c r="C452" s="7" t="s">
        <v>1113</v>
      </c>
      <c r="D452" s="52">
        <v>4510</v>
      </c>
      <c r="E452" s="52" t="s">
        <v>1754</v>
      </c>
      <c r="F452" s="52">
        <v>451</v>
      </c>
      <c r="G452" s="56"/>
      <c r="H452" s="56">
        <v>8</v>
      </c>
      <c r="I452" s="56">
        <v>31</v>
      </c>
      <c r="J452" s="18">
        <f t="shared" si="7"/>
        <v>31</v>
      </c>
      <c r="K452" s="18">
        <v>25</v>
      </c>
      <c r="L452" s="19">
        <v>44394</v>
      </c>
      <c r="M452" s="62">
        <v>44539</v>
      </c>
      <c r="N452" s="18"/>
      <c r="O452" s="65"/>
      <c r="P452" s="20"/>
      <c r="Q452" s="21"/>
      <c r="R452" s="22"/>
      <c r="S452" s="23"/>
      <c r="T452" s="24"/>
      <c r="U452" s="25"/>
      <c r="V452" s="25"/>
      <c r="W452" s="45"/>
      <c r="X452" s="44"/>
      <c r="Y452" s="44"/>
      <c r="Z452" s="44"/>
      <c r="AA452" s="41"/>
      <c r="AB452" s="41"/>
      <c r="AC452" s="26"/>
      <c r="AD452" s="27"/>
      <c r="AE452" s="28"/>
      <c r="AF452" s="69"/>
      <c r="AG452" s="69"/>
      <c r="AH452" s="69"/>
      <c r="AI452" s="69"/>
      <c r="AJ452" s="69"/>
      <c r="AK452" s="69"/>
      <c r="AL452" s="69"/>
    </row>
    <row r="453" spans="1:38" s="71" customFormat="1" ht="60" customHeight="1" thickBot="1" x14ac:dyDescent="0.3">
      <c r="A453" s="15">
        <f>IF(C453="","",SUBTOTAL(3,$C$2:C453))</f>
        <v>452</v>
      </c>
      <c r="B453" s="16" t="s">
        <v>464</v>
      </c>
      <c r="C453" s="17" t="s">
        <v>1114</v>
      </c>
      <c r="D453" s="52">
        <v>4520</v>
      </c>
      <c r="E453" s="52" t="s">
        <v>1755</v>
      </c>
      <c r="F453" s="52">
        <v>452</v>
      </c>
      <c r="G453" s="56"/>
      <c r="H453" s="56">
        <v>7</v>
      </c>
      <c r="I453" s="56">
        <v>24</v>
      </c>
      <c r="J453" s="18">
        <f t="shared" si="7"/>
        <v>24</v>
      </c>
      <c r="K453" s="18">
        <v>25</v>
      </c>
      <c r="L453" s="19">
        <v>44315</v>
      </c>
      <c r="M453" s="62">
        <v>44395</v>
      </c>
      <c r="N453" s="18"/>
      <c r="O453" s="65"/>
      <c r="P453" s="20"/>
      <c r="Q453" s="21"/>
      <c r="R453" s="22"/>
      <c r="S453" s="23"/>
      <c r="T453" s="24"/>
      <c r="U453" s="25"/>
      <c r="V453" s="25"/>
      <c r="W453" s="45"/>
      <c r="X453" s="44"/>
      <c r="Y453" s="44"/>
      <c r="Z453" s="44"/>
      <c r="AA453" s="41"/>
      <c r="AB453" s="41"/>
      <c r="AC453" s="26"/>
      <c r="AD453" s="27"/>
      <c r="AE453" s="28"/>
      <c r="AF453" s="69"/>
      <c r="AG453" s="69"/>
      <c r="AH453" s="69"/>
      <c r="AI453" s="69"/>
      <c r="AJ453" s="69"/>
      <c r="AK453" s="69"/>
      <c r="AL453" s="69"/>
    </row>
    <row r="454" spans="1:38" s="71" customFormat="1" ht="60" customHeight="1" thickBot="1" x14ac:dyDescent="0.3">
      <c r="A454" s="15">
        <f>IF(C454="","",SUBTOTAL(3,$C$2:C454))</f>
        <v>453</v>
      </c>
      <c r="B454" s="16" t="s">
        <v>465</v>
      </c>
      <c r="C454" s="7" t="s">
        <v>1115</v>
      </c>
      <c r="D454" s="37">
        <v>4530</v>
      </c>
      <c r="E454" s="37" t="s">
        <v>1756</v>
      </c>
      <c r="F454" s="37">
        <v>453</v>
      </c>
      <c r="G454" s="56"/>
      <c r="H454" s="56">
        <v>3</v>
      </c>
      <c r="I454" s="56">
        <v>23</v>
      </c>
      <c r="J454" s="18">
        <f t="shared" si="7"/>
        <v>23</v>
      </c>
      <c r="K454" s="18">
        <v>25</v>
      </c>
      <c r="L454" s="19">
        <v>43680</v>
      </c>
      <c r="M454" s="62">
        <v>44376</v>
      </c>
      <c r="N454" s="18"/>
      <c r="O454" s="65"/>
      <c r="P454" s="20"/>
      <c r="Q454" s="21"/>
      <c r="R454" s="22"/>
      <c r="S454" s="23"/>
      <c r="T454" s="24"/>
      <c r="U454" s="25"/>
      <c r="V454" s="25"/>
      <c r="W454" s="45"/>
      <c r="X454" s="44"/>
      <c r="Y454" s="44"/>
      <c r="Z454" s="44"/>
      <c r="AA454" s="41"/>
      <c r="AB454" s="41"/>
      <c r="AC454" s="26"/>
      <c r="AD454" s="27"/>
      <c r="AE454" s="28"/>
      <c r="AF454" s="69"/>
      <c r="AG454" s="69"/>
      <c r="AH454" s="69"/>
      <c r="AI454" s="69"/>
      <c r="AJ454" s="69"/>
      <c r="AK454" s="69"/>
      <c r="AL454" s="69"/>
    </row>
    <row r="455" spans="1:38" s="71" customFormat="1" ht="60" customHeight="1" thickBot="1" x14ac:dyDescent="0.3">
      <c r="A455" s="15">
        <f>IF(C455="","",SUBTOTAL(3,$C$2:C455))</f>
        <v>454</v>
      </c>
      <c r="B455" s="16" t="s">
        <v>466</v>
      </c>
      <c r="C455" s="17" t="s">
        <v>1116</v>
      </c>
      <c r="D455" s="52">
        <v>4540</v>
      </c>
      <c r="E455" s="52" t="s">
        <v>1757</v>
      </c>
      <c r="F455" s="52">
        <v>454</v>
      </c>
      <c r="G455" s="56"/>
      <c r="H455" s="56">
        <v>6</v>
      </c>
      <c r="I455" s="56">
        <v>36</v>
      </c>
      <c r="J455" s="18">
        <f t="shared" si="7"/>
        <v>36</v>
      </c>
      <c r="K455" s="18">
        <v>25</v>
      </c>
      <c r="L455" s="19">
        <v>44395</v>
      </c>
      <c r="M455" s="62">
        <v>44466</v>
      </c>
      <c r="N455" s="18"/>
      <c r="O455" s="65"/>
      <c r="P455" s="20"/>
      <c r="Q455" s="21"/>
      <c r="R455" s="22"/>
      <c r="S455" s="23"/>
      <c r="T455" s="24"/>
      <c r="U455" s="25"/>
      <c r="V455" s="25"/>
      <c r="W455" s="45"/>
      <c r="X455" s="44"/>
      <c r="Y455" s="44"/>
      <c r="Z455" s="44"/>
      <c r="AA455" s="41"/>
      <c r="AB455" s="41"/>
      <c r="AC455" s="26"/>
      <c r="AD455" s="27"/>
      <c r="AE455" s="28"/>
      <c r="AF455" s="69"/>
      <c r="AG455" s="69"/>
      <c r="AH455" s="69"/>
      <c r="AI455" s="69"/>
      <c r="AJ455" s="69"/>
      <c r="AK455" s="69"/>
      <c r="AL455" s="69"/>
    </row>
    <row r="456" spans="1:38" s="71" customFormat="1" ht="60" customHeight="1" thickBot="1" x14ac:dyDescent="0.3">
      <c r="A456" s="15">
        <f>IF(C456="","",SUBTOTAL(3,$C$2:C456))</f>
        <v>455</v>
      </c>
      <c r="B456" s="16" t="s">
        <v>467</v>
      </c>
      <c r="C456" s="7" t="s">
        <v>1117</v>
      </c>
      <c r="D456" s="52">
        <v>4550</v>
      </c>
      <c r="E456" s="52" t="s">
        <v>1758</v>
      </c>
      <c r="F456" s="52">
        <v>455</v>
      </c>
      <c r="G456" s="56"/>
      <c r="H456" s="56">
        <v>6</v>
      </c>
      <c r="I456" s="56">
        <v>32</v>
      </c>
      <c r="J456" s="18">
        <f t="shared" si="7"/>
        <v>32</v>
      </c>
      <c r="K456" s="18">
        <v>25</v>
      </c>
      <c r="L456" s="19">
        <v>43586</v>
      </c>
      <c r="M456" s="62">
        <v>44392</v>
      </c>
      <c r="N456" s="18"/>
      <c r="O456" s="65"/>
      <c r="P456" s="20"/>
      <c r="Q456" s="21"/>
      <c r="R456" s="22"/>
      <c r="S456" s="23"/>
      <c r="T456" s="24"/>
      <c r="U456" s="25"/>
      <c r="V456" s="25"/>
      <c r="W456" s="45"/>
      <c r="X456" s="44"/>
      <c r="Y456" s="44"/>
      <c r="Z456" s="44"/>
      <c r="AA456" s="41"/>
      <c r="AB456" s="41"/>
      <c r="AC456" s="26"/>
      <c r="AD456" s="27"/>
      <c r="AE456" s="28"/>
      <c r="AF456" s="69"/>
      <c r="AG456" s="69"/>
      <c r="AH456" s="69"/>
      <c r="AI456" s="69"/>
      <c r="AJ456" s="69"/>
      <c r="AK456" s="69"/>
      <c r="AL456" s="69"/>
    </row>
    <row r="457" spans="1:38" s="71" customFormat="1" ht="60" customHeight="1" thickBot="1" x14ac:dyDescent="0.3">
      <c r="A457" s="15">
        <f>IF(C457="","",SUBTOTAL(3,$C$2:C457))</f>
        <v>456</v>
      </c>
      <c r="B457" s="16" t="s">
        <v>468</v>
      </c>
      <c r="C457" s="17" t="s">
        <v>1118</v>
      </c>
      <c r="D457" s="52">
        <v>4560</v>
      </c>
      <c r="E457" s="52" t="s">
        <v>1759</v>
      </c>
      <c r="F457" s="52">
        <v>456</v>
      </c>
      <c r="G457" s="56"/>
      <c r="H457" s="56">
        <v>8</v>
      </c>
      <c r="I457" s="56">
        <v>36</v>
      </c>
      <c r="J457" s="18">
        <f t="shared" si="7"/>
        <v>36</v>
      </c>
      <c r="K457" s="18">
        <v>25</v>
      </c>
      <c r="L457" s="19">
        <v>44621</v>
      </c>
      <c r="M457" s="62">
        <v>44669</v>
      </c>
      <c r="N457" s="18"/>
      <c r="O457" s="65"/>
      <c r="P457" s="20"/>
      <c r="Q457" s="21"/>
      <c r="R457" s="22"/>
      <c r="S457" s="23"/>
      <c r="T457" s="24"/>
      <c r="U457" s="25"/>
      <c r="V457" s="25"/>
      <c r="W457" s="45"/>
      <c r="X457" s="44"/>
      <c r="Y457" s="44"/>
      <c r="Z457" s="44"/>
      <c r="AA457" s="41"/>
      <c r="AB457" s="41"/>
      <c r="AC457" s="26"/>
      <c r="AD457" s="27"/>
      <c r="AE457" s="28"/>
      <c r="AF457" s="69"/>
      <c r="AG457" s="69"/>
      <c r="AH457" s="69"/>
      <c r="AI457" s="69"/>
      <c r="AJ457" s="69"/>
      <c r="AK457" s="69"/>
      <c r="AL457" s="69"/>
    </row>
    <row r="458" spans="1:38" s="71" customFormat="1" ht="60" customHeight="1" thickBot="1" x14ac:dyDescent="0.3">
      <c r="A458" s="15">
        <f>IF(C458="","",SUBTOTAL(3,$C$2:C458))</f>
        <v>457</v>
      </c>
      <c r="B458" s="16" t="s">
        <v>469</v>
      </c>
      <c r="C458" s="7" t="s">
        <v>1119</v>
      </c>
      <c r="D458" s="37">
        <v>4570</v>
      </c>
      <c r="E458" s="37" t="s">
        <v>1760</v>
      </c>
      <c r="F458" s="37">
        <v>457</v>
      </c>
      <c r="G458" s="56"/>
      <c r="H458" s="56">
        <v>3</v>
      </c>
      <c r="I458" s="56">
        <v>33</v>
      </c>
      <c r="J458" s="18">
        <f t="shared" si="7"/>
        <v>33</v>
      </c>
      <c r="K458" s="18">
        <v>25</v>
      </c>
      <c r="L458" s="19">
        <v>44610</v>
      </c>
      <c r="M458" s="62">
        <v>44673</v>
      </c>
      <c r="N458" s="18"/>
      <c r="O458" s="65"/>
      <c r="P458" s="20"/>
      <c r="Q458" s="21"/>
      <c r="R458" s="22"/>
      <c r="S458" s="23"/>
      <c r="T458" s="24"/>
      <c r="U458" s="25"/>
      <c r="V458" s="25"/>
      <c r="W458" s="45"/>
      <c r="X458" s="44"/>
      <c r="Y458" s="44"/>
      <c r="Z458" s="44"/>
      <c r="AA458" s="41"/>
      <c r="AB458" s="41"/>
      <c r="AC458" s="26"/>
      <c r="AD458" s="27"/>
      <c r="AE458" s="28"/>
      <c r="AF458" s="69"/>
      <c r="AG458" s="69"/>
      <c r="AH458" s="69"/>
      <c r="AI458" s="69"/>
      <c r="AJ458" s="69"/>
      <c r="AK458" s="69"/>
      <c r="AL458" s="69"/>
    </row>
    <row r="459" spans="1:38" s="71" customFormat="1" ht="60" customHeight="1" thickBot="1" x14ac:dyDescent="0.3">
      <c r="A459" s="15">
        <f>IF(C459="","",SUBTOTAL(3,$C$2:C459))</f>
        <v>458</v>
      </c>
      <c r="B459" s="16" t="s">
        <v>470</v>
      </c>
      <c r="C459" s="17" t="s">
        <v>1120</v>
      </c>
      <c r="D459" s="52">
        <v>4580</v>
      </c>
      <c r="E459" s="52" t="s">
        <v>1761</v>
      </c>
      <c r="F459" s="52">
        <v>458</v>
      </c>
      <c r="G459" s="56"/>
      <c r="H459" s="56">
        <v>8</v>
      </c>
      <c r="I459" s="56">
        <v>36</v>
      </c>
      <c r="J459" s="18">
        <f t="shared" si="7"/>
        <v>36</v>
      </c>
      <c r="K459" s="18">
        <v>25</v>
      </c>
      <c r="L459" s="19">
        <v>44375</v>
      </c>
      <c r="M459" s="62">
        <v>44453</v>
      </c>
      <c r="N459" s="18"/>
      <c r="O459" s="65"/>
      <c r="P459" s="20"/>
      <c r="Q459" s="21"/>
      <c r="R459" s="22"/>
      <c r="S459" s="23"/>
      <c r="T459" s="24"/>
      <c r="U459" s="25"/>
      <c r="V459" s="25"/>
      <c r="W459" s="45"/>
      <c r="X459" s="44"/>
      <c r="Y459" s="44"/>
      <c r="Z459" s="44"/>
      <c r="AA459" s="41"/>
      <c r="AB459" s="41"/>
      <c r="AC459" s="26"/>
      <c r="AD459" s="27"/>
      <c r="AE459" s="28"/>
      <c r="AF459" s="69"/>
      <c r="AG459" s="69"/>
      <c r="AH459" s="69"/>
      <c r="AI459" s="69"/>
      <c r="AJ459" s="69"/>
      <c r="AK459" s="69"/>
      <c r="AL459" s="69"/>
    </row>
    <row r="460" spans="1:38" s="71" customFormat="1" ht="60" customHeight="1" thickBot="1" x14ac:dyDescent="0.3">
      <c r="A460" s="15">
        <f>IF(C460="","",SUBTOTAL(3,$C$2:C460))</f>
        <v>459</v>
      </c>
      <c r="B460" s="16" t="s">
        <v>471</v>
      </c>
      <c r="C460" s="7" t="s">
        <v>1121</v>
      </c>
      <c r="D460" s="52">
        <v>4590</v>
      </c>
      <c r="E460" s="52" t="s">
        <v>1762</v>
      </c>
      <c r="F460" s="52">
        <v>459</v>
      </c>
      <c r="G460" s="56"/>
      <c r="H460" s="56">
        <v>3.45</v>
      </c>
      <c r="I460" s="56">
        <v>26</v>
      </c>
      <c r="J460" s="18">
        <f t="shared" si="7"/>
        <v>26</v>
      </c>
      <c r="K460" s="18">
        <v>25</v>
      </c>
      <c r="L460" s="19">
        <v>44539</v>
      </c>
      <c r="M460" s="62">
        <v>44847</v>
      </c>
      <c r="N460" s="18"/>
      <c r="O460" s="65"/>
      <c r="P460" s="20"/>
      <c r="Q460" s="21"/>
      <c r="R460" s="22"/>
      <c r="S460" s="23"/>
      <c r="T460" s="24"/>
      <c r="U460" s="25"/>
      <c r="V460" s="25"/>
      <c r="W460" s="45"/>
      <c r="X460" s="44"/>
      <c r="Y460" s="44"/>
      <c r="Z460" s="44"/>
      <c r="AA460" s="41"/>
      <c r="AB460" s="41"/>
      <c r="AC460" s="26"/>
      <c r="AD460" s="27"/>
      <c r="AE460" s="28"/>
      <c r="AF460" s="69"/>
      <c r="AG460" s="69"/>
      <c r="AH460" s="69"/>
      <c r="AI460" s="69"/>
      <c r="AJ460" s="69"/>
      <c r="AK460" s="69"/>
      <c r="AL460" s="69"/>
    </row>
    <row r="461" spans="1:38" s="71" customFormat="1" ht="60" customHeight="1" thickBot="1" x14ac:dyDescent="0.3">
      <c r="A461" s="15">
        <f>IF(C461="","",SUBTOTAL(3,$C$2:C461))</f>
        <v>460</v>
      </c>
      <c r="B461" s="16" t="s">
        <v>472</v>
      </c>
      <c r="C461" s="17" t="s">
        <v>1122</v>
      </c>
      <c r="D461" s="37">
        <v>4600</v>
      </c>
      <c r="E461" s="37" t="s">
        <v>1763</v>
      </c>
      <c r="F461" s="37">
        <v>460</v>
      </c>
      <c r="G461" s="56"/>
      <c r="H461" s="56">
        <v>8.39</v>
      </c>
      <c r="I461" s="56">
        <v>36</v>
      </c>
      <c r="J461" s="18">
        <f t="shared" si="7"/>
        <v>36</v>
      </c>
      <c r="K461" s="18">
        <v>25</v>
      </c>
      <c r="L461" s="19">
        <v>44417</v>
      </c>
      <c r="M461" s="62">
        <v>44509</v>
      </c>
      <c r="N461" s="18"/>
      <c r="O461" s="65"/>
      <c r="P461" s="20"/>
      <c r="Q461" s="21"/>
      <c r="R461" s="22"/>
      <c r="S461" s="23"/>
      <c r="T461" s="24"/>
      <c r="U461" s="25"/>
      <c r="V461" s="25"/>
      <c r="W461" s="45"/>
      <c r="X461" s="44"/>
      <c r="Y461" s="44"/>
      <c r="Z461" s="44"/>
      <c r="AA461" s="41"/>
      <c r="AB461" s="41"/>
      <c r="AC461" s="26"/>
      <c r="AD461" s="27"/>
      <c r="AE461" s="28"/>
      <c r="AF461" s="69"/>
      <c r="AG461" s="69"/>
      <c r="AH461" s="69"/>
      <c r="AI461" s="69"/>
      <c r="AJ461" s="69"/>
      <c r="AK461" s="69"/>
      <c r="AL461" s="69"/>
    </row>
    <row r="462" spans="1:38" s="71" customFormat="1" ht="60" customHeight="1" thickBot="1" x14ac:dyDescent="0.3">
      <c r="A462" s="15">
        <f>IF(C462="","",SUBTOTAL(3,$C$2:C462))</f>
        <v>461</v>
      </c>
      <c r="B462" s="16" t="s">
        <v>473</v>
      </c>
      <c r="C462" s="7" t="s">
        <v>1123</v>
      </c>
      <c r="D462" s="52">
        <v>4610</v>
      </c>
      <c r="E462" s="52" t="s">
        <v>1764</v>
      </c>
      <c r="F462" s="52">
        <v>461</v>
      </c>
      <c r="G462" s="56"/>
      <c r="H462" s="56">
        <v>4</v>
      </c>
      <c r="I462" s="56">
        <v>26</v>
      </c>
      <c r="J462" s="18">
        <f t="shared" si="7"/>
        <v>26</v>
      </c>
      <c r="K462" s="18">
        <v>25</v>
      </c>
      <c r="L462" s="19">
        <v>44405</v>
      </c>
      <c r="M462" s="62">
        <v>44549</v>
      </c>
      <c r="N462" s="18"/>
      <c r="O462" s="65"/>
      <c r="P462" s="20"/>
      <c r="Q462" s="21"/>
      <c r="R462" s="22"/>
      <c r="S462" s="23"/>
      <c r="T462" s="24"/>
      <c r="U462" s="25"/>
      <c r="V462" s="25"/>
      <c r="W462" s="45"/>
      <c r="X462" s="44"/>
      <c r="Y462" s="44"/>
      <c r="Z462" s="44"/>
      <c r="AA462" s="41"/>
      <c r="AB462" s="41"/>
      <c r="AC462" s="26"/>
      <c r="AD462" s="27"/>
      <c r="AE462" s="28"/>
      <c r="AF462" s="69"/>
      <c r="AG462" s="69"/>
      <c r="AH462" s="69"/>
      <c r="AI462" s="69"/>
      <c r="AJ462" s="69"/>
      <c r="AK462" s="69"/>
      <c r="AL462" s="69"/>
    </row>
    <row r="463" spans="1:38" s="71" customFormat="1" ht="60" customHeight="1" thickBot="1" x14ac:dyDescent="0.3">
      <c r="A463" s="15">
        <f>IF(C463="","",SUBTOTAL(3,$C$2:C463))</f>
        <v>462</v>
      </c>
      <c r="B463" s="16" t="s">
        <v>474</v>
      </c>
      <c r="C463" s="17" t="s">
        <v>1124</v>
      </c>
      <c r="D463" s="52">
        <v>4620</v>
      </c>
      <c r="E463" s="52" t="s">
        <v>1765</v>
      </c>
      <c r="F463" s="52">
        <v>462</v>
      </c>
      <c r="G463" s="56"/>
      <c r="H463" s="56">
        <v>9</v>
      </c>
      <c r="I463" s="56">
        <v>33</v>
      </c>
      <c r="J463" s="18">
        <f t="shared" si="7"/>
        <v>33</v>
      </c>
      <c r="K463" s="18">
        <v>25</v>
      </c>
      <c r="L463" s="19">
        <v>44028</v>
      </c>
      <c r="M463" s="62">
        <v>44467</v>
      </c>
      <c r="N463" s="18"/>
      <c r="O463" s="65"/>
      <c r="P463" s="20"/>
      <c r="Q463" s="21"/>
      <c r="R463" s="22"/>
      <c r="S463" s="23"/>
      <c r="T463" s="24"/>
      <c r="U463" s="25"/>
      <c r="V463" s="25"/>
      <c r="W463" s="45"/>
      <c r="X463" s="44"/>
      <c r="Y463" s="44"/>
      <c r="Z463" s="44"/>
      <c r="AA463" s="41"/>
      <c r="AB463" s="41"/>
      <c r="AC463" s="26"/>
      <c r="AD463" s="27"/>
      <c r="AE463" s="28"/>
      <c r="AF463" s="69"/>
      <c r="AG463" s="69"/>
      <c r="AH463" s="69"/>
      <c r="AI463" s="69"/>
      <c r="AJ463" s="69"/>
      <c r="AK463" s="69"/>
      <c r="AL463" s="69"/>
    </row>
    <row r="464" spans="1:38" s="71" customFormat="1" ht="60" customHeight="1" thickBot="1" x14ac:dyDescent="0.3">
      <c r="A464" s="15">
        <f>IF(C464="","",SUBTOTAL(3,$C$2:C464))</f>
        <v>463</v>
      </c>
      <c r="B464" s="16" t="s">
        <v>475</v>
      </c>
      <c r="C464" s="7" t="s">
        <v>1125</v>
      </c>
      <c r="D464" s="52">
        <v>4630</v>
      </c>
      <c r="E464" s="52" t="s">
        <v>1766</v>
      </c>
      <c r="F464" s="52">
        <v>463</v>
      </c>
      <c r="G464" s="56"/>
      <c r="H464" s="56">
        <v>9</v>
      </c>
      <c r="I464" s="56">
        <v>33</v>
      </c>
      <c r="J464" s="18">
        <f t="shared" si="7"/>
        <v>33</v>
      </c>
      <c r="K464" s="18">
        <v>25</v>
      </c>
      <c r="L464" s="19">
        <v>44367</v>
      </c>
      <c r="M464" s="62">
        <v>44419</v>
      </c>
      <c r="N464" s="18"/>
      <c r="O464" s="65"/>
      <c r="P464" s="20"/>
      <c r="Q464" s="21"/>
      <c r="R464" s="22"/>
      <c r="S464" s="23"/>
      <c r="T464" s="24"/>
      <c r="U464" s="25"/>
      <c r="V464" s="25"/>
      <c r="W464" s="45"/>
      <c r="X464" s="44"/>
      <c r="Y464" s="44"/>
      <c r="Z464" s="44"/>
      <c r="AA464" s="41"/>
      <c r="AB464" s="41"/>
      <c r="AC464" s="26"/>
      <c r="AD464" s="27"/>
      <c r="AE464" s="28"/>
      <c r="AF464" s="69"/>
      <c r="AG464" s="69"/>
      <c r="AH464" s="69"/>
      <c r="AI464" s="69"/>
      <c r="AJ464" s="69"/>
      <c r="AK464" s="69"/>
      <c r="AL464" s="69"/>
    </row>
    <row r="465" spans="1:38" s="71" customFormat="1" ht="60" customHeight="1" thickBot="1" x14ac:dyDescent="0.3">
      <c r="A465" s="15">
        <f>IF(C465="","",SUBTOTAL(3,$C$2:C465))</f>
        <v>464</v>
      </c>
      <c r="B465" s="16" t="s">
        <v>476</v>
      </c>
      <c r="C465" s="17" t="s">
        <v>1126</v>
      </c>
      <c r="D465" s="37">
        <v>4640</v>
      </c>
      <c r="E465" s="37" t="s">
        <v>1767</v>
      </c>
      <c r="F465" s="37">
        <v>464</v>
      </c>
      <c r="G465" s="56"/>
      <c r="H465" s="56">
        <v>4</v>
      </c>
      <c r="I465" s="56">
        <v>24</v>
      </c>
      <c r="J465" s="18">
        <f t="shared" si="7"/>
        <v>24</v>
      </c>
      <c r="K465" s="32">
        <v>25</v>
      </c>
      <c r="L465" s="27">
        <v>44368</v>
      </c>
      <c r="M465" s="63">
        <v>44587</v>
      </c>
      <c r="N465" s="18"/>
      <c r="O465" s="65"/>
      <c r="P465" s="33"/>
      <c r="Q465" s="21"/>
      <c r="R465" s="22"/>
      <c r="S465" s="23"/>
      <c r="T465" s="24"/>
      <c r="U465" s="34"/>
      <c r="V465" s="34"/>
      <c r="W465" s="48"/>
      <c r="X465" s="44"/>
      <c r="Y465" s="44"/>
      <c r="Z465" s="44"/>
      <c r="AA465" s="41"/>
      <c r="AB465" s="41"/>
      <c r="AC465" s="27"/>
      <c r="AD465" s="27"/>
      <c r="AE465" s="28"/>
      <c r="AF465" s="69"/>
      <c r="AG465" s="69"/>
      <c r="AH465" s="69"/>
      <c r="AI465" s="69"/>
      <c r="AJ465" s="69"/>
      <c r="AK465" s="69"/>
      <c r="AL465" s="69"/>
    </row>
    <row r="466" spans="1:38" s="71" customFormat="1" ht="60" customHeight="1" thickBot="1" x14ac:dyDescent="0.3">
      <c r="A466" s="15">
        <f>IF(C466="","",SUBTOTAL(3,$C$2:C466))</f>
        <v>465</v>
      </c>
      <c r="B466" s="16" t="s">
        <v>477</v>
      </c>
      <c r="C466" s="7" t="s">
        <v>1127</v>
      </c>
      <c r="D466" s="52">
        <v>4650</v>
      </c>
      <c r="E466" s="52" t="s">
        <v>1768</v>
      </c>
      <c r="F466" s="52">
        <v>465</v>
      </c>
      <c r="G466" s="56"/>
      <c r="H466" s="56">
        <v>4</v>
      </c>
      <c r="I466" s="56">
        <v>29</v>
      </c>
      <c r="J466" s="18">
        <f t="shared" si="7"/>
        <v>29</v>
      </c>
      <c r="K466" s="18">
        <v>25</v>
      </c>
      <c r="L466" s="19">
        <v>44613</v>
      </c>
      <c r="M466" s="62">
        <v>44415</v>
      </c>
      <c r="N466" s="18"/>
      <c r="O466" s="65"/>
      <c r="P466" s="20"/>
      <c r="Q466" s="21"/>
      <c r="R466" s="22"/>
      <c r="S466" s="23"/>
      <c r="T466" s="24"/>
      <c r="U466" s="25"/>
      <c r="V466" s="25"/>
      <c r="W466" s="45"/>
      <c r="X466" s="44"/>
      <c r="Y466" s="44"/>
      <c r="Z466" s="44"/>
      <c r="AA466" s="41"/>
      <c r="AB466" s="41"/>
      <c r="AC466" s="26"/>
      <c r="AD466" s="27"/>
      <c r="AE466" s="28"/>
      <c r="AF466" s="69"/>
      <c r="AG466" s="69"/>
      <c r="AH466" s="69"/>
      <c r="AI466" s="69"/>
      <c r="AJ466" s="69"/>
      <c r="AK466" s="69"/>
      <c r="AL466" s="69"/>
    </row>
    <row r="467" spans="1:38" s="71" customFormat="1" ht="60" customHeight="1" thickBot="1" x14ac:dyDescent="0.3">
      <c r="A467" s="15">
        <f>IF(C467="","",SUBTOTAL(3,$C$2:C467))</f>
        <v>466</v>
      </c>
      <c r="B467" s="16" t="s">
        <v>478</v>
      </c>
      <c r="C467" s="17" t="s">
        <v>1128</v>
      </c>
      <c r="D467" s="52">
        <v>4660</v>
      </c>
      <c r="E467" s="52" t="s">
        <v>1769</v>
      </c>
      <c r="F467" s="52">
        <v>466</v>
      </c>
      <c r="G467" s="56"/>
      <c r="H467" s="56">
        <v>4</v>
      </c>
      <c r="I467" s="56">
        <v>27</v>
      </c>
      <c r="J467" s="18">
        <f t="shared" si="7"/>
        <v>27</v>
      </c>
      <c r="K467" s="18">
        <v>25</v>
      </c>
      <c r="L467" s="19">
        <v>44351</v>
      </c>
      <c r="M467" s="62">
        <v>44408</v>
      </c>
      <c r="N467" s="18"/>
      <c r="O467" s="65"/>
      <c r="P467" s="20"/>
      <c r="Q467" s="21"/>
      <c r="R467" s="22"/>
      <c r="S467" s="23"/>
      <c r="T467" s="24"/>
      <c r="U467" s="25"/>
      <c r="V467" s="25"/>
      <c r="W467" s="45"/>
      <c r="X467" s="44"/>
      <c r="Y467" s="44"/>
      <c r="Z467" s="44"/>
      <c r="AA467" s="41"/>
      <c r="AB467" s="41"/>
      <c r="AC467" s="26"/>
      <c r="AD467" s="27"/>
      <c r="AE467" s="28"/>
      <c r="AF467" s="69"/>
      <c r="AG467" s="69"/>
      <c r="AH467" s="69"/>
      <c r="AI467" s="69"/>
      <c r="AJ467" s="69"/>
      <c r="AK467" s="69"/>
      <c r="AL467" s="69"/>
    </row>
    <row r="468" spans="1:38" s="71" customFormat="1" ht="60" customHeight="1" thickBot="1" x14ac:dyDescent="0.3">
      <c r="A468" s="15">
        <f>IF(C468="","",SUBTOTAL(3,$C$2:C468))</f>
        <v>467</v>
      </c>
      <c r="B468" s="16" t="s">
        <v>479</v>
      </c>
      <c r="C468" s="7" t="s">
        <v>1129</v>
      </c>
      <c r="D468" s="37">
        <v>4670</v>
      </c>
      <c r="E468" s="37" t="s">
        <v>1770</v>
      </c>
      <c r="F468" s="37">
        <v>467</v>
      </c>
      <c r="G468" s="56"/>
      <c r="H468" s="56">
        <v>4</v>
      </c>
      <c r="I468" s="56">
        <v>22</v>
      </c>
      <c r="J468" s="18">
        <f t="shared" si="7"/>
        <v>22</v>
      </c>
      <c r="K468" s="18">
        <v>25</v>
      </c>
      <c r="L468" s="19">
        <v>44365</v>
      </c>
      <c r="M468" s="62">
        <v>44423</v>
      </c>
      <c r="N468" s="18"/>
      <c r="O468" s="65"/>
      <c r="P468" s="20"/>
      <c r="Q468" s="21"/>
      <c r="R468" s="22"/>
      <c r="S468" s="23"/>
      <c r="T468" s="24"/>
      <c r="U468" s="25"/>
      <c r="V468" s="25"/>
      <c r="W468" s="45"/>
      <c r="X468" s="44"/>
      <c r="Y468" s="44"/>
      <c r="Z468" s="44"/>
      <c r="AA468" s="41"/>
      <c r="AB468" s="41"/>
      <c r="AC468" s="26"/>
      <c r="AD468" s="27"/>
      <c r="AE468" s="28"/>
      <c r="AF468" s="69"/>
      <c r="AG468" s="69"/>
      <c r="AH468" s="69"/>
      <c r="AI468" s="69"/>
      <c r="AJ468" s="69"/>
      <c r="AK468" s="69"/>
      <c r="AL468" s="69"/>
    </row>
    <row r="469" spans="1:38" s="71" customFormat="1" ht="60" customHeight="1" thickBot="1" x14ac:dyDescent="0.3">
      <c r="A469" s="15">
        <f>IF(C469="","",SUBTOTAL(3,$C$2:C469))</f>
        <v>468</v>
      </c>
      <c r="B469" s="16" t="s">
        <v>480</v>
      </c>
      <c r="C469" s="17" t="s">
        <v>1130</v>
      </c>
      <c r="D469" s="52">
        <v>4680</v>
      </c>
      <c r="E469" s="52" t="s">
        <v>1771</v>
      </c>
      <c r="F469" s="52">
        <v>468</v>
      </c>
      <c r="G469" s="56"/>
      <c r="H469" s="56">
        <v>5</v>
      </c>
      <c r="I469" s="56">
        <v>32</v>
      </c>
      <c r="J469" s="18">
        <f t="shared" si="7"/>
        <v>32</v>
      </c>
      <c r="K469" s="18">
        <v>25</v>
      </c>
      <c r="L469" s="19">
        <v>44280</v>
      </c>
      <c r="M469" s="62">
        <v>44363</v>
      </c>
      <c r="N469" s="18"/>
      <c r="O469" s="65"/>
      <c r="P469" s="20"/>
      <c r="Q469" s="21"/>
      <c r="R469" s="22"/>
      <c r="S469" s="23"/>
      <c r="T469" s="24"/>
      <c r="U469" s="25"/>
      <c r="V469" s="25"/>
      <c r="W469" s="45"/>
      <c r="X469" s="44"/>
      <c r="Y469" s="44"/>
      <c r="Z469" s="44"/>
      <c r="AA469" s="41"/>
      <c r="AB469" s="41"/>
      <c r="AC469" s="26"/>
      <c r="AD469" s="27"/>
      <c r="AE469" s="28"/>
      <c r="AF469" s="69"/>
      <c r="AG469" s="69"/>
      <c r="AH469" s="69"/>
      <c r="AI469" s="69"/>
      <c r="AJ469" s="69"/>
      <c r="AK469" s="69"/>
      <c r="AL469" s="69"/>
    </row>
    <row r="470" spans="1:38" s="71" customFormat="1" ht="60" customHeight="1" thickBot="1" x14ac:dyDescent="0.3">
      <c r="A470" s="15">
        <f>IF(C470="","",SUBTOTAL(3,$C$2:C470))</f>
        <v>469</v>
      </c>
      <c r="B470" s="16" t="s">
        <v>481</v>
      </c>
      <c r="C470" s="7" t="s">
        <v>1131</v>
      </c>
      <c r="D470" s="52">
        <v>4690</v>
      </c>
      <c r="E470" s="52" t="s">
        <v>1772</v>
      </c>
      <c r="F470" s="52">
        <v>469</v>
      </c>
      <c r="G470" s="56"/>
      <c r="H470" s="56">
        <v>8</v>
      </c>
      <c r="I470" s="56">
        <v>28</v>
      </c>
      <c r="J470" s="18">
        <f t="shared" si="7"/>
        <v>28</v>
      </c>
      <c r="K470" s="18">
        <v>25</v>
      </c>
      <c r="L470" s="19">
        <v>44354</v>
      </c>
      <c r="M470" s="62">
        <v>44385</v>
      </c>
      <c r="N470" s="18"/>
      <c r="O470" s="65"/>
      <c r="P470" s="20"/>
      <c r="Q470" s="21"/>
      <c r="R470" s="22"/>
      <c r="S470" s="23"/>
      <c r="T470" s="24"/>
      <c r="U470" s="25"/>
      <c r="V470" s="25"/>
      <c r="W470" s="45"/>
      <c r="X470" s="44"/>
      <c r="Y470" s="44"/>
      <c r="Z470" s="44"/>
      <c r="AA470" s="41"/>
      <c r="AB470" s="41"/>
      <c r="AC470" s="26"/>
      <c r="AD470" s="27"/>
      <c r="AE470" s="28"/>
      <c r="AF470" s="69"/>
      <c r="AG470" s="69"/>
      <c r="AH470" s="69"/>
      <c r="AI470" s="69"/>
      <c r="AJ470" s="69"/>
      <c r="AK470" s="69"/>
      <c r="AL470" s="69"/>
    </row>
    <row r="471" spans="1:38" s="71" customFormat="1" ht="60" customHeight="1" thickBot="1" x14ac:dyDescent="0.3">
      <c r="A471" s="15">
        <f>IF(C471="","",SUBTOTAL(3,$C$2:C471))</f>
        <v>470</v>
      </c>
      <c r="B471" s="16" t="s">
        <v>482</v>
      </c>
      <c r="C471" s="17" t="s">
        <v>1132</v>
      </c>
      <c r="D471" s="52">
        <v>4700</v>
      </c>
      <c r="E471" s="52" t="s">
        <v>1773</v>
      </c>
      <c r="F471" s="52">
        <v>470</v>
      </c>
      <c r="G471" s="56"/>
      <c r="H471" s="56">
        <v>8</v>
      </c>
      <c r="I471" s="56">
        <v>36</v>
      </c>
      <c r="J471" s="18">
        <f t="shared" si="7"/>
        <v>36</v>
      </c>
      <c r="K471" s="18">
        <v>25</v>
      </c>
      <c r="L471" s="19">
        <v>44553</v>
      </c>
      <c r="M471" s="62">
        <v>44353</v>
      </c>
      <c r="N471" s="18"/>
      <c r="O471" s="65"/>
      <c r="P471" s="20"/>
      <c r="Q471" s="21"/>
      <c r="R471" s="22"/>
      <c r="S471" s="23"/>
      <c r="T471" s="24"/>
      <c r="U471" s="25"/>
      <c r="V471" s="25"/>
      <c r="W471" s="45"/>
      <c r="X471" s="44"/>
      <c r="Y471" s="44"/>
      <c r="Z471" s="44"/>
      <c r="AA471" s="41"/>
      <c r="AB471" s="41"/>
      <c r="AC471" s="26"/>
      <c r="AD471" s="27"/>
      <c r="AE471" s="28"/>
      <c r="AF471" s="69"/>
      <c r="AG471" s="69"/>
      <c r="AH471" s="69"/>
      <c r="AI471" s="69"/>
      <c r="AJ471" s="69"/>
      <c r="AK471" s="69"/>
      <c r="AL471" s="69"/>
    </row>
    <row r="472" spans="1:38" s="71" customFormat="1" ht="60" customHeight="1" thickBot="1" x14ac:dyDescent="0.3">
      <c r="A472" s="15">
        <f>IF(C472="","",SUBTOTAL(3,$C$2:C472))</f>
        <v>471</v>
      </c>
      <c r="B472" s="16" t="s">
        <v>483</v>
      </c>
      <c r="C472" s="7" t="s">
        <v>1133</v>
      </c>
      <c r="D472" s="37">
        <v>4710</v>
      </c>
      <c r="E472" s="37" t="s">
        <v>1774</v>
      </c>
      <c r="F472" s="37">
        <v>471</v>
      </c>
      <c r="G472" s="56"/>
      <c r="H472" s="56">
        <v>8</v>
      </c>
      <c r="I472" s="56">
        <v>18</v>
      </c>
      <c r="J472" s="18">
        <f t="shared" si="7"/>
        <v>18</v>
      </c>
      <c r="K472" s="18">
        <v>25</v>
      </c>
      <c r="L472" s="19">
        <v>44655</v>
      </c>
      <c r="M472" s="62">
        <v>44793</v>
      </c>
      <c r="N472" s="18"/>
      <c r="O472" s="65"/>
      <c r="P472" s="20"/>
      <c r="Q472" s="21"/>
      <c r="R472" s="22"/>
      <c r="S472" s="23"/>
      <c r="T472" s="24"/>
      <c r="U472" s="25"/>
      <c r="V472" s="25"/>
      <c r="W472" s="45"/>
      <c r="X472" s="44"/>
      <c r="Y472" s="44"/>
      <c r="Z472" s="44"/>
      <c r="AA472" s="41"/>
      <c r="AB472" s="41"/>
      <c r="AC472" s="26"/>
      <c r="AD472" s="27"/>
      <c r="AE472" s="28"/>
      <c r="AF472" s="69"/>
      <c r="AG472" s="69"/>
      <c r="AH472" s="69"/>
      <c r="AI472" s="69"/>
      <c r="AJ472" s="69"/>
      <c r="AK472" s="69"/>
      <c r="AL472" s="69"/>
    </row>
    <row r="473" spans="1:38" s="71" customFormat="1" ht="60" customHeight="1" thickBot="1" x14ac:dyDescent="0.3">
      <c r="A473" s="15">
        <f>IF(C473="","",SUBTOTAL(3,$C$2:C473))</f>
        <v>472</v>
      </c>
      <c r="B473" s="16" t="s">
        <v>484</v>
      </c>
      <c r="C473" s="17" t="s">
        <v>1134</v>
      </c>
      <c r="D473" s="52">
        <v>4720</v>
      </c>
      <c r="E473" s="52" t="s">
        <v>1775</v>
      </c>
      <c r="F473" s="52">
        <v>472</v>
      </c>
      <c r="G473" s="56"/>
      <c r="H473" s="56">
        <v>5</v>
      </c>
      <c r="I473" s="56">
        <v>26</v>
      </c>
      <c r="J473" s="18">
        <f t="shared" si="7"/>
        <v>26</v>
      </c>
      <c r="K473" s="18">
        <v>25</v>
      </c>
      <c r="L473" s="19">
        <v>44301</v>
      </c>
      <c r="M473" s="62">
        <v>44410</v>
      </c>
      <c r="N473" s="18"/>
      <c r="O473" s="65"/>
      <c r="P473" s="20"/>
      <c r="Q473" s="21"/>
      <c r="R473" s="22"/>
      <c r="S473" s="23"/>
      <c r="T473" s="24"/>
      <c r="U473" s="25"/>
      <c r="V473" s="25"/>
      <c r="W473" s="45"/>
      <c r="X473" s="44"/>
      <c r="Y473" s="44"/>
      <c r="Z473" s="44"/>
      <c r="AA473" s="41"/>
      <c r="AB473" s="41"/>
      <c r="AC473" s="26"/>
      <c r="AD473" s="27"/>
      <c r="AE473" s="28"/>
      <c r="AF473" s="69"/>
      <c r="AG473" s="69"/>
      <c r="AH473" s="69"/>
      <c r="AI473" s="69"/>
      <c r="AJ473" s="69"/>
      <c r="AK473" s="69"/>
      <c r="AL473" s="69"/>
    </row>
    <row r="474" spans="1:38" s="71" customFormat="1" ht="60" customHeight="1" thickBot="1" x14ac:dyDescent="0.3">
      <c r="A474" s="15">
        <f>IF(C474="","",SUBTOTAL(3,$C$2:C474))</f>
        <v>473</v>
      </c>
      <c r="B474" s="16" t="s">
        <v>485</v>
      </c>
      <c r="C474" s="7" t="s">
        <v>1135</v>
      </c>
      <c r="D474" s="52">
        <v>4730</v>
      </c>
      <c r="E474" s="52" t="s">
        <v>1776</v>
      </c>
      <c r="F474" s="52">
        <v>473</v>
      </c>
      <c r="G474" s="56"/>
      <c r="H474" s="56">
        <v>5</v>
      </c>
      <c r="I474" s="56">
        <v>33</v>
      </c>
      <c r="J474" s="18">
        <f t="shared" si="7"/>
        <v>33</v>
      </c>
      <c r="K474" s="18">
        <v>25</v>
      </c>
      <c r="L474" s="19">
        <v>44071</v>
      </c>
      <c r="M474" s="62">
        <v>44436</v>
      </c>
      <c r="N474" s="18"/>
      <c r="O474" s="65"/>
      <c r="P474" s="20"/>
      <c r="Q474" s="21"/>
      <c r="R474" s="22"/>
      <c r="S474" s="23"/>
      <c r="T474" s="24"/>
      <c r="U474" s="25"/>
      <c r="V474" s="25"/>
      <c r="W474" s="45"/>
      <c r="X474" s="44"/>
      <c r="Y474" s="44"/>
      <c r="Z474" s="44"/>
      <c r="AA474" s="41"/>
      <c r="AB474" s="41"/>
      <c r="AC474" s="26"/>
      <c r="AD474" s="27"/>
      <c r="AE474" s="28"/>
      <c r="AF474" s="69"/>
      <c r="AG474" s="69"/>
      <c r="AH474" s="69"/>
      <c r="AI474" s="69"/>
      <c r="AJ474" s="69"/>
      <c r="AK474" s="69"/>
      <c r="AL474" s="69"/>
    </row>
    <row r="475" spans="1:38" s="71" customFormat="1" ht="60" customHeight="1" thickBot="1" x14ac:dyDescent="0.3">
      <c r="A475" s="15">
        <f>IF(C475="","",SUBTOTAL(3,$C$2:C475))</f>
        <v>474</v>
      </c>
      <c r="B475" s="16" t="s">
        <v>486</v>
      </c>
      <c r="C475" s="17" t="s">
        <v>1136</v>
      </c>
      <c r="D475" s="37">
        <v>4740</v>
      </c>
      <c r="E475" s="37" t="s">
        <v>1777</v>
      </c>
      <c r="F475" s="37">
        <v>474</v>
      </c>
      <c r="G475" s="56"/>
      <c r="H475" s="56">
        <v>16</v>
      </c>
      <c r="I475" s="56">
        <v>40</v>
      </c>
      <c r="J475" s="18">
        <f t="shared" si="7"/>
        <v>40</v>
      </c>
      <c r="K475" s="18">
        <v>25</v>
      </c>
      <c r="L475" s="19">
        <v>44055</v>
      </c>
      <c r="M475" s="62">
        <v>44487</v>
      </c>
      <c r="N475" s="18"/>
      <c r="O475" s="65"/>
      <c r="P475" s="20"/>
      <c r="Q475" s="21"/>
      <c r="R475" s="22"/>
      <c r="S475" s="23"/>
      <c r="T475" s="24"/>
      <c r="U475" s="25"/>
      <c r="V475" s="25"/>
      <c r="W475" s="45"/>
      <c r="X475" s="44"/>
      <c r="Y475" s="44"/>
      <c r="Z475" s="44"/>
      <c r="AA475" s="41"/>
      <c r="AB475" s="41"/>
      <c r="AC475" s="26"/>
      <c r="AD475" s="27"/>
      <c r="AE475" s="28"/>
      <c r="AF475" s="69"/>
      <c r="AG475" s="69"/>
      <c r="AH475" s="69"/>
      <c r="AI475" s="69"/>
      <c r="AJ475" s="69"/>
      <c r="AK475" s="69"/>
      <c r="AL475" s="69"/>
    </row>
    <row r="476" spans="1:38" s="71" customFormat="1" ht="60" customHeight="1" thickBot="1" x14ac:dyDescent="0.3">
      <c r="A476" s="15">
        <f>IF(C476="","",SUBTOTAL(3,$C$2:C476))</f>
        <v>475</v>
      </c>
      <c r="B476" s="16" t="s">
        <v>487</v>
      </c>
      <c r="C476" s="7" t="s">
        <v>1137</v>
      </c>
      <c r="D476" s="52">
        <v>4750</v>
      </c>
      <c r="E476" s="52" t="s">
        <v>1778</v>
      </c>
      <c r="F476" s="52">
        <v>475</v>
      </c>
      <c r="G476" s="56"/>
      <c r="H476" s="56">
        <v>9</v>
      </c>
      <c r="I476" s="56">
        <v>33</v>
      </c>
      <c r="J476" s="18">
        <f t="shared" si="7"/>
        <v>33</v>
      </c>
      <c r="K476" s="18">
        <v>25</v>
      </c>
      <c r="L476" s="19">
        <v>44627</v>
      </c>
      <c r="M476" s="62">
        <v>44623</v>
      </c>
      <c r="N476" s="18"/>
      <c r="O476" s="65"/>
      <c r="P476" s="20"/>
      <c r="Q476" s="21"/>
      <c r="R476" s="22"/>
      <c r="S476" s="23"/>
      <c r="T476" s="24"/>
      <c r="U476" s="25"/>
      <c r="V476" s="25"/>
      <c r="W476" s="45"/>
      <c r="X476" s="44"/>
      <c r="Y476" s="44"/>
      <c r="Z476" s="44"/>
      <c r="AA476" s="41"/>
      <c r="AB476" s="41"/>
      <c r="AC476" s="26"/>
      <c r="AD476" s="27"/>
      <c r="AE476" s="28"/>
      <c r="AF476" s="69"/>
      <c r="AG476" s="69"/>
      <c r="AH476" s="69"/>
      <c r="AI476" s="69"/>
      <c r="AJ476" s="69"/>
      <c r="AK476" s="69"/>
      <c r="AL476" s="69"/>
    </row>
    <row r="477" spans="1:38" s="71" customFormat="1" ht="60" customHeight="1" thickBot="1" x14ac:dyDescent="0.3">
      <c r="A477" s="15">
        <f>IF(C477="","",SUBTOTAL(3,$C$2:C477))</f>
        <v>476</v>
      </c>
      <c r="B477" s="16" t="s">
        <v>488</v>
      </c>
      <c r="C477" s="17" t="s">
        <v>1138</v>
      </c>
      <c r="D477" s="52">
        <v>4760</v>
      </c>
      <c r="E477" s="52" t="s">
        <v>1779</v>
      </c>
      <c r="F477" s="52">
        <v>476</v>
      </c>
      <c r="G477" s="56"/>
      <c r="H477" s="56">
        <v>7</v>
      </c>
      <c r="I477" s="56">
        <v>31</v>
      </c>
      <c r="J477" s="18">
        <f t="shared" si="7"/>
        <v>31</v>
      </c>
      <c r="K477" s="18">
        <v>25</v>
      </c>
      <c r="L477" s="19">
        <v>44118</v>
      </c>
      <c r="M477" s="62">
        <v>44542</v>
      </c>
      <c r="N477" s="18"/>
      <c r="O477" s="65"/>
      <c r="P477" s="20"/>
      <c r="Q477" s="21"/>
      <c r="R477" s="22"/>
      <c r="S477" s="23"/>
      <c r="T477" s="24"/>
      <c r="U477" s="25"/>
      <c r="V477" s="25"/>
      <c r="W477" s="45"/>
      <c r="X477" s="44"/>
      <c r="Y477" s="44"/>
      <c r="Z477" s="44"/>
      <c r="AA477" s="41"/>
      <c r="AB477" s="41"/>
      <c r="AC477" s="26"/>
      <c r="AD477" s="27"/>
      <c r="AE477" s="28"/>
      <c r="AF477" s="69"/>
      <c r="AG477" s="69"/>
      <c r="AH477" s="69"/>
      <c r="AI477" s="69"/>
      <c r="AJ477" s="69"/>
      <c r="AK477" s="69"/>
      <c r="AL477" s="69"/>
    </row>
    <row r="478" spans="1:38" s="71" customFormat="1" ht="60" customHeight="1" thickBot="1" x14ac:dyDescent="0.3">
      <c r="A478" s="15">
        <f>IF(C478="","",SUBTOTAL(3,$C$2:C478))</f>
        <v>477</v>
      </c>
      <c r="B478" s="16" t="s">
        <v>489</v>
      </c>
      <c r="C478" s="7" t="s">
        <v>1139</v>
      </c>
      <c r="D478" s="52">
        <v>4770</v>
      </c>
      <c r="E478" s="52" t="s">
        <v>1780</v>
      </c>
      <c r="F478" s="52">
        <v>477</v>
      </c>
      <c r="G478" s="56"/>
      <c r="H478" s="56">
        <v>6</v>
      </c>
      <c r="I478" s="56">
        <v>35</v>
      </c>
      <c r="J478" s="18">
        <f t="shared" si="7"/>
        <v>35</v>
      </c>
      <c r="K478" s="18">
        <v>25</v>
      </c>
      <c r="L478" s="19">
        <v>44106</v>
      </c>
      <c r="M478" s="62">
        <v>44486</v>
      </c>
      <c r="N478" s="18"/>
      <c r="O478" s="65"/>
      <c r="P478" s="20"/>
      <c r="Q478" s="21"/>
      <c r="R478" s="22"/>
      <c r="S478" s="23"/>
      <c r="T478" s="24"/>
      <c r="U478" s="25"/>
      <c r="V478" s="25"/>
      <c r="W478" s="45"/>
      <c r="X478" s="44"/>
      <c r="Y478" s="44"/>
      <c r="Z478" s="44"/>
      <c r="AA478" s="41"/>
      <c r="AB478" s="41"/>
      <c r="AC478" s="26"/>
      <c r="AD478" s="27"/>
      <c r="AE478" s="28"/>
      <c r="AF478" s="69"/>
      <c r="AG478" s="69"/>
      <c r="AH478" s="69"/>
      <c r="AI478" s="69"/>
      <c r="AJ478" s="69"/>
      <c r="AK478" s="69"/>
      <c r="AL478" s="69"/>
    </row>
    <row r="479" spans="1:38" s="71" customFormat="1" ht="60" customHeight="1" thickBot="1" x14ac:dyDescent="0.3">
      <c r="A479" s="15">
        <f>IF(C479="","",SUBTOTAL(3,$C$2:C479))</f>
        <v>478</v>
      </c>
      <c r="B479" s="16" t="s">
        <v>490</v>
      </c>
      <c r="C479" s="17" t="s">
        <v>1140</v>
      </c>
      <c r="D479" s="37">
        <v>4780</v>
      </c>
      <c r="E479" s="37" t="s">
        <v>1781</v>
      </c>
      <c r="F479" s="37">
        <v>478</v>
      </c>
      <c r="G479" s="56"/>
      <c r="H479" s="56">
        <v>6</v>
      </c>
      <c r="I479" s="56">
        <v>27</v>
      </c>
      <c r="J479" s="18">
        <f t="shared" si="7"/>
        <v>27</v>
      </c>
      <c r="K479" s="18">
        <v>25</v>
      </c>
      <c r="L479" s="19">
        <v>44389</v>
      </c>
      <c r="M479" s="62">
        <v>44411</v>
      </c>
      <c r="N479" s="18"/>
      <c r="O479" s="65"/>
      <c r="P479" s="20"/>
      <c r="Q479" s="21"/>
      <c r="R479" s="22"/>
      <c r="S479" s="23"/>
      <c r="T479" s="24"/>
      <c r="U479" s="25"/>
      <c r="V479" s="25"/>
      <c r="W479" s="45"/>
      <c r="X479" s="44"/>
      <c r="Y479" s="44"/>
      <c r="Z479" s="44"/>
      <c r="AA479" s="41"/>
      <c r="AB479" s="41"/>
      <c r="AC479" s="26"/>
      <c r="AD479" s="27"/>
      <c r="AE479" s="28"/>
      <c r="AF479" s="69"/>
      <c r="AG479" s="69"/>
      <c r="AH479" s="69"/>
      <c r="AI479" s="69"/>
      <c r="AJ479" s="69"/>
      <c r="AK479" s="69"/>
      <c r="AL479" s="69"/>
    </row>
    <row r="480" spans="1:38" s="71" customFormat="1" ht="60" customHeight="1" thickBot="1" x14ac:dyDescent="0.3">
      <c r="A480" s="15">
        <f>IF(C480="","",SUBTOTAL(3,$C$2:C480))</f>
        <v>479</v>
      </c>
      <c r="B480" s="16" t="s">
        <v>491</v>
      </c>
      <c r="C480" s="7" t="s">
        <v>1141</v>
      </c>
      <c r="D480" s="52">
        <v>4790</v>
      </c>
      <c r="E480" s="52" t="s">
        <v>1782</v>
      </c>
      <c r="F480" s="52">
        <v>479</v>
      </c>
      <c r="G480" s="56"/>
      <c r="H480" s="56">
        <v>6</v>
      </c>
      <c r="I480" s="56">
        <v>31</v>
      </c>
      <c r="J480" s="18">
        <f t="shared" si="7"/>
        <v>31</v>
      </c>
      <c r="K480" s="18">
        <v>25</v>
      </c>
      <c r="L480" s="19">
        <v>44022</v>
      </c>
      <c r="M480" s="62">
        <v>44426</v>
      </c>
      <c r="N480" s="18"/>
      <c r="O480" s="65"/>
      <c r="P480" s="20"/>
      <c r="Q480" s="21"/>
      <c r="R480" s="22"/>
      <c r="S480" s="23"/>
      <c r="T480" s="24"/>
      <c r="U480" s="25"/>
      <c r="V480" s="25"/>
      <c r="W480" s="45"/>
      <c r="X480" s="44"/>
      <c r="Y480" s="44"/>
      <c r="Z480" s="44"/>
      <c r="AA480" s="41"/>
      <c r="AB480" s="41"/>
      <c r="AC480" s="26"/>
      <c r="AD480" s="27"/>
      <c r="AE480" s="28"/>
      <c r="AF480" s="69"/>
      <c r="AG480" s="69"/>
      <c r="AH480" s="69"/>
      <c r="AI480" s="69"/>
      <c r="AJ480" s="69"/>
      <c r="AK480" s="69"/>
      <c r="AL480" s="69"/>
    </row>
    <row r="481" spans="1:38" s="71" customFormat="1" ht="60" customHeight="1" thickBot="1" x14ac:dyDescent="0.3">
      <c r="A481" s="15">
        <f>IF(C481="","",SUBTOTAL(3,$C$2:C481))</f>
        <v>480</v>
      </c>
      <c r="B481" s="16" t="s">
        <v>492</v>
      </c>
      <c r="C481" s="17" t="s">
        <v>1142</v>
      </c>
      <c r="D481" s="52">
        <v>4800</v>
      </c>
      <c r="E481" s="52" t="s">
        <v>1783</v>
      </c>
      <c r="F481" s="52">
        <v>480</v>
      </c>
      <c r="G481" s="56"/>
      <c r="H481" s="56">
        <v>7</v>
      </c>
      <c r="I481" s="56">
        <v>37</v>
      </c>
      <c r="J481" s="18">
        <f t="shared" si="7"/>
        <v>37</v>
      </c>
      <c r="K481" s="18">
        <v>25</v>
      </c>
      <c r="L481" s="19">
        <v>44367</v>
      </c>
      <c r="M481" s="62">
        <v>44478</v>
      </c>
      <c r="N481" s="18"/>
      <c r="O481" s="65"/>
      <c r="P481" s="20"/>
      <c r="Q481" s="21"/>
      <c r="R481" s="22"/>
      <c r="S481" s="23"/>
      <c r="T481" s="24"/>
      <c r="U481" s="25"/>
      <c r="V481" s="25"/>
      <c r="W481" s="45"/>
      <c r="X481" s="44"/>
      <c r="Y481" s="44"/>
      <c r="Z481" s="44"/>
      <c r="AA481" s="41"/>
      <c r="AB481" s="41"/>
      <c r="AC481" s="26"/>
      <c r="AD481" s="27"/>
      <c r="AE481" s="28"/>
      <c r="AF481" s="69"/>
      <c r="AG481" s="69"/>
      <c r="AH481" s="69"/>
      <c r="AI481" s="69"/>
      <c r="AJ481" s="69"/>
      <c r="AK481" s="69"/>
      <c r="AL481" s="69"/>
    </row>
    <row r="482" spans="1:38" s="71" customFormat="1" ht="60" customHeight="1" thickBot="1" x14ac:dyDescent="0.3">
      <c r="A482" s="15">
        <f>IF(C482="","",SUBTOTAL(3,$C$2:C482))</f>
        <v>481</v>
      </c>
      <c r="B482" s="16" t="s">
        <v>493</v>
      </c>
      <c r="C482" s="7" t="s">
        <v>1143</v>
      </c>
      <c r="D482" s="37">
        <v>4810</v>
      </c>
      <c r="E482" s="37" t="s">
        <v>1784</v>
      </c>
      <c r="F482" s="37">
        <v>481</v>
      </c>
      <c r="G482" s="56"/>
      <c r="H482" s="56">
        <v>6</v>
      </c>
      <c r="I482" s="56">
        <v>36</v>
      </c>
      <c r="J482" s="18">
        <f t="shared" si="7"/>
        <v>36</v>
      </c>
      <c r="K482" s="18">
        <v>25</v>
      </c>
      <c r="L482" s="19">
        <v>44375</v>
      </c>
      <c r="M482" s="62">
        <v>44621</v>
      </c>
      <c r="N482" s="18"/>
      <c r="O482" s="65"/>
      <c r="P482" s="20"/>
      <c r="Q482" s="21"/>
      <c r="R482" s="22"/>
      <c r="S482" s="23"/>
      <c r="T482" s="24"/>
      <c r="U482" s="25"/>
      <c r="V482" s="25"/>
      <c r="W482" s="45"/>
      <c r="X482" s="44"/>
      <c r="Y482" s="44"/>
      <c r="Z482" s="44"/>
      <c r="AA482" s="41"/>
      <c r="AB482" s="41"/>
      <c r="AC482" s="26"/>
      <c r="AD482" s="27"/>
      <c r="AE482" s="28"/>
      <c r="AF482" s="69"/>
      <c r="AG482" s="69"/>
      <c r="AH482" s="69"/>
      <c r="AI482" s="69"/>
      <c r="AJ482" s="69"/>
      <c r="AK482" s="69"/>
      <c r="AL482" s="69"/>
    </row>
    <row r="483" spans="1:38" s="71" customFormat="1" ht="60" customHeight="1" thickBot="1" x14ac:dyDescent="0.3">
      <c r="A483" s="15">
        <f>IF(C483="","",SUBTOTAL(3,$C$2:C483))</f>
        <v>482</v>
      </c>
      <c r="B483" s="16" t="s">
        <v>494</v>
      </c>
      <c r="C483" s="17" t="s">
        <v>1144</v>
      </c>
      <c r="D483" s="52">
        <v>4820</v>
      </c>
      <c r="E483" s="52" t="s">
        <v>1785</v>
      </c>
      <c r="F483" s="52">
        <v>482</v>
      </c>
      <c r="G483" s="56"/>
      <c r="H483" s="56">
        <v>6</v>
      </c>
      <c r="I483" s="56">
        <v>30</v>
      </c>
      <c r="J483" s="18">
        <f t="shared" si="7"/>
        <v>30</v>
      </c>
      <c r="K483" s="18">
        <v>25</v>
      </c>
      <c r="L483" s="19">
        <v>44434</v>
      </c>
      <c r="M483" s="62">
        <v>44396</v>
      </c>
      <c r="N483" s="18"/>
      <c r="O483" s="65"/>
      <c r="P483" s="20"/>
      <c r="Q483" s="21"/>
      <c r="R483" s="22"/>
      <c r="S483" s="23"/>
      <c r="T483" s="24"/>
      <c r="U483" s="25"/>
      <c r="V483" s="25"/>
      <c r="W483" s="45"/>
      <c r="X483" s="44"/>
      <c r="Y483" s="44"/>
      <c r="Z483" s="44"/>
      <c r="AA483" s="41"/>
      <c r="AB483" s="41"/>
      <c r="AC483" s="26"/>
      <c r="AD483" s="27"/>
      <c r="AE483" s="28"/>
      <c r="AF483" s="69"/>
      <c r="AG483" s="69"/>
      <c r="AH483" s="69"/>
      <c r="AI483" s="69"/>
      <c r="AJ483" s="69"/>
      <c r="AK483" s="69"/>
      <c r="AL483" s="69"/>
    </row>
    <row r="484" spans="1:38" s="71" customFormat="1" ht="60" customHeight="1" thickBot="1" x14ac:dyDescent="0.3">
      <c r="A484" s="15">
        <f>IF(C484="","",SUBTOTAL(3,$C$2:C484))</f>
        <v>483</v>
      </c>
      <c r="B484" s="16" t="s">
        <v>495</v>
      </c>
      <c r="C484" s="7" t="s">
        <v>1145</v>
      </c>
      <c r="D484" s="52">
        <v>4830</v>
      </c>
      <c r="E484" s="52" t="s">
        <v>1786</v>
      </c>
      <c r="F484" s="52">
        <v>483</v>
      </c>
      <c r="G484" s="56"/>
      <c r="H484" s="56">
        <v>5</v>
      </c>
      <c r="I484" s="56">
        <v>31</v>
      </c>
      <c r="J484" s="18">
        <f t="shared" si="7"/>
        <v>31</v>
      </c>
      <c r="K484" s="18">
        <v>25</v>
      </c>
      <c r="L484" s="19">
        <v>44641</v>
      </c>
      <c r="M484" s="62">
        <v>44656</v>
      </c>
      <c r="N484" s="18"/>
      <c r="O484" s="65"/>
      <c r="P484" s="20"/>
      <c r="Q484" s="21"/>
      <c r="R484" s="22"/>
      <c r="S484" s="23"/>
      <c r="T484" s="24"/>
      <c r="U484" s="25"/>
      <c r="V484" s="25"/>
      <c r="W484" s="45"/>
      <c r="X484" s="44"/>
      <c r="Y484" s="44"/>
      <c r="Z484" s="44"/>
      <c r="AA484" s="41"/>
      <c r="AB484" s="41"/>
      <c r="AC484" s="26"/>
      <c r="AD484" s="27"/>
      <c r="AE484" s="28"/>
      <c r="AF484" s="69"/>
      <c r="AG484" s="69"/>
      <c r="AH484" s="69"/>
      <c r="AI484" s="69"/>
      <c r="AJ484" s="69"/>
      <c r="AK484" s="69"/>
      <c r="AL484" s="69"/>
    </row>
    <row r="485" spans="1:38" s="71" customFormat="1" ht="60" customHeight="1" thickBot="1" x14ac:dyDescent="0.3">
      <c r="A485" s="15">
        <f>IF(C485="","",SUBTOTAL(3,$C$2:C485))</f>
        <v>484</v>
      </c>
      <c r="B485" s="16" t="s">
        <v>496</v>
      </c>
      <c r="C485" s="17" t="s">
        <v>1146</v>
      </c>
      <c r="D485" s="52">
        <v>4840</v>
      </c>
      <c r="E485" s="52" t="s">
        <v>1787</v>
      </c>
      <c r="F485" s="52">
        <v>484</v>
      </c>
      <c r="G485" s="56"/>
      <c r="H485" s="56">
        <v>8</v>
      </c>
      <c r="I485" s="56">
        <v>36</v>
      </c>
      <c r="J485" s="18">
        <f t="shared" si="7"/>
        <v>36</v>
      </c>
      <c r="K485" s="18">
        <v>25</v>
      </c>
      <c r="L485" s="19">
        <v>44719</v>
      </c>
      <c r="M485" s="62">
        <v>44695</v>
      </c>
      <c r="N485" s="18"/>
      <c r="O485" s="65"/>
      <c r="P485" s="20"/>
      <c r="Q485" s="21"/>
      <c r="R485" s="22"/>
      <c r="S485" s="23"/>
      <c r="T485" s="24"/>
      <c r="U485" s="25"/>
      <c r="V485" s="25"/>
      <c r="W485" s="45"/>
      <c r="X485" s="44"/>
      <c r="Y485" s="44"/>
      <c r="Z485" s="44"/>
      <c r="AA485" s="41"/>
      <c r="AB485" s="41"/>
      <c r="AC485" s="26"/>
      <c r="AD485" s="27"/>
      <c r="AE485" s="28"/>
      <c r="AF485" s="69"/>
      <c r="AG485" s="69"/>
      <c r="AH485" s="69"/>
      <c r="AI485" s="69"/>
      <c r="AJ485" s="69"/>
      <c r="AK485" s="69"/>
      <c r="AL485" s="69"/>
    </row>
    <row r="486" spans="1:38" s="71" customFormat="1" ht="60" customHeight="1" thickBot="1" x14ac:dyDescent="0.3">
      <c r="A486" s="15">
        <f>IF(C486="","",SUBTOTAL(3,$C$2:C486))</f>
        <v>485</v>
      </c>
      <c r="B486" s="16" t="s">
        <v>497</v>
      </c>
      <c r="C486" s="7" t="s">
        <v>1147</v>
      </c>
      <c r="D486" s="37">
        <v>4850</v>
      </c>
      <c r="E486" s="37" t="s">
        <v>1788</v>
      </c>
      <c r="F486" s="37">
        <v>485</v>
      </c>
      <c r="G486" s="56"/>
      <c r="H486" s="56">
        <v>9</v>
      </c>
      <c r="I486" s="56">
        <v>37</v>
      </c>
      <c r="J486" s="18">
        <f t="shared" si="7"/>
        <v>37</v>
      </c>
      <c r="K486" s="18">
        <v>25</v>
      </c>
      <c r="L486" s="19">
        <v>44228</v>
      </c>
      <c r="M486" s="62">
        <v>44488</v>
      </c>
      <c r="N486" s="18"/>
      <c r="O486" s="65"/>
      <c r="P486" s="20"/>
      <c r="Q486" s="21"/>
      <c r="R486" s="22"/>
      <c r="S486" s="23"/>
      <c r="T486" s="24"/>
      <c r="U486" s="25"/>
      <c r="V486" s="25"/>
      <c r="W486" s="45"/>
      <c r="X486" s="44"/>
      <c r="Y486" s="44"/>
      <c r="Z486" s="44"/>
      <c r="AA486" s="41"/>
      <c r="AB486" s="41"/>
      <c r="AC486" s="26"/>
      <c r="AD486" s="27"/>
      <c r="AE486" s="28"/>
      <c r="AF486" s="69"/>
      <c r="AG486" s="69"/>
      <c r="AH486" s="69"/>
      <c r="AI486" s="69"/>
      <c r="AJ486" s="69"/>
      <c r="AK486" s="69"/>
      <c r="AL486" s="69"/>
    </row>
    <row r="487" spans="1:38" s="71" customFormat="1" ht="60" customHeight="1" thickBot="1" x14ac:dyDescent="0.3">
      <c r="A487" s="15">
        <f>IF(C487="","",SUBTOTAL(3,$C$2:C487))</f>
        <v>486</v>
      </c>
      <c r="B487" s="16" t="s">
        <v>498</v>
      </c>
      <c r="C487" s="17" t="s">
        <v>1148</v>
      </c>
      <c r="D487" s="52">
        <v>4860</v>
      </c>
      <c r="E487" s="52" t="s">
        <v>1789</v>
      </c>
      <c r="F487" s="52">
        <v>486</v>
      </c>
      <c r="G487" s="56"/>
      <c r="H487" s="56">
        <v>6</v>
      </c>
      <c r="I487" s="56">
        <v>35</v>
      </c>
      <c r="J487" s="18">
        <f t="shared" si="7"/>
        <v>35</v>
      </c>
      <c r="K487" s="18">
        <v>25</v>
      </c>
      <c r="L487" s="19">
        <v>43949</v>
      </c>
      <c r="M487" s="62">
        <v>44375</v>
      </c>
      <c r="N487" s="18"/>
      <c r="O487" s="65"/>
      <c r="P487" s="20"/>
      <c r="Q487" s="21"/>
      <c r="R487" s="22"/>
      <c r="S487" s="23"/>
      <c r="T487" s="24"/>
      <c r="U487" s="25"/>
      <c r="V487" s="25"/>
      <c r="W487" s="45"/>
      <c r="X487" s="44"/>
      <c r="Y487" s="44"/>
      <c r="Z487" s="44"/>
      <c r="AA487" s="41"/>
      <c r="AB487" s="41"/>
      <c r="AC487" s="26"/>
      <c r="AD487" s="27"/>
      <c r="AE487" s="28"/>
      <c r="AF487" s="69"/>
      <c r="AG487" s="69"/>
      <c r="AH487" s="69"/>
      <c r="AI487" s="69"/>
      <c r="AJ487" s="69"/>
      <c r="AK487" s="69"/>
      <c r="AL487" s="69"/>
    </row>
    <row r="488" spans="1:38" s="71" customFormat="1" ht="60" customHeight="1" thickBot="1" x14ac:dyDescent="0.3">
      <c r="A488" s="15">
        <f>IF(C488="","",SUBTOTAL(3,$C$2:C488))</f>
        <v>487</v>
      </c>
      <c r="B488" s="16" t="s">
        <v>499</v>
      </c>
      <c r="C488" s="7" t="s">
        <v>1149</v>
      </c>
      <c r="D488" s="52">
        <v>4870</v>
      </c>
      <c r="E488" s="52" t="s">
        <v>1790</v>
      </c>
      <c r="F488" s="52">
        <v>487</v>
      </c>
      <c r="G488" s="56"/>
      <c r="H488" s="56">
        <v>7</v>
      </c>
      <c r="I488" s="56">
        <v>38</v>
      </c>
      <c r="J488" s="18">
        <f t="shared" si="7"/>
        <v>38</v>
      </c>
      <c r="K488" s="18">
        <v>25</v>
      </c>
      <c r="L488" s="19">
        <v>44038</v>
      </c>
      <c r="M488" s="62">
        <v>44487</v>
      </c>
      <c r="N488" s="18"/>
      <c r="O488" s="65"/>
      <c r="P488" s="20"/>
      <c r="Q488" s="21"/>
      <c r="R488" s="22"/>
      <c r="S488" s="23"/>
      <c r="T488" s="24"/>
      <c r="U488" s="25"/>
      <c r="V488" s="25"/>
      <c r="W488" s="45"/>
      <c r="X488" s="44"/>
      <c r="Y488" s="44"/>
      <c r="Z488" s="44"/>
      <c r="AA488" s="41"/>
      <c r="AB488" s="41"/>
      <c r="AC488" s="26"/>
      <c r="AD488" s="27"/>
      <c r="AE488" s="28"/>
      <c r="AF488" s="69"/>
      <c r="AG488" s="69"/>
      <c r="AH488" s="69"/>
      <c r="AI488" s="69"/>
      <c r="AJ488" s="69"/>
      <c r="AK488" s="69"/>
      <c r="AL488" s="69"/>
    </row>
    <row r="489" spans="1:38" s="71" customFormat="1" ht="60" customHeight="1" thickBot="1" x14ac:dyDescent="0.3">
      <c r="A489" s="15">
        <f>IF(C489="","",SUBTOTAL(3,$C$2:C489))</f>
        <v>488</v>
      </c>
      <c r="B489" s="16" t="s">
        <v>500</v>
      </c>
      <c r="C489" s="17" t="s">
        <v>1150</v>
      </c>
      <c r="D489" s="37">
        <v>4880</v>
      </c>
      <c r="E489" s="37" t="s">
        <v>1791</v>
      </c>
      <c r="F489" s="37">
        <v>488</v>
      </c>
      <c r="G489" s="56"/>
      <c r="H489" s="56">
        <v>3</v>
      </c>
      <c r="I489" s="56">
        <v>27</v>
      </c>
      <c r="J489" s="18">
        <f t="shared" si="7"/>
        <v>27</v>
      </c>
      <c r="K489" s="18">
        <v>25</v>
      </c>
      <c r="L489" s="19">
        <v>44419</v>
      </c>
      <c r="M489" s="62">
        <v>44521</v>
      </c>
      <c r="N489" s="18"/>
      <c r="O489" s="65"/>
      <c r="P489" s="20"/>
      <c r="Q489" s="21"/>
      <c r="R489" s="22"/>
      <c r="S489" s="23"/>
      <c r="T489" s="24"/>
      <c r="U489" s="25"/>
      <c r="V489" s="25"/>
      <c r="W489" s="45"/>
      <c r="X489" s="44"/>
      <c r="Y489" s="44"/>
      <c r="Z489" s="44"/>
      <c r="AA489" s="41"/>
      <c r="AB489" s="41"/>
      <c r="AC489" s="26"/>
      <c r="AD489" s="27"/>
      <c r="AE489" s="28"/>
      <c r="AF489" s="69"/>
      <c r="AG489" s="69"/>
      <c r="AH489" s="69"/>
      <c r="AI489" s="69"/>
      <c r="AJ489" s="69"/>
      <c r="AK489" s="69"/>
      <c r="AL489" s="69"/>
    </row>
    <row r="490" spans="1:38" s="71" customFormat="1" ht="60" customHeight="1" thickBot="1" x14ac:dyDescent="0.3">
      <c r="A490" s="15">
        <f>IF(C490="","",SUBTOTAL(3,$C$2:C490))</f>
        <v>489</v>
      </c>
      <c r="B490" s="16" t="s">
        <v>501</v>
      </c>
      <c r="C490" s="7" t="s">
        <v>1151</v>
      </c>
      <c r="D490" s="52">
        <v>4890</v>
      </c>
      <c r="E490" s="52" t="s">
        <v>1792</v>
      </c>
      <c r="F490" s="52">
        <v>489</v>
      </c>
      <c r="G490" s="57"/>
      <c r="H490" s="57">
        <v>6</v>
      </c>
      <c r="I490" s="57">
        <v>37</v>
      </c>
      <c r="J490" s="18">
        <f t="shared" si="7"/>
        <v>37</v>
      </c>
      <c r="K490" s="30">
        <v>25</v>
      </c>
      <c r="L490" s="31">
        <v>44356</v>
      </c>
      <c r="M490" s="62">
        <v>44390</v>
      </c>
      <c r="N490" s="18"/>
      <c r="O490" s="65"/>
      <c r="P490" s="20"/>
      <c r="Q490" s="21"/>
      <c r="R490" s="22"/>
      <c r="S490" s="23"/>
      <c r="T490" s="24"/>
      <c r="U490" s="25"/>
      <c r="V490" s="25"/>
      <c r="W490" s="45"/>
      <c r="X490" s="44"/>
      <c r="Y490" s="44"/>
      <c r="Z490" s="44"/>
      <c r="AA490" s="41"/>
      <c r="AB490" s="41"/>
      <c r="AC490" s="26"/>
      <c r="AD490" s="27"/>
      <c r="AE490" s="28"/>
      <c r="AF490" s="69"/>
      <c r="AG490" s="69"/>
      <c r="AH490" s="69"/>
      <c r="AI490" s="69"/>
      <c r="AJ490" s="69"/>
      <c r="AK490" s="69"/>
      <c r="AL490" s="69"/>
    </row>
    <row r="491" spans="1:38" s="71" customFormat="1" ht="60" customHeight="1" thickBot="1" x14ac:dyDescent="0.3">
      <c r="A491" s="15">
        <f>IF(C491="","",SUBTOTAL(3,$C$2:C491))</f>
        <v>490</v>
      </c>
      <c r="B491" s="16" t="s">
        <v>502</v>
      </c>
      <c r="C491" s="17" t="s">
        <v>1152</v>
      </c>
      <c r="D491" s="52">
        <v>4900</v>
      </c>
      <c r="E491" s="52" t="s">
        <v>1793</v>
      </c>
      <c r="F491" s="52">
        <v>490</v>
      </c>
      <c r="G491" s="56"/>
      <c r="H491" s="56">
        <v>6.32</v>
      </c>
      <c r="I491" s="56">
        <v>25</v>
      </c>
      <c r="J491" s="18">
        <f t="shared" si="7"/>
        <v>25</v>
      </c>
      <c r="K491" s="18">
        <v>25</v>
      </c>
      <c r="L491" s="19">
        <v>44215</v>
      </c>
      <c r="M491" s="62">
        <v>44799</v>
      </c>
      <c r="N491" s="18"/>
      <c r="O491" s="65"/>
      <c r="P491" s="20"/>
      <c r="Q491" s="21"/>
      <c r="R491" s="22"/>
      <c r="S491" s="23"/>
      <c r="T491" s="24"/>
      <c r="U491" s="25"/>
      <c r="V491" s="25"/>
      <c r="W491" s="45"/>
      <c r="X491" s="44"/>
      <c r="Y491" s="44"/>
      <c r="Z491" s="44"/>
      <c r="AA491" s="41"/>
      <c r="AB491" s="41"/>
      <c r="AC491" s="26"/>
      <c r="AD491" s="27"/>
      <c r="AE491" s="28"/>
      <c r="AF491" s="69"/>
      <c r="AG491" s="69"/>
      <c r="AH491" s="69"/>
      <c r="AI491" s="69"/>
      <c r="AJ491" s="69"/>
      <c r="AK491" s="69"/>
      <c r="AL491" s="69"/>
    </row>
    <row r="492" spans="1:38" s="71" customFormat="1" ht="60" customHeight="1" thickBot="1" x14ac:dyDescent="0.3">
      <c r="A492" s="15">
        <f>IF(C492="","",SUBTOTAL(3,$C$2:C492))</f>
        <v>491</v>
      </c>
      <c r="B492" s="16" t="s">
        <v>503</v>
      </c>
      <c r="C492" s="7" t="s">
        <v>1153</v>
      </c>
      <c r="D492" s="52">
        <v>4910</v>
      </c>
      <c r="E492" s="52" t="s">
        <v>1794</v>
      </c>
      <c r="F492" s="52">
        <v>491</v>
      </c>
      <c r="G492" s="56"/>
      <c r="H492" s="56">
        <v>4</v>
      </c>
      <c r="I492" s="56">
        <v>24</v>
      </c>
      <c r="J492" s="18">
        <f t="shared" si="7"/>
        <v>24</v>
      </c>
      <c r="K492" s="18">
        <v>25</v>
      </c>
      <c r="L492" s="19">
        <v>44434</v>
      </c>
      <c r="M492" s="62">
        <v>44529</v>
      </c>
      <c r="N492" s="18"/>
      <c r="O492" s="65"/>
      <c r="P492" s="20"/>
      <c r="Q492" s="21"/>
      <c r="R492" s="22"/>
      <c r="S492" s="23"/>
      <c r="T492" s="24"/>
      <c r="U492" s="25"/>
      <c r="V492" s="25"/>
      <c r="W492" s="45"/>
      <c r="X492" s="44"/>
      <c r="Y492" s="44"/>
      <c r="Z492" s="44"/>
      <c r="AA492" s="41"/>
      <c r="AB492" s="41"/>
      <c r="AC492" s="26"/>
      <c r="AD492" s="27"/>
      <c r="AE492" s="28"/>
      <c r="AF492" s="69"/>
      <c r="AG492" s="69"/>
      <c r="AH492" s="69"/>
      <c r="AI492" s="69"/>
      <c r="AJ492" s="69"/>
      <c r="AK492" s="69"/>
      <c r="AL492" s="69"/>
    </row>
    <row r="493" spans="1:38" s="71" customFormat="1" ht="60" customHeight="1" thickBot="1" x14ac:dyDescent="0.3">
      <c r="A493" s="15">
        <f>IF(C493="","",SUBTOTAL(3,$C$2:C493))</f>
        <v>492</v>
      </c>
      <c r="B493" s="16" t="s">
        <v>504</v>
      </c>
      <c r="C493" s="17" t="s">
        <v>1154</v>
      </c>
      <c r="D493" s="37">
        <v>4920</v>
      </c>
      <c r="E493" s="37" t="s">
        <v>1795</v>
      </c>
      <c r="F493" s="37">
        <v>492</v>
      </c>
      <c r="G493" s="56"/>
      <c r="H493" s="56">
        <v>7</v>
      </c>
      <c r="I493" s="56">
        <v>33</v>
      </c>
      <c r="J493" s="18">
        <f t="shared" si="7"/>
        <v>33</v>
      </c>
      <c r="K493" s="18">
        <v>25</v>
      </c>
      <c r="L493" s="19">
        <v>43986</v>
      </c>
      <c r="M493" s="62">
        <v>44410</v>
      </c>
      <c r="N493" s="18"/>
      <c r="O493" s="65"/>
      <c r="P493" s="20"/>
      <c r="Q493" s="21"/>
      <c r="R493" s="22"/>
      <c r="S493" s="23"/>
      <c r="T493" s="24"/>
      <c r="U493" s="25"/>
      <c r="V493" s="25"/>
      <c r="W493" s="45"/>
      <c r="X493" s="44"/>
      <c r="Y493" s="44"/>
      <c r="Z493" s="44"/>
      <c r="AA493" s="41"/>
      <c r="AB493" s="41"/>
      <c r="AC493" s="26"/>
      <c r="AD493" s="27"/>
      <c r="AE493" s="28"/>
      <c r="AF493" s="69"/>
      <c r="AG493" s="69"/>
      <c r="AH493" s="69"/>
      <c r="AI493" s="69"/>
      <c r="AJ493" s="69"/>
      <c r="AK493" s="69"/>
      <c r="AL493" s="69"/>
    </row>
    <row r="494" spans="1:38" s="71" customFormat="1" ht="60" customHeight="1" thickBot="1" x14ac:dyDescent="0.3">
      <c r="A494" s="15">
        <f>IF(C494="","",SUBTOTAL(3,$C$2:C494))</f>
        <v>493</v>
      </c>
      <c r="B494" s="16" t="s">
        <v>505</v>
      </c>
      <c r="C494" s="7" t="s">
        <v>1155</v>
      </c>
      <c r="D494" s="52">
        <v>4930</v>
      </c>
      <c r="E494" s="52" t="s">
        <v>1796</v>
      </c>
      <c r="F494" s="52">
        <v>493</v>
      </c>
      <c r="G494" s="56"/>
      <c r="H494" s="56">
        <v>6</v>
      </c>
      <c r="I494" s="56">
        <v>31</v>
      </c>
      <c r="J494" s="18">
        <f t="shared" si="7"/>
        <v>31</v>
      </c>
      <c r="K494" s="18">
        <v>25</v>
      </c>
      <c r="L494" s="19">
        <v>44396</v>
      </c>
      <c r="M494" s="62">
        <v>44390</v>
      </c>
      <c r="N494" s="18"/>
      <c r="O494" s="65"/>
      <c r="P494" s="20"/>
      <c r="Q494" s="21"/>
      <c r="R494" s="22"/>
      <c r="S494" s="23"/>
      <c r="T494" s="24"/>
      <c r="U494" s="25"/>
      <c r="V494" s="25"/>
      <c r="W494" s="45"/>
      <c r="X494" s="44"/>
      <c r="Y494" s="44"/>
      <c r="Z494" s="44"/>
      <c r="AA494" s="41"/>
      <c r="AB494" s="41"/>
      <c r="AC494" s="26"/>
      <c r="AD494" s="27"/>
      <c r="AE494" s="28"/>
      <c r="AF494" s="69"/>
      <c r="AG494" s="69"/>
      <c r="AH494" s="69"/>
      <c r="AI494" s="69"/>
      <c r="AJ494" s="69"/>
      <c r="AK494" s="69"/>
      <c r="AL494" s="69"/>
    </row>
    <row r="495" spans="1:38" s="71" customFormat="1" ht="60" customHeight="1" thickBot="1" x14ac:dyDescent="0.3">
      <c r="A495" s="15">
        <f>IF(C495="","",SUBTOTAL(3,$C$2:C495))</f>
        <v>494</v>
      </c>
      <c r="B495" s="16" t="s">
        <v>506</v>
      </c>
      <c r="C495" s="17" t="s">
        <v>1156</v>
      </c>
      <c r="D495" s="52">
        <v>4940</v>
      </c>
      <c r="E495" s="52" t="s">
        <v>1797</v>
      </c>
      <c r="F495" s="52">
        <v>494</v>
      </c>
      <c r="G495" s="56"/>
      <c r="H495" s="56">
        <v>7</v>
      </c>
      <c r="I495" s="56">
        <v>34</v>
      </c>
      <c r="J495" s="18">
        <f t="shared" si="7"/>
        <v>34</v>
      </c>
      <c r="K495" s="18">
        <v>25</v>
      </c>
      <c r="L495" s="19">
        <v>43920</v>
      </c>
      <c r="M495" s="62">
        <v>44367</v>
      </c>
      <c r="N495" s="18"/>
      <c r="O495" s="65"/>
      <c r="P495" s="20"/>
      <c r="Q495" s="21"/>
      <c r="R495" s="22"/>
      <c r="S495" s="23"/>
      <c r="T495" s="24"/>
      <c r="U495" s="25"/>
      <c r="V495" s="25"/>
      <c r="W495" s="45"/>
      <c r="X495" s="44"/>
      <c r="Y495" s="44"/>
      <c r="Z495" s="44"/>
      <c r="AA495" s="41"/>
      <c r="AB495" s="41"/>
      <c r="AC495" s="26"/>
      <c r="AD495" s="27"/>
      <c r="AE495" s="28"/>
      <c r="AF495" s="69"/>
      <c r="AG495" s="69"/>
      <c r="AH495" s="69"/>
      <c r="AI495" s="69"/>
      <c r="AJ495" s="69"/>
      <c r="AK495" s="69"/>
      <c r="AL495" s="69"/>
    </row>
    <row r="496" spans="1:38" s="71" customFormat="1" ht="60" customHeight="1" thickBot="1" x14ac:dyDescent="0.3">
      <c r="A496" s="15">
        <f>IF(C496="","",SUBTOTAL(3,$C$2:C496))</f>
        <v>495</v>
      </c>
      <c r="B496" s="16" t="s">
        <v>507</v>
      </c>
      <c r="C496" s="7" t="s">
        <v>1157</v>
      </c>
      <c r="D496" s="37">
        <v>4950</v>
      </c>
      <c r="E496" s="37" t="s">
        <v>1798</v>
      </c>
      <c r="F496" s="37">
        <v>495</v>
      </c>
      <c r="G496" s="56"/>
      <c r="H496" s="56">
        <v>3</v>
      </c>
      <c r="I496" s="56">
        <v>26</v>
      </c>
      <c r="J496" s="18">
        <f t="shared" si="7"/>
        <v>26</v>
      </c>
      <c r="K496" s="18">
        <v>25</v>
      </c>
      <c r="L496" s="19">
        <v>44223</v>
      </c>
      <c r="M496" s="62">
        <v>44356</v>
      </c>
      <c r="N496" s="18"/>
      <c r="O496" s="65"/>
      <c r="P496" s="20"/>
      <c r="Q496" s="21"/>
      <c r="R496" s="22"/>
      <c r="S496" s="23"/>
      <c r="T496" s="24"/>
      <c r="U496" s="25"/>
      <c r="V496" s="25"/>
      <c r="W496" s="45"/>
      <c r="X496" s="44"/>
      <c r="Y496" s="44"/>
      <c r="Z496" s="44"/>
      <c r="AA496" s="41"/>
      <c r="AB496" s="41"/>
      <c r="AC496" s="26"/>
      <c r="AD496" s="27"/>
      <c r="AE496" s="28"/>
      <c r="AF496" s="69"/>
      <c r="AG496" s="69"/>
      <c r="AH496" s="69"/>
      <c r="AI496" s="69"/>
      <c r="AJ496" s="69"/>
      <c r="AK496" s="69"/>
      <c r="AL496" s="69"/>
    </row>
    <row r="497" spans="1:38" s="71" customFormat="1" ht="60" customHeight="1" thickBot="1" x14ac:dyDescent="0.3">
      <c r="A497" s="15">
        <f>IF(C497="","",SUBTOTAL(3,$C$2:C497))</f>
        <v>496</v>
      </c>
      <c r="B497" s="16" t="s">
        <v>508</v>
      </c>
      <c r="C497" s="17" t="s">
        <v>1158</v>
      </c>
      <c r="D497" s="52">
        <v>4960</v>
      </c>
      <c r="E497" s="52" t="s">
        <v>1799</v>
      </c>
      <c r="F497" s="52">
        <v>496</v>
      </c>
      <c r="G497" s="56"/>
      <c r="H497" s="56">
        <v>6</v>
      </c>
      <c r="I497" s="56">
        <v>33</v>
      </c>
      <c r="J497" s="18">
        <f t="shared" si="7"/>
        <v>33</v>
      </c>
      <c r="K497" s="32">
        <v>25</v>
      </c>
      <c r="L497" s="27">
        <v>44259</v>
      </c>
      <c r="M497" s="63">
        <v>44575</v>
      </c>
      <c r="N497" s="18"/>
      <c r="O497" s="65"/>
      <c r="P497" s="33"/>
      <c r="Q497" s="21"/>
      <c r="R497" s="22"/>
      <c r="S497" s="23"/>
      <c r="T497" s="24"/>
      <c r="U497" s="34"/>
      <c r="V497" s="34"/>
      <c r="W497" s="48"/>
      <c r="X497" s="44"/>
      <c r="Y497" s="44"/>
      <c r="Z497" s="44"/>
      <c r="AA497" s="41"/>
      <c r="AB497" s="41"/>
      <c r="AC497" s="27"/>
      <c r="AD497" s="27"/>
      <c r="AE497" s="28"/>
      <c r="AF497" s="69"/>
      <c r="AG497" s="69"/>
      <c r="AH497" s="69"/>
      <c r="AI497" s="69"/>
      <c r="AJ497" s="69"/>
      <c r="AK497" s="69"/>
      <c r="AL497" s="69"/>
    </row>
    <row r="498" spans="1:38" s="71" customFormat="1" ht="60" customHeight="1" thickBot="1" x14ac:dyDescent="0.3">
      <c r="A498" s="15">
        <f>IF(C498="","",SUBTOTAL(3,$C$2:C498))</f>
        <v>497</v>
      </c>
      <c r="B498" s="16" t="s">
        <v>509</v>
      </c>
      <c r="C498" s="7" t="s">
        <v>1159</v>
      </c>
      <c r="D498" s="52">
        <v>4970</v>
      </c>
      <c r="E498" s="52" t="s">
        <v>1800</v>
      </c>
      <c r="F498" s="52">
        <v>497</v>
      </c>
      <c r="G498" s="56"/>
      <c r="H498" s="56">
        <v>8</v>
      </c>
      <c r="I498" s="56">
        <v>36</v>
      </c>
      <c r="J498" s="18">
        <f t="shared" si="7"/>
        <v>36</v>
      </c>
      <c r="K498" s="18">
        <v>25</v>
      </c>
      <c r="L498" s="19">
        <v>43934</v>
      </c>
      <c r="M498" s="62">
        <v>44359</v>
      </c>
      <c r="N498" s="18"/>
      <c r="O498" s="65"/>
      <c r="P498" s="20"/>
      <c r="Q498" s="21"/>
      <c r="R498" s="22"/>
      <c r="S498" s="23"/>
      <c r="T498" s="24"/>
      <c r="U498" s="25"/>
      <c r="V498" s="25"/>
      <c r="W498" s="45"/>
      <c r="X498" s="44"/>
      <c r="Y498" s="44"/>
      <c r="Z498" s="44"/>
      <c r="AA498" s="41"/>
      <c r="AB498" s="41"/>
      <c r="AC498" s="26"/>
      <c r="AD498" s="27"/>
      <c r="AE498" s="28"/>
      <c r="AF498" s="69"/>
      <c r="AG498" s="69"/>
      <c r="AH498" s="69"/>
      <c r="AI498" s="69"/>
      <c r="AJ498" s="69"/>
      <c r="AK498" s="69"/>
      <c r="AL498" s="69"/>
    </row>
    <row r="499" spans="1:38" s="71" customFormat="1" ht="60" customHeight="1" thickBot="1" x14ac:dyDescent="0.3">
      <c r="A499" s="15">
        <f>IF(C499="","",SUBTOTAL(3,$C$2:C499))</f>
        <v>498</v>
      </c>
      <c r="B499" s="16" t="s">
        <v>510</v>
      </c>
      <c r="C499" s="17" t="s">
        <v>1160</v>
      </c>
      <c r="D499" s="52">
        <v>4980</v>
      </c>
      <c r="E499" s="52" t="s">
        <v>1801</v>
      </c>
      <c r="F499" s="52">
        <v>498</v>
      </c>
      <c r="G499" s="56"/>
      <c r="H499" s="56">
        <v>8</v>
      </c>
      <c r="I499" s="56">
        <v>36</v>
      </c>
      <c r="J499" s="18">
        <f t="shared" si="7"/>
        <v>36</v>
      </c>
      <c r="K499" s="18">
        <v>25</v>
      </c>
      <c r="L499" s="19">
        <v>44400</v>
      </c>
      <c r="M499" s="62">
        <v>44369</v>
      </c>
      <c r="N499" s="18"/>
      <c r="O499" s="65"/>
      <c r="P499" s="20"/>
      <c r="Q499" s="21"/>
      <c r="R499" s="22"/>
      <c r="S499" s="23"/>
      <c r="T499" s="24"/>
      <c r="U499" s="25"/>
      <c r="V499" s="25"/>
      <c r="W499" s="45"/>
      <c r="X499" s="44"/>
      <c r="Y499" s="44"/>
      <c r="Z499" s="44"/>
      <c r="AA499" s="41"/>
      <c r="AB499" s="41"/>
      <c r="AC499" s="26"/>
      <c r="AD499" s="27"/>
      <c r="AE499" s="28"/>
      <c r="AF499" s="69"/>
      <c r="AG499" s="69"/>
      <c r="AH499" s="69"/>
      <c r="AI499" s="69"/>
      <c r="AJ499" s="69"/>
      <c r="AK499" s="69"/>
      <c r="AL499" s="69"/>
    </row>
    <row r="500" spans="1:38" s="71" customFormat="1" ht="60" customHeight="1" thickBot="1" x14ac:dyDescent="0.3">
      <c r="A500" s="15">
        <f>IF(C500="","",SUBTOTAL(3,$C$2:C500))</f>
        <v>499</v>
      </c>
      <c r="B500" s="16" t="s">
        <v>511</v>
      </c>
      <c r="C500" s="7" t="s">
        <v>1161</v>
      </c>
      <c r="D500" s="37">
        <v>4990</v>
      </c>
      <c r="E500" s="37" t="s">
        <v>1802</v>
      </c>
      <c r="F500" s="37">
        <v>499</v>
      </c>
      <c r="G500" s="56"/>
      <c r="H500" s="56">
        <v>8</v>
      </c>
      <c r="I500" s="56">
        <v>31</v>
      </c>
      <c r="J500" s="18">
        <f t="shared" si="7"/>
        <v>31</v>
      </c>
      <c r="K500" s="18">
        <v>25</v>
      </c>
      <c r="L500" s="19">
        <v>44538</v>
      </c>
      <c r="M500" s="62">
        <v>44657</v>
      </c>
      <c r="N500" s="18"/>
      <c r="O500" s="65"/>
      <c r="P500" s="20"/>
      <c r="Q500" s="21"/>
      <c r="R500" s="22"/>
      <c r="S500" s="23"/>
      <c r="T500" s="24"/>
      <c r="U500" s="25"/>
      <c r="V500" s="25"/>
      <c r="W500" s="45"/>
      <c r="X500" s="44"/>
      <c r="Y500" s="44"/>
      <c r="Z500" s="44"/>
      <c r="AA500" s="41"/>
      <c r="AB500" s="41"/>
      <c r="AC500" s="26"/>
      <c r="AD500" s="27"/>
      <c r="AE500" s="28"/>
      <c r="AF500" s="69"/>
      <c r="AG500" s="69"/>
      <c r="AH500" s="69"/>
      <c r="AI500" s="69"/>
      <c r="AJ500" s="69"/>
      <c r="AK500" s="69"/>
      <c r="AL500" s="69"/>
    </row>
    <row r="501" spans="1:38" s="71" customFormat="1" ht="60" customHeight="1" thickBot="1" x14ac:dyDescent="0.3">
      <c r="A501" s="15">
        <f>IF(C501="","",SUBTOTAL(3,$C$2:C501))</f>
        <v>500</v>
      </c>
      <c r="B501" s="16" t="s">
        <v>512</v>
      </c>
      <c r="C501" s="17" t="s">
        <v>1162</v>
      </c>
      <c r="D501" s="52">
        <v>5000</v>
      </c>
      <c r="E501" s="52" t="s">
        <v>1803</v>
      </c>
      <c r="F501" s="52">
        <v>500</v>
      </c>
      <c r="G501" s="56"/>
      <c r="H501" s="56">
        <v>4</v>
      </c>
      <c r="I501" s="56">
        <v>30</v>
      </c>
      <c r="J501" s="18">
        <f t="shared" si="7"/>
        <v>30</v>
      </c>
      <c r="K501" s="18">
        <v>25</v>
      </c>
      <c r="L501" s="19">
        <v>44602</v>
      </c>
      <c r="M501" s="62">
        <v>44725</v>
      </c>
      <c r="N501" s="18"/>
      <c r="O501" s="65"/>
      <c r="P501" s="20"/>
      <c r="Q501" s="21"/>
      <c r="R501" s="22"/>
      <c r="S501" s="23"/>
      <c r="T501" s="24"/>
      <c r="U501" s="25"/>
      <c r="V501" s="25"/>
      <c r="W501" s="45"/>
      <c r="X501" s="44"/>
      <c r="Y501" s="44"/>
      <c r="Z501" s="44"/>
      <c r="AA501" s="41"/>
      <c r="AB501" s="41"/>
      <c r="AC501" s="26"/>
      <c r="AD501" s="27"/>
      <c r="AE501" s="28"/>
      <c r="AF501" s="69"/>
      <c r="AG501" s="69"/>
      <c r="AH501" s="69"/>
      <c r="AI501" s="69"/>
      <c r="AJ501" s="69"/>
      <c r="AK501" s="69"/>
      <c r="AL501" s="69"/>
    </row>
    <row r="502" spans="1:38" s="71" customFormat="1" ht="60" customHeight="1" thickBot="1" x14ac:dyDescent="0.3">
      <c r="A502" s="15">
        <f>IF(C502="","",SUBTOTAL(3,$C$2:C502))</f>
        <v>501</v>
      </c>
      <c r="B502" s="16" t="s">
        <v>513</v>
      </c>
      <c r="C502" s="7" t="s">
        <v>1163</v>
      </c>
      <c r="D502" s="52">
        <v>5010</v>
      </c>
      <c r="E502" s="52" t="s">
        <v>1804</v>
      </c>
      <c r="F502" s="52">
        <v>501</v>
      </c>
      <c r="G502" s="56"/>
      <c r="H502" s="56">
        <v>5.28</v>
      </c>
      <c r="I502" s="56">
        <v>30</v>
      </c>
      <c r="J502" s="18">
        <f t="shared" si="7"/>
        <v>30</v>
      </c>
      <c r="K502" s="18">
        <v>25</v>
      </c>
      <c r="L502" s="19">
        <v>44303</v>
      </c>
      <c r="M502" s="62">
        <v>44725</v>
      </c>
      <c r="N502" s="18"/>
      <c r="O502" s="65"/>
      <c r="P502" s="20"/>
      <c r="Q502" s="21"/>
      <c r="R502" s="22"/>
      <c r="S502" s="23"/>
      <c r="T502" s="24"/>
      <c r="U502" s="25"/>
      <c r="V502" s="25"/>
      <c r="W502" s="45"/>
      <c r="X502" s="44"/>
      <c r="Y502" s="44"/>
      <c r="Z502" s="44"/>
      <c r="AA502" s="41"/>
      <c r="AB502" s="41"/>
      <c r="AC502" s="26"/>
      <c r="AD502" s="27"/>
      <c r="AE502" s="28"/>
      <c r="AF502" s="69"/>
      <c r="AG502" s="69"/>
      <c r="AH502" s="69"/>
      <c r="AI502" s="69"/>
      <c r="AJ502" s="69"/>
      <c r="AK502" s="69"/>
      <c r="AL502" s="69"/>
    </row>
    <row r="503" spans="1:38" s="71" customFormat="1" ht="60" customHeight="1" thickBot="1" x14ac:dyDescent="0.3">
      <c r="A503" s="15">
        <f>IF(C503="","",SUBTOTAL(3,$C$2:C503))</f>
        <v>502</v>
      </c>
      <c r="B503" s="16" t="s">
        <v>514</v>
      </c>
      <c r="C503" s="17" t="s">
        <v>1164</v>
      </c>
      <c r="D503" s="37">
        <v>5020</v>
      </c>
      <c r="E503" s="37" t="s">
        <v>1805</v>
      </c>
      <c r="F503" s="37">
        <v>502</v>
      </c>
      <c r="G503" s="56"/>
      <c r="H503" s="56">
        <v>6</v>
      </c>
      <c r="I503" s="56">
        <v>31</v>
      </c>
      <c r="J503" s="18">
        <f t="shared" si="7"/>
        <v>31</v>
      </c>
      <c r="K503" s="18">
        <v>25</v>
      </c>
      <c r="L503" s="19">
        <v>43723</v>
      </c>
      <c r="M503" s="62">
        <v>44362</v>
      </c>
      <c r="N503" s="18"/>
      <c r="O503" s="65"/>
      <c r="P503" s="20"/>
      <c r="Q503" s="21"/>
      <c r="R503" s="22"/>
      <c r="S503" s="23"/>
      <c r="T503" s="24"/>
      <c r="U503" s="25"/>
      <c r="V503" s="25"/>
      <c r="W503" s="45"/>
      <c r="X503" s="44"/>
      <c r="Y503" s="44"/>
      <c r="Z503" s="44"/>
      <c r="AA503" s="41"/>
      <c r="AB503" s="41"/>
      <c r="AC503" s="26"/>
      <c r="AD503" s="27"/>
      <c r="AE503" s="28"/>
      <c r="AF503" s="69"/>
      <c r="AG503" s="69"/>
      <c r="AH503" s="69"/>
      <c r="AI503" s="69"/>
      <c r="AJ503" s="69"/>
      <c r="AK503" s="69"/>
      <c r="AL503" s="69"/>
    </row>
    <row r="504" spans="1:38" s="71" customFormat="1" ht="60" customHeight="1" thickBot="1" x14ac:dyDescent="0.3">
      <c r="A504" s="15">
        <f>IF(C504="","",SUBTOTAL(3,$C$2:C504))</f>
        <v>503</v>
      </c>
      <c r="B504" s="16" t="s">
        <v>515</v>
      </c>
      <c r="C504" s="7" t="s">
        <v>1165</v>
      </c>
      <c r="D504" s="52">
        <v>5030</v>
      </c>
      <c r="E504" s="52" t="s">
        <v>1806</v>
      </c>
      <c r="F504" s="52">
        <v>503</v>
      </c>
      <c r="G504" s="56"/>
      <c r="H504" s="56">
        <v>1</v>
      </c>
      <c r="I504" s="56">
        <v>15</v>
      </c>
      <c r="J504" s="18">
        <f t="shared" si="7"/>
        <v>15</v>
      </c>
      <c r="K504" s="18">
        <v>25</v>
      </c>
      <c r="L504" s="19">
        <v>43205</v>
      </c>
      <c r="M504" s="62">
        <v>44367</v>
      </c>
      <c r="N504" s="18"/>
      <c r="O504" s="65"/>
      <c r="P504" s="20"/>
      <c r="Q504" s="21"/>
      <c r="R504" s="22"/>
      <c r="S504" s="23"/>
      <c r="T504" s="24"/>
      <c r="U504" s="25"/>
      <c r="V504" s="25"/>
      <c r="W504" s="45"/>
      <c r="X504" s="44"/>
      <c r="Y504" s="44"/>
      <c r="Z504" s="44"/>
      <c r="AA504" s="41"/>
      <c r="AB504" s="41"/>
      <c r="AC504" s="26"/>
      <c r="AD504" s="27"/>
      <c r="AE504" s="28"/>
      <c r="AF504" s="69"/>
      <c r="AG504" s="69"/>
      <c r="AH504" s="69"/>
      <c r="AI504" s="69"/>
      <c r="AJ504" s="69"/>
      <c r="AK504" s="69"/>
      <c r="AL504" s="69"/>
    </row>
    <row r="505" spans="1:38" s="71" customFormat="1" ht="60" customHeight="1" thickBot="1" x14ac:dyDescent="0.3">
      <c r="A505" s="15">
        <f>IF(C505="","",SUBTOTAL(3,$C$2:C505))</f>
        <v>504</v>
      </c>
      <c r="B505" s="16" t="s">
        <v>516</v>
      </c>
      <c r="C505" s="17" t="s">
        <v>1166</v>
      </c>
      <c r="D505" s="52">
        <v>5040</v>
      </c>
      <c r="E505" s="52" t="s">
        <v>1807</v>
      </c>
      <c r="F505" s="52">
        <v>504</v>
      </c>
      <c r="G505" s="56"/>
      <c r="H505" s="56">
        <v>5</v>
      </c>
      <c r="I505" s="56">
        <v>30</v>
      </c>
      <c r="J505" s="18">
        <f t="shared" si="7"/>
        <v>30</v>
      </c>
      <c r="K505" s="18">
        <v>25</v>
      </c>
      <c r="L505" s="19">
        <v>44345</v>
      </c>
      <c r="M505" s="62">
        <v>44373</v>
      </c>
      <c r="N505" s="18"/>
      <c r="O505" s="65"/>
      <c r="P505" s="20"/>
      <c r="Q505" s="21"/>
      <c r="R505" s="22"/>
      <c r="S505" s="23"/>
      <c r="T505" s="24"/>
      <c r="U505" s="25"/>
      <c r="V505" s="25"/>
      <c r="W505" s="45"/>
      <c r="X505" s="44"/>
      <c r="Y505" s="44"/>
      <c r="Z505" s="44"/>
      <c r="AA505" s="41"/>
      <c r="AB505" s="41"/>
      <c r="AC505" s="26"/>
      <c r="AD505" s="27"/>
      <c r="AE505" s="28"/>
      <c r="AF505" s="69"/>
      <c r="AG505" s="69"/>
      <c r="AH505" s="69"/>
      <c r="AI505" s="69"/>
      <c r="AJ505" s="69"/>
      <c r="AK505" s="69"/>
      <c r="AL505" s="69"/>
    </row>
    <row r="506" spans="1:38" s="71" customFormat="1" ht="60" customHeight="1" thickBot="1" x14ac:dyDescent="0.3">
      <c r="A506" s="15">
        <f>IF(C506="","",SUBTOTAL(3,$C$2:C506))</f>
        <v>505</v>
      </c>
      <c r="B506" s="16" t="s">
        <v>517</v>
      </c>
      <c r="C506" s="7" t="s">
        <v>1167</v>
      </c>
      <c r="D506" s="52">
        <v>5050</v>
      </c>
      <c r="E506" s="52" t="s">
        <v>1808</v>
      </c>
      <c r="F506" s="52">
        <v>505</v>
      </c>
      <c r="G506" s="56"/>
      <c r="H506" s="56">
        <v>10</v>
      </c>
      <c r="I506" s="56">
        <v>35</v>
      </c>
      <c r="J506" s="18">
        <f t="shared" si="7"/>
        <v>35</v>
      </c>
      <c r="K506" s="18">
        <v>25</v>
      </c>
      <c r="L506" s="19">
        <v>44372</v>
      </c>
      <c r="M506" s="62">
        <v>44682</v>
      </c>
      <c r="N506" s="18"/>
      <c r="O506" s="65"/>
      <c r="P506" s="20"/>
      <c r="Q506" s="21"/>
      <c r="R506" s="22"/>
      <c r="S506" s="23"/>
      <c r="T506" s="24"/>
      <c r="U506" s="25"/>
      <c r="V506" s="25"/>
      <c r="W506" s="45"/>
      <c r="X506" s="44"/>
      <c r="Y506" s="44"/>
      <c r="Z506" s="44"/>
      <c r="AA506" s="41"/>
      <c r="AB506" s="41"/>
      <c r="AC506" s="26"/>
      <c r="AD506" s="27"/>
      <c r="AE506" s="28"/>
      <c r="AF506" s="69"/>
      <c r="AG506" s="69"/>
      <c r="AH506" s="69"/>
      <c r="AI506" s="69"/>
      <c r="AJ506" s="69"/>
      <c r="AK506" s="69"/>
      <c r="AL506" s="69"/>
    </row>
    <row r="507" spans="1:38" s="71" customFormat="1" ht="60" customHeight="1" thickBot="1" x14ac:dyDescent="0.3">
      <c r="A507" s="15">
        <f>IF(C507="","",SUBTOTAL(3,$C$2:C507))</f>
        <v>506</v>
      </c>
      <c r="B507" s="16" t="s">
        <v>518</v>
      </c>
      <c r="C507" s="17" t="s">
        <v>1168</v>
      </c>
      <c r="D507" s="37">
        <v>5060</v>
      </c>
      <c r="E507" s="37" t="s">
        <v>1809</v>
      </c>
      <c r="F507" s="37">
        <v>506</v>
      </c>
      <c r="G507" s="56"/>
      <c r="H507" s="56">
        <v>5.65</v>
      </c>
      <c r="I507" s="56">
        <v>32</v>
      </c>
      <c r="J507" s="18">
        <f t="shared" si="7"/>
        <v>32</v>
      </c>
      <c r="K507" s="18">
        <v>25</v>
      </c>
      <c r="L507" s="19">
        <v>44501</v>
      </c>
      <c r="M507" s="62">
        <v>44675</v>
      </c>
      <c r="N507" s="18"/>
      <c r="O507" s="65"/>
      <c r="P507" s="20"/>
      <c r="Q507" s="21"/>
      <c r="R507" s="22"/>
      <c r="S507" s="23"/>
      <c r="T507" s="24"/>
      <c r="U507" s="25"/>
      <c r="V507" s="25"/>
      <c r="W507" s="45"/>
      <c r="X507" s="44"/>
      <c r="Y507" s="44"/>
      <c r="Z507" s="44"/>
      <c r="AA507" s="41"/>
      <c r="AB507" s="41"/>
      <c r="AC507" s="26"/>
      <c r="AD507" s="27"/>
      <c r="AE507" s="28"/>
      <c r="AF507" s="69"/>
      <c r="AG507" s="69"/>
      <c r="AH507" s="69"/>
      <c r="AI507" s="69"/>
      <c r="AJ507" s="69"/>
      <c r="AK507" s="69"/>
      <c r="AL507" s="69"/>
    </row>
    <row r="508" spans="1:38" s="71" customFormat="1" ht="60" customHeight="1" thickBot="1" x14ac:dyDescent="0.3">
      <c r="A508" s="15">
        <f>IF(C508="","",SUBTOTAL(3,$C$2:C508))</f>
        <v>507</v>
      </c>
      <c r="B508" s="16" t="s">
        <v>519</v>
      </c>
      <c r="C508" s="7" t="s">
        <v>1169</v>
      </c>
      <c r="D508" s="52">
        <v>5070</v>
      </c>
      <c r="E508" s="52" t="s">
        <v>1810</v>
      </c>
      <c r="F508" s="52">
        <v>507</v>
      </c>
      <c r="G508" s="56"/>
      <c r="H508" s="56">
        <v>2.6</v>
      </c>
      <c r="I508" s="56">
        <v>23</v>
      </c>
      <c r="J508" s="18">
        <f t="shared" si="7"/>
        <v>23</v>
      </c>
      <c r="K508" s="18">
        <v>25</v>
      </c>
      <c r="L508" s="19">
        <v>44382</v>
      </c>
      <c r="M508" s="62">
        <v>44738</v>
      </c>
      <c r="N508" s="18"/>
      <c r="O508" s="65"/>
      <c r="P508" s="20"/>
      <c r="Q508" s="21"/>
      <c r="R508" s="22"/>
      <c r="S508" s="23"/>
      <c r="T508" s="24"/>
      <c r="U508" s="25"/>
      <c r="V508" s="25"/>
      <c r="W508" s="45"/>
      <c r="X508" s="44"/>
      <c r="Y508" s="44"/>
      <c r="Z508" s="44"/>
      <c r="AA508" s="41"/>
      <c r="AB508" s="41"/>
      <c r="AC508" s="26"/>
      <c r="AD508" s="27"/>
      <c r="AE508" s="28"/>
      <c r="AF508" s="69"/>
      <c r="AG508" s="69"/>
      <c r="AH508" s="69"/>
      <c r="AI508" s="69"/>
      <c r="AJ508" s="69"/>
      <c r="AK508" s="69"/>
      <c r="AL508" s="69"/>
    </row>
    <row r="509" spans="1:38" s="71" customFormat="1" ht="60" customHeight="1" thickBot="1" x14ac:dyDescent="0.3">
      <c r="A509" s="15">
        <f>IF(C509="","",SUBTOTAL(3,$C$2:C509))</f>
        <v>508</v>
      </c>
      <c r="B509" s="16" t="s">
        <v>520</v>
      </c>
      <c r="C509" s="17" t="s">
        <v>1170</v>
      </c>
      <c r="D509" s="52">
        <v>5080</v>
      </c>
      <c r="E509" s="52" t="s">
        <v>1811</v>
      </c>
      <c r="F509" s="52">
        <v>508</v>
      </c>
      <c r="G509" s="56"/>
      <c r="H509" s="56">
        <v>5</v>
      </c>
      <c r="I509" s="56">
        <v>28</v>
      </c>
      <c r="J509" s="18">
        <f t="shared" si="7"/>
        <v>28</v>
      </c>
      <c r="K509" s="18">
        <v>25</v>
      </c>
      <c r="L509" s="19">
        <v>44096</v>
      </c>
      <c r="M509" s="62">
        <v>44373</v>
      </c>
      <c r="N509" s="18"/>
      <c r="O509" s="65"/>
      <c r="P509" s="20"/>
      <c r="Q509" s="21"/>
      <c r="R509" s="22"/>
      <c r="S509" s="23"/>
      <c r="T509" s="24"/>
      <c r="U509" s="25"/>
      <c r="V509" s="25"/>
      <c r="W509" s="45"/>
      <c r="X509" s="44"/>
      <c r="Y509" s="44"/>
      <c r="Z509" s="44"/>
      <c r="AA509" s="41"/>
      <c r="AB509" s="41"/>
      <c r="AC509" s="26"/>
      <c r="AD509" s="27"/>
      <c r="AE509" s="28"/>
      <c r="AF509" s="69"/>
      <c r="AG509" s="69"/>
      <c r="AH509" s="69"/>
      <c r="AI509" s="69"/>
      <c r="AJ509" s="69"/>
      <c r="AK509" s="69"/>
      <c r="AL509" s="69"/>
    </row>
    <row r="510" spans="1:38" s="71" customFormat="1" ht="60" customHeight="1" thickBot="1" x14ac:dyDescent="0.3">
      <c r="A510" s="15">
        <f>IF(C510="","",SUBTOTAL(3,$C$2:C510))</f>
        <v>509</v>
      </c>
      <c r="B510" s="16" t="s">
        <v>521</v>
      </c>
      <c r="C510" s="7" t="s">
        <v>1171</v>
      </c>
      <c r="D510" s="37">
        <v>5090</v>
      </c>
      <c r="E510" s="37" t="s">
        <v>1812</v>
      </c>
      <c r="F510" s="37">
        <v>509</v>
      </c>
      <c r="G510" s="56"/>
      <c r="H510" s="56">
        <v>4</v>
      </c>
      <c r="I510" s="56">
        <v>25</v>
      </c>
      <c r="J510" s="18">
        <f t="shared" si="7"/>
        <v>25</v>
      </c>
      <c r="K510" s="18">
        <v>25</v>
      </c>
      <c r="L510" s="19">
        <v>43958</v>
      </c>
      <c r="M510" s="62">
        <v>44390</v>
      </c>
      <c r="N510" s="18"/>
      <c r="O510" s="65"/>
      <c r="P510" s="20"/>
      <c r="Q510" s="21"/>
      <c r="R510" s="22"/>
      <c r="S510" s="23"/>
      <c r="T510" s="24"/>
      <c r="U510" s="25"/>
      <c r="V510" s="25"/>
      <c r="W510" s="45"/>
      <c r="X510" s="44"/>
      <c r="Y510" s="44"/>
      <c r="Z510" s="44"/>
      <c r="AA510" s="41"/>
      <c r="AB510" s="41"/>
      <c r="AC510" s="26"/>
      <c r="AD510" s="27"/>
      <c r="AE510" s="28"/>
      <c r="AF510" s="69"/>
      <c r="AG510" s="69"/>
      <c r="AH510" s="69"/>
      <c r="AI510" s="69"/>
      <c r="AJ510" s="69"/>
      <c r="AK510" s="69"/>
      <c r="AL510" s="69"/>
    </row>
    <row r="511" spans="1:38" s="71" customFormat="1" ht="60" customHeight="1" thickBot="1" x14ac:dyDescent="0.3">
      <c r="A511" s="15">
        <f>IF(C511="","",SUBTOTAL(3,$C$2:C511))</f>
        <v>510</v>
      </c>
      <c r="B511" s="16" t="s">
        <v>522</v>
      </c>
      <c r="C511" s="17" t="s">
        <v>1172</v>
      </c>
      <c r="D511" s="52">
        <v>5100</v>
      </c>
      <c r="E511" s="52" t="s">
        <v>1813</v>
      </c>
      <c r="F511" s="52">
        <v>510</v>
      </c>
      <c r="G511" s="56"/>
      <c r="H511" s="56">
        <v>3.5</v>
      </c>
      <c r="I511" s="56">
        <v>24</v>
      </c>
      <c r="J511" s="18">
        <f t="shared" si="7"/>
        <v>24</v>
      </c>
      <c r="K511" s="18">
        <v>25</v>
      </c>
      <c r="L511" s="19">
        <v>44487</v>
      </c>
      <c r="M511" s="62">
        <v>45117</v>
      </c>
      <c r="N511" s="18"/>
      <c r="O511" s="65"/>
      <c r="P511" s="20"/>
      <c r="Q511" s="21"/>
      <c r="R511" s="22"/>
      <c r="S511" s="23"/>
      <c r="T511" s="24"/>
      <c r="U511" s="25"/>
      <c r="V511" s="25"/>
      <c r="W511" s="45"/>
      <c r="X511" s="44"/>
      <c r="Y511" s="44"/>
      <c r="Z511" s="44"/>
      <c r="AA511" s="41"/>
      <c r="AB511" s="41"/>
      <c r="AC511" s="26"/>
      <c r="AD511" s="27"/>
      <c r="AE511" s="28"/>
      <c r="AF511" s="69"/>
      <c r="AG511" s="69"/>
      <c r="AH511" s="69"/>
      <c r="AI511" s="69"/>
      <c r="AJ511" s="69"/>
      <c r="AK511" s="69"/>
      <c r="AL511" s="69"/>
    </row>
    <row r="512" spans="1:38" s="71" customFormat="1" ht="60" customHeight="1" thickBot="1" x14ac:dyDescent="0.3">
      <c r="A512" s="15">
        <f>IF(C512="","",SUBTOTAL(3,$C$2:C512))</f>
        <v>511</v>
      </c>
      <c r="B512" s="16" t="s">
        <v>523</v>
      </c>
      <c r="C512" s="7" t="s">
        <v>1173</v>
      </c>
      <c r="D512" s="52">
        <v>5110</v>
      </c>
      <c r="E512" s="52" t="s">
        <v>1814</v>
      </c>
      <c r="F512" s="52">
        <v>511</v>
      </c>
      <c r="G512" s="56"/>
      <c r="H512" s="56">
        <v>5.89</v>
      </c>
      <c r="I512" s="56">
        <v>32</v>
      </c>
      <c r="J512" s="18">
        <f t="shared" si="7"/>
        <v>32</v>
      </c>
      <c r="K512" s="18">
        <v>25</v>
      </c>
      <c r="L512" s="19">
        <v>44376</v>
      </c>
      <c r="M512" s="62">
        <v>44458</v>
      </c>
      <c r="N512" s="18"/>
      <c r="O512" s="65"/>
      <c r="P512" s="20"/>
      <c r="Q512" s="21"/>
      <c r="R512" s="22"/>
      <c r="S512" s="23"/>
      <c r="T512" s="24"/>
      <c r="U512" s="25"/>
      <c r="V512" s="25"/>
      <c r="W512" s="45"/>
      <c r="X512" s="44"/>
      <c r="Y512" s="44"/>
      <c r="Z512" s="44"/>
      <c r="AA512" s="41"/>
      <c r="AB512" s="41"/>
      <c r="AC512" s="26"/>
      <c r="AD512" s="27"/>
      <c r="AE512" s="28"/>
      <c r="AF512" s="69"/>
      <c r="AG512" s="69"/>
      <c r="AH512" s="69"/>
      <c r="AI512" s="69"/>
      <c r="AJ512" s="69"/>
      <c r="AK512" s="69"/>
      <c r="AL512" s="69"/>
    </row>
    <row r="513" spans="1:38" s="71" customFormat="1" ht="60" customHeight="1" thickBot="1" x14ac:dyDescent="0.3">
      <c r="A513" s="15">
        <f>IF(C513="","",SUBTOTAL(3,$C$2:C513))</f>
        <v>512</v>
      </c>
      <c r="B513" s="16" t="s">
        <v>524</v>
      </c>
      <c r="C513" s="17" t="s">
        <v>1174</v>
      </c>
      <c r="D513" s="52">
        <v>5120</v>
      </c>
      <c r="E513" s="52" t="s">
        <v>1815</v>
      </c>
      <c r="F513" s="52">
        <v>512</v>
      </c>
      <c r="G513" s="56"/>
      <c r="H513" s="56">
        <v>7</v>
      </c>
      <c r="I513" s="56">
        <v>31</v>
      </c>
      <c r="J513" s="18">
        <f t="shared" si="7"/>
        <v>31</v>
      </c>
      <c r="K513" s="18">
        <v>25</v>
      </c>
      <c r="L513" s="19">
        <v>44582</v>
      </c>
      <c r="M513" s="62">
        <v>44674</v>
      </c>
      <c r="N513" s="18"/>
      <c r="O513" s="65"/>
      <c r="P513" s="20"/>
      <c r="Q513" s="21"/>
      <c r="R513" s="22"/>
      <c r="S513" s="23"/>
      <c r="T513" s="24"/>
      <c r="U513" s="25"/>
      <c r="V513" s="25"/>
      <c r="W513" s="45"/>
      <c r="X513" s="44"/>
      <c r="Y513" s="44"/>
      <c r="Z513" s="44"/>
      <c r="AA513" s="41"/>
      <c r="AB513" s="41"/>
      <c r="AC513" s="26"/>
      <c r="AD513" s="27"/>
      <c r="AE513" s="28"/>
      <c r="AF513" s="69"/>
      <c r="AG513" s="69"/>
      <c r="AH513" s="69"/>
      <c r="AI513" s="69"/>
      <c r="AJ513" s="69"/>
      <c r="AK513" s="69"/>
      <c r="AL513" s="69"/>
    </row>
    <row r="514" spans="1:38" s="71" customFormat="1" ht="60" customHeight="1" thickBot="1" x14ac:dyDescent="0.3">
      <c r="A514" s="15">
        <f>IF(C514="","",SUBTOTAL(3,$C$2:C514))</f>
        <v>513</v>
      </c>
      <c r="B514" s="16" t="s">
        <v>525</v>
      </c>
      <c r="C514" s="7" t="s">
        <v>1175</v>
      </c>
      <c r="D514" s="37">
        <v>5130</v>
      </c>
      <c r="E514" s="37" t="s">
        <v>1816</v>
      </c>
      <c r="F514" s="37">
        <v>513</v>
      </c>
      <c r="G514" s="56"/>
      <c r="H514" s="56">
        <v>15.6</v>
      </c>
      <c r="I514" s="56">
        <v>36</v>
      </c>
      <c r="J514" s="18">
        <f t="shared" ref="J514:J577" si="8">IF(I514&gt;=W514,I514,W514)</f>
        <v>36</v>
      </c>
      <c r="K514" s="18">
        <v>25</v>
      </c>
      <c r="L514" s="19">
        <v>44353</v>
      </c>
      <c r="M514" s="62">
        <v>44648</v>
      </c>
      <c r="N514" s="18"/>
      <c r="O514" s="65"/>
      <c r="P514" s="20"/>
      <c r="Q514" s="21"/>
      <c r="R514" s="22"/>
      <c r="S514" s="23"/>
      <c r="T514" s="24"/>
      <c r="U514" s="25"/>
      <c r="V514" s="25"/>
      <c r="W514" s="45"/>
      <c r="X514" s="44"/>
      <c r="Y514" s="44"/>
      <c r="Z514" s="44"/>
      <c r="AA514" s="41"/>
      <c r="AB514" s="41"/>
      <c r="AC514" s="26"/>
      <c r="AD514" s="27"/>
      <c r="AE514" s="28"/>
      <c r="AF514" s="69"/>
      <c r="AG514" s="69"/>
      <c r="AH514" s="69"/>
      <c r="AI514" s="69"/>
      <c r="AJ514" s="69"/>
      <c r="AK514" s="69"/>
      <c r="AL514" s="69"/>
    </row>
    <row r="515" spans="1:38" s="71" customFormat="1" ht="60" customHeight="1" thickBot="1" x14ac:dyDescent="0.3">
      <c r="A515" s="15">
        <f>IF(C515="","",SUBTOTAL(3,$C$2:C515))</f>
        <v>514</v>
      </c>
      <c r="B515" s="16" t="s">
        <v>526</v>
      </c>
      <c r="C515" s="17" t="s">
        <v>1176</v>
      </c>
      <c r="D515" s="52">
        <v>5140</v>
      </c>
      <c r="E515" s="52" t="s">
        <v>1817</v>
      </c>
      <c r="F515" s="52">
        <v>514</v>
      </c>
      <c r="G515" s="56"/>
      <c r="H515" s="56">
        <v>6</v>
      </c>
      <c r="I515" s="56">
        <v>26</v>
      </c>
      <c r="J515" s="18">
        <f t="shared" si="8"/>
        <v>26</v>
      </c>
      <c r="K515" s="18">
        <v>25</v>
      </c>
      <c r="L515" s="19">
        <v>44384</v>
      </c>
      <c r="M515" s="62">
        <v>44455</v>
      </c>
      <c r="N515" s="18"/>
      <c r="O515" s="65"/>
      <c r="P515" s="20"/>
      <c r="Q515" s="21"/>
      <c r="R515" s="22"/>
      <c r="S515" s="23"/>
      <c r="T515" s="24"/>
      <c r="U515" s="25"/>
      <c r="V515" s="25"/>
      <c r="W515" s="45"/>
      <c r="X515" s="44"/>
      <c r="Y515" s="44"/>
      <c r="Z515" s="44"/>
      <c r="AA515" s="41"/>
      <c r="AB515" s="41"/>
      <c r="AC515" s="26"/>
      <c r="AD515" s="27"/>
      <c r="AE515" s="28"/>
      <c r="AF515" s="69"/>
      <c r="AG515" s="69"/>
      <c r="AH515" s="69"/>
      <c r="AI515" s="69"/>
      <c r="AJ515" s="69"/>
      <c r="AK515" s="69"/>
      <c r="AL515" s="69"/>
    </row>
    <row r="516" spans="1:38" s="71" customFormat="1" ht="60" customHeight="1" thickBot="1" x14ac:dyDescent="0.3">
      <c r="A516" s="15">
        <f>IF(C516="","",SUBTOTAL(3,$C$2:C516))</f>
        <v>515</v>
      </c>
      <c r="B516" s="16" t="s">
        <v>527</v>
      </c>
      <c r="C516" s="7" t="s">
        <v>1177</v>
      </c>
      <c r="D516" s="52">
        <v>5150</v>
      </c>
      <c r="E516" s="52" t="s">
        <v>1818</v>
      </c>
      <c r="F516" s="52">
        <v>515</v>
      </c>
      <c r="G516" s="56"/>
      <c r="H516" s="56">
        <v>6</v>
      </c>
      <c r="I516" s="56">
        <v>32</v>
      </c>
      <c r="J516" s="18">
        <f t="shared" si="8"/>
        <v>32</v>
      </c>
      <c r="K516" s="18">
        <v>25</v>
      </c>
      <c r="L516" s="19">
        <v>44229</v>
      </c>
      <c r="M516" s="62">
        <v>44441</v>
      </c>
      <c r="N516" s="18"/>
      <c r="O516" s="65"/>
      <c r="P516" s="20"/>
      <c r="Q516" s="21"/>
      <c r="R516" s="22"/>
      <c r="S516" s="23"/>
      <c r="T516" s="24"/>
      <c r="U516" s="25"/>
      <c r="V516" s="25"/>
      <c r="W516" s="45"/>
      <c r="X516" s="44"/>
      <c r="Y516" s="44"/>
      <c r="Z516" s="44"/>
      <c r="AA516" s="41"/>
      <c r="AB516" s="41"/>
      <c r="AC516" s="26"/>
      <c r="AD516" s="27"/>
      <c r="AE516" s="28"/>
      <c r="AF516" s="69"/>
      <c r="AG516" s="69"/>
      <c r="AH516" s="69"/>
      <c r="AI516" s="69"/>
      <c r="AJ516" s="69"/>
      <c r="AK516" s="69"/>
      <c r="AL516" s="69"/>
    </row>
    <row r="517" spans="1:38" s="71" customFormat="1" ht="60" customHeight="1" thickBot="1" x14ac:dyDescent="0.3">
      <c r="A517" s="15">
        <f>IF(C517="","",SUBTOTAL(3,$C$2:C517))</f>
        <v>516</v>
      </c>
      <c r="B517" s="16" t="s">
        <v>528</v>
      </c>
      <c r="C517" s="17" t="s">
        <v>1178</v>
      </c>
      <c r="D517" s="37">
        <v>5160</v>
      </c>
      <c r="E517" s="37" t="s">
        <v>1819</v>
      </c>
      <c r="F517" s="37">
        <v>516</v>
      </c>
      <c r="G517" s="56"/>
      <c r="H517" s="56">
        <v>8</v>
      </c>
      <c r="I517" s="56">
        <v>36</v>
      </c>
      <c r="J517" s="18">
        <f t="shared" si="8"/>
        <v>36</v>
      </c>
      <c r="K517" s="18">
        <v>25</v>
      </c>
      <c r="L517" s="19">
        <v>44439</v>
      </c>
      <c r="M517" s="62">
        <v>44694</v>
      </c>
      <c r="N517" s="18"/>
      <c r="O517" s="65"/>
      <c r="P517" s="20"/>
      <c r="Q517" s="21"/>
      <c r="R517" s="22"/>
      <c r="S517" s="23"/>
      <c r="T517" s="24"/>
      <c r="U517" s="25"/>
      <c r="V517" s="25"/>
      <c r="W517" s="45"/>
      <c r="X517" s="44"/>
      <c r="Y517" s="44"/>
      <c r="Z517" s="44"/>
      <c r="AA517" s="41"/>
      <c r="AB517" s="41"/>
      <c r="AC517" s="26"/>
      <c r="AD517" s="27"/>
      <c r="AE517" s="28"/>
      <c r="AF517" s="69"/>
      <c r="AG517" s="69"/>
      <c r="AH517" s="69"/>
      <c r="AI517" s="69"/>
      <c r="AJ517" s="69"/>
      <c r="AK517" s="69"/>
      <c r="AL517" s="69"/>
    </row>
    <row r="518" spans="1:38" s="71" customFormat="1" ht="60" customHeight="1" thickBot="1" x14ac:dyDescent="0.3">
      <c r="A518" s="15">
        <f>IF(C518="","",SUBTOTAL(3,$C$2:C518))</f>
        <v>517</v>
      </c>
      <c r="B518" s="16" t="s">
        <v>529</v>
      </c>
      <c r="C518" s="7" t="s">
        <v>1179</v>
      </c>
      <c r="D518" s="52">
        <v>5170</v>
      </c>
      <c r="E518" s="52" t="s">
        <v>1820</v>
      </c>
      <c r="F518" s="52">
        <v>517</v>
      </c>
      <c r="G518" s="56"/>
      <c r="H518" s="56">
        <v>1.5</v>
      </c>
      <c r="I518" s="56">
        <v>27</v>
      </c>
      <c r="J518" s="18">
        <f t="shared" si="8"/>
        <v>27</v>
      </c>
      <c r="K518" s="18">
        <v>25</v>
      </c>
      <c r="L518" s="19">
        <v>44383</v>
      </c>
      <c r="M518" s="62">
        <v>44532</v>
      </c>
      <c r="N518" s="18"/>
      <c r="O518" s="65"/>
      <c r="P518" s="20"/>
      <c r="Q518" s="21"/>
      <c r="R518" s="22"/>
      <c r="S518" s="23"/>
      <c r="T518" s="24"/>
      <c r="U518" s="25"/>
      <c r="V518" s="25"/>
      <c r="W518" s="45"/>
      <c r="X518" s="44"/>
      <c r="Y518" s="44"/>
      <c r="Z518" s="44"/>
      <c r="AA518" s="41"/>
      <c r="AB518" s="41"/>
      <c r="AC518" s="26"/>
      <c r="AD518" s="27"/>
      <c r="AE518" s="28"/>
      <c r="AF518" s="69"/>
      <c r="AG518" s="69"/>
      <c r="AH518" s="69"/>
      <c r="AI518" s="69"/>
      <c r="AJ518" s="69"/>
      <c r="AK518" s="69"/>
      <c r="AL518" s="69"/>
    </row>
    <row r="519" spans="1:38" s="71" customFormat="1" ht="60" customHeight="1" thickBot="1" x14ac:dyDescent="0.3">
      <c r="A519" s="15">
        <f>IF(C519="","",SUBTOTAL(3,$C$2:C519))</f>
        <v>518</v>
      </c>
      <c r="B519" s="16" t="s">
        <v>530</v>
      </c>
      <c r="C519" s="17" t="s">
        <v>1180</v>
      </c>
      <c r="D519" s="52">
        <v>5180</v>
      </c>
      <c r="E519" s="52" t="s">
        <v>1821</v>
      </c>
      <c r="F519" s="52">
        <v>518</v>
      </c>
      <c r="G519" s="56"/>
      <c r="H519" s="56">
        <v>4</v>
      </c>
      <c r="I519" s="56">
        <v>25</v>
      </c>
      <c r="J519" s="18">
        <f t="shared" si="8"/>
        <v>25</v>
      </c>
      <c r="K519" s="18">
        <v>25</v>
      </c>
      <c r="L519" s="19">
        <v>43922</v>
      </c>
      <c r="M519" s="62">
        <v>44355</v>
      </c>
      <c r="N519" s="18"/>
      <c r="O519" s="65"/>
      <c r="P519" s="20"/>
      <c r="Q519" s="21"/>
      <c r="R519" s="22"/>
      <c r="S519" s="23"/>
      <c r="T519" s="24"/>
      <c r="U519" s="25"/>
      <c r="V519" s="25"/>
      <c r="W519" s="45"/>
      <c r="X519" s="44"/>
      <c r="Y519" s="44"/>
      <c r="Z519" s="44"/>
      <c r="AA519" s="41"/>
      <c r="AB519" s="41"/>
      <c r="AC519" s="26"/>
      <c r="AD519" s="27"/>
      <c r="AE519" s="28"/>
      <c r="AF519" s="69"/>
      <c r="AG519" s="69"/>
      <c r="AH519" s="69"/>
      <c r="AI519" s="69"/>
      <c r="AJ519" s="69"/>
      <c r="AK519" s="69"/>
      <c r="AL519" s="69"/>
    </row>
    <row r="520" spans="1:38" s="71" customFormat="1" ht="60" customHeight="1" thickBot="1" x14ac:dyDescent="0.3">
      <c r="A520" s="15">
        <f>IF(C520="","",SUBTOTAL(3,$C$2:C520))</f>
        <v>519</v>
      </c>
      <c r="B520" s="16" t="s">
        <v>531</v>
      </c>
      <c r="C520" s="7" t="s">
        <v>1181</v>
      </c>
      <c r="D520" s="52">
        <v>5190</v>
      </c>
      <c r="E520" s="52" t="s">
        <v>1822</v>
      </c>
      <c r="F520" s="52">
        <v>519</v>
      </c>
      <c r="G520" s="56"/>
      <c r="H520" s="56">
        <v>4</v>
      </c>
      <c r="I520" s="56">
        <v>24</v>
      </c>
      <c r="J520" s="18">
        <f t="shared" si="8"/>
        <v>24</v>
      </c>
      <c r="K520" s="18">
        <v>25</v>
      </c>
      <c r="L520" s="19">
        <v>44658</v>
      </c>
      <c r="M520" s="62">
        <v>44701</v>
      </c>
      <c r="N520" s="18"/>
      <c r="O520" s="65"/>
      <c r="P520" s="20"/>
      <c r="Q520" s="21"/>
      <c r="R520" s="22"/>
      <c r="S520" s="23"/>
      <c r="T520" s="24"/>
      <c r="U520" s="25"/>
      <c r="V520" s="25"/>
      <c r="W520" s="45"/>
      <c r="X520" s="44"/>
      <c r="Y520" s="44"/>
      <c r="Z520" s="44"/>
      <c r="AA520" s="41"/>
      <c r="AB520" s="41"/>
      <c r="AC520" s="26"/>
      <c r="AD520" s="27"/>
      <c r="AE520" s="28"/>
      <c r="AF520" s="69"/>
      <c r="AG520" s="69"/>
      <c r="AH520" s="69"/>
      <c r="AI520" s="69"/>
      <c r="AJ520" s="69"/>
      <c r="AK520" s="69"/>
      <c r="AL520" s="69"/>
    </row>
    <row r="521" spans="1:38" s="71" customFormat="1" ht="60" customHeight="1" thickBot="1" x14ac:dyDescent="0.3">
      <c r="A521" s="15">
        <f>IF(C521="","",SUBTOTAL(3,$C$2:C521))</f>
        <v>520</v>
      </c>
      <c r="B521" s="16" t="s">
        <v>532</v>
      </c>
      <c r="C521" s="17" t="s">
        <v>1182</v>
      </c>
      <c r="D521" s="37">
        <v>5200</v>
      </c>
      <c r="E521" s="37" t="s">
        <v>1823</v>
      </c>
      <c r="F521" s="37">
        <v>520</v>
      </c>
      <c r="G521" s="56"/>
      <c r="H521" s="56">
        <v>9</v>
      </c>
      <c r="I521" s="56">
        <v>31</v>
      </c>
      <c r="J521" s="18">
        <f t="shared" si="8"/>
        <v>31</v>
      </c>
      <c r="K521" s="18">
        <v>25</v>
      </c>
      <c r="L521" s="19">
        <v>44660</v>
      </c>
      <c r="M521" s="62">
        <v>44704</v>
      </c>
      <c r="N521" s="18"/>
      <c r="O521" s="65"/>
      <c r="P521" s="20"/>
      <c r="Q521" s="21"/>
      <c r="R521" s="22"/>
      <c r="S521" s="23"/>
      <c r="T521" s="24"/>
      <c r="U521" s="25"/>
      <c r="V521" s="25"/>
      <c r="W521" s="45"/>
      <c r="X521" s="44"/>
      <c r="Y521" s="44"/>
      <c r="Z521" s="44"/>
      <c r="AA521" s="41"/>
      <c r="AB521" s="41"/>
      <c r="AC521" s="26"/>
      <c r="AD521" s="27"/>
      <c r="AE521" s="28"/>
      <c r="AF521" s="69"/>
      <c r="AG521" s="69"/>
      <c r="AH521" s="69"/>
      <c r="AI521" s="69"/>
      <c r="AJ521" s="69"/>
      <c r="AK521" s="69"/>
      <c r="AL521" s="69"/>
    </row>
    <row r="522" spans="1:38" s="71" customFormat="1" ht="60" customHeight="1" thickBot="1" x14ac:dyDescent="0.3">
      <c r="A522" s="15">
        <f>IF(C522="","",SUBTOTAL(3,$C$2:C522))</f>
        <v>521</v>
      </c>
      <c r="B522" s="16" t="s">
        <v>533</v>
      </c>
      <c r="C522" s="7" t="s">
        <v>1183</v>
      </c>
      <c r="D522" s="52">
        <v>5210</v>
      </c>
      <c r="E522" s="52" t="s">
        <v>1824</v>
      </c>
      <c r="F522" s="52">
        <v>521</v>
      </c>
      <c r="G522" s="56"/>
      <c r="H522" s="56">
        <v>5</v>
      </c>
      <c r="I522" s="56">
        <v>33</v>
      </c>
      <c r="J522" s="18">
        <f t="shared" si="8"/>
        <v>33</v>
      </c>
      <c r="K522" s="18">
        <v>25</v>
      </c>
      <c r="L522" s="19">
        <v>44360</v>
      </c>
      <c r="M522" s="62">
        <v>44481</v>
      </c>
      <c r="N522" s="18"/>
      <c r="O522" s="65"/>
      <c r="P522" s="20"/>
      <c r="Q522" s="21"/>
      <c r="R522" s="22"/>
      <c r="S522" s="23"/>
      <c r="T522" s="24"/>
      <c r="U522" s="25"/>
      <c r="V522" s="25"/>
      <c r="W522" s="45"/>
      <c r="X522" s="44"/>
      <c r="Y522" s="44"/>
      <c r="Z522" s="44"/>
      <c r="AA522" s="41"/>
      <c r="AB522" s="41"/>
      <c r="AC522" s="26"/>
      <c r="AD522" s="27"/>
      <c r="AE522" s="28"/>
      <c r="AF522" s="69"/>
      <c r="AG522" s="69"/>
      <c r="AH522" s="69"/>
      <c r="AI522" s="69"/>
      <c r="AJ522" s="69"/>
      <c r="AK522" s="69"/>
      <c r="AL522" s="69"/>
    </row>
    <row r="523" spans="1:38" s="71" customFormat="1" ht="60" customHeight="1" thickBot="1" x14ac:dyDescent="0.3">
      <c r="A523" s="15">
        <f>IF(C523="","",SUBTOTAL(3,$C$2:C523))</f>
        <v>522</v>
      </c>
      <c r="B523" s="16" t="s">
        <v>534</v>
      </c>
      <c r="C523" s="17" t="s">
        <v>1184</v>
      </c>
      <c r="D523" s="52">
        <v>5220</v>
      </c>
      <c r="E523" s="52" t="s">
        <v>1825</v>
      </c>
      <c r="F523" s="52">
        <v>522</v>
      </c>
      <c r="G523" s="56"/>
      <c r="H523" s="56">
        <v>7</v>
      </c>
      <c r="I523" s="56">
        <v>27</v>
      </c>
      <c r="J523" s="18">
        <f t="shared" si="8"/>
        <v>27</v>
      </c>
      <c r="K523" s="18">
        <v>25</v>
      </c>
      <c r="L523" s="19">
        <v>44626</v>
      </c>
      <c r="M523" s="62">
        <v>44822</v>
      </c>
      <c r="N523" s="18"/>
      <c r="O523" s="65"/>
      <c r="P523" s="20"/>
      <c r="Q523" s="21"/>
      <c r="R523" s="22"/>
      <c r="S523" s="23"/>
      <c r="T523" s="24"/>
      <c r="U523" s="25"/>
      <c r="V523" s="25"/>
      <c r="W523" s="45"/>
      <c r="X523" s="44"/>
      <c r="Y523" s="44"/>
      <c r="Z523" s="44"/>
      <c r="AA523" s="41"/>
      <c r="AB523" s="41"/>
      <c r="AC523" s="26"/>
      <c r="AD523" s="27"/>
      <c r="AE523" s="28"/>
      <c r="AF523" s="69"/>
      <c r="AG523" s="69"/>
      <c r="AH523" s="69"/>
      <c r="AI523" s="69"/>
      <c r="AJ523" s="69"/>
      <c r="AK523" s="69"/>
      <c r="AL523" s="69"/>
    </row>
    <row r="524" spans="1:38" s="71" customFormat="1" ht="60" customHeight="1" thickBot="1" x14ac:dyDescent="0.3">
      <c r="A524" s="15">
        <f>IF(C524="","",SUBTOTAL(3,$C$2:C524))</f>
        <v>523</v>
      </c>
      <c r="B524" s="16" t="s">
        <v>535</v>
      </c>
      <c r="C524" s="7" t="s">
        <v>1185</v>
      </c>
      <c r="D524" s="37">
        <v>5230</v>
      </c>
      <c r="E524" s="37" t="s">
        <v>1826</v>
      </c>
      <c r="F524" s="37">
        <v>523</v>
      </c>
      <c r="G524" s="56"/>
      <c r="H524" s="56">
        <v>4</v>
      </c>
      <c r="I524" s="56">
        <v>36</v>
      </c>
      <c r="J524" s="18">
        <f t="shared" si="8"/>
        <v>36</v>
      </c>
      <c r="K524" s="18">
        <v>25</v>
      </c>
      <c r="L524" s="19">
        <v>44376</v>
      </c>
      <c r="M524" s="62">
        <v>44504</v>
      </c>
      <c r="N524" s="18"/>
      <c r="O524" s="65"/>
      <c r="P524" s="20"/>
      <c r="Q524" s="21"/>
      <c r="R524" s="22"/>
      <c r="S524" s="23"/>
      <c r="T524" s="24"/>
      <c r="U524" s="25"/>
      <c r="V524" s="25"/>
      <c r="W524" s="45"/>
      <c r="X524" s="44"/>
      <c r="Y524" s="44"/>
      <c r="Z524" s="44"/>
      <c r="AA524" s="41"/>
      <c r="AB524" s="41"/>
      <c r="AC524" s="26"/>
      <c r="AD524" s="27"/>
      <c r="AE524" s="28"/>
      <c r="AF524" s="69"/>
      <c r="AG524" s="69"/>
      <c r="AH524" s="69"/>
      <c r="AI524" s="69"/>
      <c r="AJ524" s="69"/>
      <c r="AK524" s="69"/>
      <c r="AL524" s="69"/>
    </row>
    <row r="525" spans="1:38" s="71" customFormat="1" ht="60" customHeight="1" thickBot="1" x14ac:dyDescent="0.3">
      <c r="A525" s="15">
        <f>IF(C525="","",SUBTOTAL(3,$C$2:C525))</f>
        <v>524</v>
      </c>
      <c r="B525" s="16" t="s">
        <v>536</v>
      </c>
      <c r="C525" s="17" t="s">
        <v>1186</v>
      </c>
      <c r="D525" s="52">
        <v>5240</v>
      </c>
      <c r="E525" s="52" t="s">
        <v>1827</v>
      </c>
      <c r="F525" s="52">
        <v>524</v>
      </c>
      <c r="G525" s="56"/>
      <c r="H525" s="56">
        <v>8</v>
      </c>
      <c r="I525" s="56">
        <v>36</v>
      </c>
      <c r="J525" s="18">
        <f t="shared" si="8"/>
        <v>36</v>
      </c>
      <c r="K525" s="18">
        <v>25</v>
      </c>
      <c r="L525" s="19">
        <v>44253</v>
      </c>
      <c r="M525" s="62">
        <v>44545</v>
      </c>
      <c r="N525" s="18"/>
      <c r="O525" s="65"/>
      <c r="P525" s="20"/>
      <c r="Q525" s="21"/>
      <c r="R525" s="22"/>
      <c r="S525" s="23"/>
      <c r="T525" s="24"/>
      <c r="U525" s="25"/>
      <c r="V525" s="25"/>
      <c r="W525" s="45"/>
      <c r="X525" s="44"/>
      <c r="Y525" s="44"/>
      <c r="Z525" s="44"/>
      <c r="AA525" s="41"/>
      <c r="AB525" s="41"/>
      <c r="AC525" s="26"/>
      <c r="AD525" s="27"/>
      <c r="AE525" s="28"/>
      <c r="AF525" s="69"/>
      <c r="AG525" s="69"/>
      <c r="AH525" s="69"/>
      <c r="AI525" s="69"/>
      <c r="AJ525" s="69"/>
      <c r="AK525" s="69"/>
      <c r="AL525" s="69"/>
    </row>
    <row r="526" spans="1:38" s="71" customFormat="1" ht="60" customHeight="1" thickBot="1" x14ac:dyDescent="0.3">
      <c r="A526" s="15">
        <f>IF(C526="","",SUBTOTAL(3,$C$2:C526))</f>
        <v>525</v>
      </c>
      <c r="B526" s="16" t="s">
        <v>537</v>
      </c>
      <c r="C526" s="7" t="s">
        <v>1187</v>
      </c>
      <c r="D526" s="52">
        <v>5250</v>
      </c>
      <c r="E526" s="52" t="s">
        <v>1828</v>
      </c>
      <c r="F526" s="52">
        <v>525</v>
      </c>
      <c r="G526" s="56"/>
      <c r="H526" s="56">
        <v>9</v>
      </c>
      <c r="I526" s="56">
        <v>36</v>
      </c>
      <c r="J526" s="18">
        <f t="shared" si="8"/>
        <v>36</v>
      </c>
      <c r="K526" s="18">
        <v>25</v>
      </c>
      <c r="L526" s="19">
        <v>43982</v>
      </c>
      <c r="M526" s="62">
        <v>44401</v>
      </c>
      <c r="N526" s="18"/>
      <c r="O526" s="65"/>
      <c r="P526" s="20"/>
      <c r="Q526" s="21"/>
      <c r="R526" s="22"/>
      <c r="S526" s="23"/>
      <c r="T526" s="24"/>
      <c r="U526" s="25"/>
      <c r="V526" s="25"/>
      <c r="W526" s="45"/>
      <c r="X526" s="44"/>
      <c r="Y526" s="44"/>
      <c r="Z526" s="44"/>
      <c r="AA526" s="41"/>
      <c r="AB526" s="41"/>
      <c r="AC526" s="26"/>
      <c r="AD526" s="27"/>
      <c r="AE526" s="28"/>
      <c r="AF526" s="69"/>
      <c r="AG526" s="69"/>
      <c r="AH526" s="69"/>
      <c r="AI526" s="69"/>
      <c r="AJ526" s="69"/>
      <c r="AK526" s="69"/>
      <c r="AL526" s="69"/>
    </row>
    <row r="527" spans="1:38" s="71" customFormat="1" ht="60" customHeight="1" thickBot="1" x14ac:dyDescent="0.3">
      <c r="A527" s="15">
        <f>IF(C527="","",SUBTOTAL(3,$C$2:C527))</f>
        <v>526</v>
      </c>
      <c r="B527" s="16" t="s">
        <v>538</v>
      </c>
      <c r="C527" s="17" t="s">
        <v>1188</v>
      </c>
      <c r="D527" s="52">
        <v>5260</v>
      </c>
      <c r="E527" s="52" t="s">
        <v>1829</v>
      </c>
      <c r="F527" s="52">
        <v>526</v>
      </c>
      <c r="G527" s="56"/>
      <c r="H527" s="56">
        <v>5</v>
      </c>
      <c r="I527" s="56">
        <v>25</v>
      </c>
      <c r="J527" s="18">
        <f t="shared" si="8"/>
        <v>25</v>
      </c>
      <c r="K527" s="18">
        <v>25</v>
      </c>
      <c r="L527" s="19">
        <v>44427</v>
      </c>
      <c r="M527" s="62">
        <v>44540</v>
      </c>
      <c r="N527" s="18"/>
      <c r="O527" s="65"/>
      <c r="P527" s="20"/>
      <c r="Q527" s="21"/>
      <c r="R527" s="22"/>
      <c r="S527" s="23"/>
      <c r="T527" s="24"/>
      <c r="U527" s="25"/>
      <c r="V527" s="25"/>
      <c r="W527" s="45"/>
      <c r="X527" s="44"/>
      <c r="Y527" s="44"/>
      <c r="Z527" s="44"/>
      <c r="AA527" s="41"/>
      <c r="AB527" s="41"/>
      <c r="AC527" s="26"/>
      <c r="AD527" s="27"/>
      <c r="AE527" s="28"/>
      <c r="AF527" s="69"/>
      <c r="AG527" s="69"/>
      <c r="AH527" s="69"/>
      <c r="AI527" s="69"/>
      <c r="AJ527" s="69"/>
      <c r="AK527" s="69"/>
      <c r="AL527" s="69"/>
    </row>
    <row r="528" spans="1:38" s="71" customFormat="1" ht="60" customHeight="1" thickBot="1" x14ac:dyDescent="0.3">
      <c r="A528" s="15">
        <f>IF(C528="","",SUBTOTAL(3,$C$2:C528))</f>
        <v>527</v>
      </c>
      <c r="B528" s="16" t="s">
        <v>539</v>
      </c>
      <c r="C528" s="7" t="s">
        <v>1189</v>
      </c>
      <c r="D528" s="37">
        <v>5270</v>
      </c>
      <c r="E528" s="37" t="s">
        <v>1830</v>
      </c>
      <c r="F528" s="37">
        <v>527</v>
      </c>
      <c r="G528" s="56"/>
      <c r="H528" s="56">
        <v>8</v>
      </c>
      <c r="I528" s="56">
        <v>36</v>
      </c>
      <c r="J528" s="18">
        <f t="shared" si="8"/>
        <v>36</v>
      </c>
      <c r="K528" s="18">
        <v>25</v>
      </c>
      <c r="L528" s="19">
        <v>44360</v>
      </c>
      <c r="M528" s="62">
        <v>44548</v>
      </c>
      <c r="N528" s="18"/>
      <c r="O528" s="65"/>
      <c r="P528" s="20"/>
      <c r="Q528" s="21"/>
      <c r="R528" s="22"/>
      <c r="S528" s="23"/>
      <c r="T528" s="24"/>
      <c r="U528" s="25"/>
      <c r="V528" s="25"/>
      <c r="W528" s="45"/>
      <c r="X528" s="44"/>
      <c r="Y528" s="44"/>
      <c r="Z528" s="44"/>
      <c r="AA528" s="41"/>
      <c r="AB528" s="41"/>
      <c r="AC528" s="26"/>
      <c r="AD528" s="27"/>
      <c r="AE528" s="28"/>
      <c r="AF528" s="69"/>
      <c r="AG528" s="69"/>
      <c r="AH528" s="69"/>
      <c r="AI528" s="69"/>
      <c r="AJ528" s="69"/>
      <c r="AK528" s="69"/>
      <c r="AL528" s="69"/>
    </row>
    <row r="529" spans="1:38" s="71" customFormat="1" ht="60" customHeight="1" thickBot="1" x14ac:dyDescent="0.3">
      <c r="A529" s="15">
        <f>IF(C529="","",SUBTOTAL(3,$C$2:C529))</f>
        <v>528</v>
      </c>
      <c r="B529" s="16" t="s">
        <v>540</v>
      </c>
      <c r="C529" s="17" t="s">
        <v>1190</v>
      </c>
      <c r="D529" s="52">
        <v>5280</v>
      </c>
      <c r="E529" s="52" t="s">
        <v>1831</v>
      </c>
      <c r="F529" s="52">
        <v>528</v>
      </c>
      <c r="G529" s="56"/>
      <c r="H529" s="56">
        <v>3</v>
      </c>
      <c r="I529" s="56">
        <v>33</v>
      </c>
      <c r="J529" s="18">
        <f t="shared" si="8"/>
        <v>33</v>
      </c>
      <c r="K529" s="18">
        <v>25</v>
      </c>
      <c r="L529" s="19">
        <v>44118</v>
      </c>
      <c r="M529" s="62">
        <v>44712</v>
      </c>
      <c r="N529" s="18"/>
      <c r="O529" s="65"/>
      <c r="P529" s="20"/>
      <c r="Q529" s="21"/>
      <c r="R529" s="22"/>
      <c r="S529" s="23"/>
      <c r="T529" s="24"/>
      <c r="U529" s="25"/>
      <c r="V529" s="25"/>
      <c r="W529" s="45"/>
      <c r="X529" s="44"/>
      <c r="Y529" s="44"/>
      <c r="Z529" s="44"/>
      <c r="AA529" s="41"/>
      <c r="AB529" s="41"/>
      <c r="AC529" s="26"/>
      <c r="AD529" s="27"/>
      <c r="AE529" s="28"/>
      <c r="AF529" s="69"/>
      <c r="AG529" s="69"/>
      <c r="AH529" s="69"/>
      <c r="AI529" s="69"/>
      <c r="AJ529" s="69"/>
      <c r="AK529" s="69"/>
      <c r="AL529" s="69"/>
    </row>
    <row r="530" spans="1:38" s="71" customFormat="1" ht="60" customHeight="1" thickBot="1" x14ac:dyDescent="0.3">
      <c r="A530" s="15">
        <f>IF(C530="","",SUBTOTAL(3,$C$2:C530))</f>
        <v>529</v>
      </c>
      <c r="B530" s="16" t="s">
        <v>541</v>
      </c>
      <c r="C530" s="7" t="s">
        <v>1191</v>
      </c>
      <c r="D530" s="52">
        <v>5290</v>
      </c>
      <c r="E530" s="52" t="s">
        <v>1832</v>
      </c>
      <c r="F530" s="52">
        <v>529</v>
      </c>
      <c r="G530" s="56"/>
      <c r="H530" s="56">
        <v>6</v>
      </c>
      <c r="I530" s="56">
        <v>35</v>
      </c>
      <c r="J530" s="18">
        <f t="shared" si="8"/>
        <v>35</v>
      </c>
      <c r="K530" s="18">
        <v>25</v>
      </c>
      <c r="L530" s="19">
        <v>44010</v>
      </c>
      <c r="M530" s="62">
        <v>44423</v>
      </c>
      <c r="N530" s="18"/>
      <c r="O530" s="65"/>
      <c r="P530" s="20"/>
      <c r="Q530" s="21"/>
      <c r="R530" s="22"/>
      <c r="S530" s="23"/>
      <c r="T530" s="24"/>
      <c r="U530" s="25"/>
      <c r="V530" s="25"/>
      <c r="W530" s="45"/>
      <c r="X530" s="44"/>
      <c r="Y530" s="44"/>
      <c r="Z530" s="44"/>
      <c r="AA530" s="41"/>
      <c r="AB530" s="41"/>
      <c r="AC530" s="26"/>
      <c r="AD530" s="27"/>
      <c r="AE530" s="28"/>
      <c r="AF530" s="69"/>
      <c r="AG530" s="69"/>
      <c r="AH530" s="69"/>
      <c r="AI530" s="69"/>
      <c r="AJ530" s="69"/>
      <c r="AK530" s="69"/>
      <c r="AL530" s="69"/>
    </row>
    <row r="531" spans="1:38" s="71" customFormat="1" ht="60" customHeight="1" thickBot="1" x14ac:dyDescent="0.3">
      <c r="A531" s="15">
        <f>IF(C531="","",SUBTOTAL(3,$C$2:C531))</f>
        <v>530</v>
      </c>
      <c r="B531" s="16" t="s">
        <v>542</v>
      </c>
      <c r="C531" s="17" t="s">
        <v>1192</v>
      </c>
      <c r="D531" s="37">
        <v>5300</v>
      </c>
      <c r="E531" s="37" t="s">
        <v>1833</v>
      </c>
      <c r="F531" s="37">
        <v>530</v>
      </c>
      <c r="G531" s="56"/>
      <c r="H531" s="56">
        <v>5</v>
      </c>
      <c r="I531" s="56">
        <v>36</v>
      </c>
      <c r="J531" s="18">
        <f t="shared" si="8"/>
        <v>36</v>
      </c>
      <c r="K531" s="18">
        <v>25</v>
      </c>
      <c r="L531" s="19">
        <v>43967</v>
      </c>
      <c r="M531" s="62">
        <v>44716</v>
      </c>
      <c r="N531" s="18"/>
      <c r="O531" s="65"/>
      <c r="P531" s="20"/>
      <c r="Q531" s="21"/>
      <c r="R531" s="22"/>
      <c r="S531" s="23"/>
      <c r="T531" s="24"/>
      <c r="U531" s="25"/>
      <c r="V531" s="25"/>
      <c r="W531" s="45"/>
      <c r="X531" s="44"/>
      <c r="Y531" s="44"/>
      <c r="Z531" s="44"/>
      <c r="AA531" s="41"/>
      <c r="AB531" s="41"/>
      <c r="AC531" s="26"/>
      <c r="AD531" s="27"/>
      <c r="AE531" s="28"/>
      <c r="AF531" s="69"/>
      <c r="AG531" s="69"/>
      <c r="AH531" s="69"/>
      <c r="AI531" s="69"/>
      <c r="AJ531" s="69"/>
      <c r="AK531" s="69"/>
      <c r="AL531" s="69"/>
    </row>
    <row r="532" spans="1:38" s="71" customFormat="1" ht="60" customHeight="1" thickBot="1" x14ac:dyDescent="0.3">
      <c r="A532" s="15">
        <f>IF(C532="","",SUBTOTAL(3,$C$2:C532))</f>
        <v>531</v>
      </c>
      <c r="B532" s="16" t="s">
        <v>543</v>
      </c>
      <c r="C532" s="7" t="s">
        <v>1193</v>
      </c>
      <c r="D532" s="52">
        <v>5310</v>
      </c>
      <c r="E532" s="52" t="s">
        <v>1834</v>
      </c>
      <c r="F532" s="52">
        <v>531</v>
      </c>
      <c r="G532" s="56"/>
      <c r="H532" s="56">
        <v>8</v>
      </c>
      <c r="I532" s="56">
        <v>35</v>
      </c>
      <c r="J532" s="18">
        <f t="shared" si="8"/>
        <v>35</v>
      </c>
      <c r="K532" s="18">
        <v>25</v>
      </c>
      <c r="L532" s="19">
        <v>44357</v>
      </c>
      <c r="M532" s="62">
        <v>44558</v>
      </c>
      <c r="N532" s="18"/>
      <c r="O532" s="65"/>
      <c r="P532" s="20"/>
      <c r="Q532" s="21"/>
      <c r="R532" s="22"/>
      <c r="S532" s="23"/>
      <c r="T532" s="24"/>
      <c r="U532" s="25"/>
      <c r="V532" s="25"/>
      <c r="W532" s="45"/>
      <c r="X532" s="44"/>
      <c r="Y532" s="44"/>
      <c r="Z532" s="44"/>
      <c r="AA532" s="41"/>
      <c r="AB532" s="41"/>
      <c r="AC532" s="26"/>
      <c r="AD532" s="27"/>
      <c r="AE532" s="28"/>
      <c r="AF532" s="69"/>
      <c r="AG532" s="69"/>
      <c r="AH532" s="69"/>
      <c r="AI532" s="69"/>
      <c r="AJ532" s="69"/>
      <c r="AK532" s="69"/>
      <c r="AL532" s="69"/>
    </row>
    <row r="533" spans="1:38" s="71" customFormat="1" ht="60" customHeight="1" thickBot="1" x14ac:dyDescent="0.3">
      <c r="A533" s="15">
        <f>IF(C533="","",SUBTOTAL(3,$C$2:C533))</f>
        <v>532</v>
      </c>
      <c r="B533" s="16" t="s">
        <v>544</v>
      </c>
      <c r="C533" s="17" t="s">
        <v>1194</v>
      </c>
      <c r="D533" s="52">
        <v>5320</v>
      </c>
      <c r="E533" s="52" t="s">
        <v>1835</v>
      </c>
      <c r="F533" s="52">
        <v>532</v>
      </c>
      <c r="G533" s="56"/>
      <c r="H533" s="56">
        <v>7</v>
      </c>
      <c r="I533" s="56">
        <v>27</v>
      </c>
      <c r="J533" s="18">
        <f t="shared" si="8"/>
        <v>27</v>
      </c>
      <c r="K533" s="32">
        <v>25</v>
      </c>
      <c r="L533" s="27">
        <v>44540</v>
      </c>
      <c r="M533" s="63">
        <v>44564</v>
      </c>
      <c r="N533" s="18"/>
      <c r="O533" s="65"/>
      <c r="P533" s="33"/>
      <c r="Q533" s="21"/>
      <c r="R533" s="22"/>
      <c r="S533" s="23"/>
      <c r="T533" s="24"/>
      <c r="U533" s="34"/>
      <c r="V533" s="34"/>
      <c r="W533" s="48"/>
      <c r="X533" s="44"/>
      <c r="Y533" s="44"/>
      <c r="Z533" s="44"/>
      <c r="AA533" s="41"/>
      <c r="AB533" s="41"/>
      <c r="AC533" s="27"/>
      <c r="AD533" s="27"/>
      <c r="AE533" s="28"/>
      <c r="AF533" s="69"/>
      <c r="AG533" s="69"/>
      <c r="AH533" s="69"/>
      <c r="AI533" s="69"/>
      <c r="AJ533" s="69"/>
      <c r="AK533" s="69"/>
      <c r="AL533" s="69"/>
    </row>
    <row r="534" spans="1:38" s="71" customFormat="1" ht="60" customHeight="1" thickBot="1" x14ac:dyDescent="0.3">
      <c r="A534" s="15">
        <f>IF(C534="","",SUBTOTAL(3,$C$2:C534))</f>
        <v>533</v>
      </c>
      <c r="B534" s="16" t="s">
        <v>545</v>
      </c>
      <c r="C534" s="7" t="s">
        <v>1195</v>
      </c>
      <c r="D534" s="52">
        <v>5330</v>
      </c>
      <c r="E534" s="52" t="s">
        <v>1836</v>
      </c>
      <c r="F534" s="52">
        <v>533</v>
      </c>
      <c r="G534" s="56"/>
      <c r="H534" s="56">
        <v>6</v>
      </c>
      <c r="I534" s="56">
        <v>30</v>
      </c>
      <c r="J534" s="18">
        <f t="shared" si="8"/>
        <v>30</v>
      </c>
      <c r="K534" s="18">
        <v>25</v>
      </c>
      <c r="L534" s="19">
        <v>44435</v>
      </c>
      <c r="M534" s="62">
        <v>44521</v>
      </c>
      <c r="N534" s="18"/>
      <c r="O534" s="65"/>
      <c r="P534" s="20"/>
      <c r="Q534" s="21"/>
      <c r="R534" s="22"/>
      <c r="S534" s="23"/>
      <c r="T534" s="24"/>
      <c r="U534" s="25"/>
      <c r="V534" s="25"/>
      <c r="W534" s="45"/>
      <c r="X534" s="44"/>
      <c r="Y534" s="44"/>
      <c r="Z534" s="44"/>
      <c r="AA534" s="41"/>
      <c r="AB534" s="41"/>
      <c r="AC534" s="26"/>
      <c r="AD534" s="27"/>
      <c r="AE534" s="28"/>
      <c r="AF534" s="69"/>
      <c r="AG534" s="69"/>
      <c r="AH534" s="69"/>
      <c r="AI534" s="69"/>
      <c r="AJ534" s="69"/>
      <c r="AK534" s="69"/>
      <c r="AL534" s="69"/>
    </row>
    <row r="535" spans="1:38" s="71" customFormat="1" ht="60" customHeight="1" thickBot="1" x14ac:dyDescent="0.3">
      <c r="A535" s="15">
        <f>IF(C535="","",SUBTOTAL(3,$C$2:C535))</f>
        <v>534</v>
      </c>
      <c r="B535" s="16" t="s">
        <v>546</v>
      </c>
      <c r="C535" s="17" t="s">
        <v>1196</v>
      </c>
      <c r="D535" s="37">
        <v>5340</v>
      </c>
      <c r="E535" s="37" t="s">
        <v>1837</v>
      </c>
      <c r="F535" s="37">
        <v>534</v>
      </c>
      <c r="G535" s="56"/>
      <c r="H535" s="56">
        <v>7</v>
      </c>
      <c r="I535" s="56">
        <v>33</v>
      </c>
      <c r="J535" s="18">
        <f t="shared" si="8"/>
        <v>33</v>
      </c>
      <c r="K535" s="18">
        <v>25</v>
      </c>
      <c r="L535" s="19">
        <v>44033</v>
      </c>
      <c r="M535" s="62">
        <v>44522</v>
      </c>
      <c r="N535" s="18"/>
      <c r="O535" s="65"/>
      <c r="P535" s="20"/>
      <c r="Q535" s="21"/>
      <c r="R535" s="22"/>
      <c r="S535" s="23"/>
      <c r="T535" s="24"/>
      <c r="U535" s="25"/>
      <c r="V535" s="25"/>
      <c r="W535" s="45"/>
      <c r="X535" s="44"/>
      <c r="Y535" s="44"/>
      <c r="Z535" s="44"/>
      <c r="AA535" s="41"/>
      <c r="AB535" s="41"/>
      <c r="AC535" s="26"/>
      <c r="AD535" s="27"/>
      <c r="AE535" s="28"/>
      <c r="AF535" s="69"/>
      <c r="AG535" s="69"/>
      <c r="AH535" s="69"/>
      <c r="AI535" s="69"/>
      <c r="AJ535" s="69"/>
      <c r="AK535" s="69"/>
      <c r="AL535" s="69"/>
    </row>
    <row r="536" spans="1:38" s="71" customFormat="1" ht="60" customHeight="1" thickBot="1" x14ac:dyDescent="0.3">
      <c r="A536" s="15">
        <f>IF(C536="","",SUBTOTAL(3,$C$2:C536))</f>
        <v>535</v>
      </c>
      <c r="B536" s="16" t="s">
        <v>547</v>
      </c>
      <c r="C536" s="7" t="s">
        <v>1197</v>
      </c>
      <c r="D536" s="52">
        <v>5350</v>
      </c>
      <c r="E536" s="52" t="s">
        <v>1838</v>
      </c>
      <c r="F536" s="52">
        <v>535</v>
      </c>
      <c r="G536" s="56"/>
      <c r="H536" s="56">
        <v>9</v>
      </c>
      <c r="I536" s="56">
        <v>36</v>
      </c>
      <c r="J536" s="18">
        <f t="shared" si="8"/>
        <v>36</v>
      </c>
      <c r="K536" s="18">
        <v>25</v>
      </c>
      <c r="L536" s="19">
        <v>44369</v>
      </c>
      <c r="M536" s="62">
        <v>44465</v>
      </c>
      <c r="N536" s="18"/>
      <c r="O536" s="65"/>
      <c r="P536" s="20"/>
      <c r="Q536" s="21"/>
      <c r="R536" s="22"/>
      <c r="S536" s="23"/>
      <c r="T536" s="24"/>
      <c r="U536" s="25"/>
      <c r="V536" s="25"/>
      <c r="W536" s="45"/>
      <c r="X536" s="44"/>
      <c r="Y536" s="44"/>
      <c r="Z536" s="44"/>
      <c r="AA536" s="41"/>
      <c r="AB536" s="41"/>
      <c r="AC536" s="26"/>
      <c r="AD536" s="27"/>
      <c r="AE536" s="28"/>
      <c r="AF536" s="69"/>
      <c r="AG536" s="69"/>
      <c r="AH536" s="69"/>
      <c r="AI536" s="69"/>
      <c r="AJ536" s="69"/>
      <c r="AK536" s="69"/>
      <c r="AL536" s="69"/>
    </row>
    <row r="537" spans="1:38" s="71" customFormat="1" ht="60" customHeight="1" thickBot="1" x14ac:dyDescent="0.3">
      <c r="A537" s="15">
        <f>IF(C537="","",SUBTOTAL(3,$C$2:C537))</f>
        <v>536</v>
      </c>
      <c r="B537" s="16" t="s">
        <v>548</v>
      </c>
      <c r="C537" s="17" t="s">
        <v>1198</v>
      </c>
      <c r="D537" s="52">
        <v>5360</v>
      </c>
      <c r="E537" s="52" t="s">
        <v>1839</v>
      </c>
      <c r="F537" s="52">
        <v>536</v>
      </c>
      <c r="G537" s="56"/>
      <c r="H537" s="56">
        <v>3</v>
      </c>
      <c r="I537" s="56">
        <v>28</v>
      </c>
      <c r="J537" s="18">
        <f t="shared" si="8"/>
        <v>28</v>
      </c>
      <c r="K537" s="18">
        <v>25</v>
      </c>
      <c r="L537" s="19">
        <v>44381</v>
      </c>
      <c r="M537" s="62">
        <v>44721</v>
      </c>
      <c r="N537" s="18"/>
      <c r="O537" s="65"/>
      <c r="P537" s="20"/>
      <c r="Q537" s="21"/>
      <c r="R537" s="22"/>
      <c r="S537" s="23"/>
      <c r="T537" s="24"/>
      <c r="U537" s="25"/>
      <c r="V537" s="25"/>
      <c r="W537" s="45"/>
      <c r="X537" s="44"/>
      <c r="Y537" s="44"/>
      <c r="Z537" s="44"/>
      <c r="AA537" s="41"/>
      <c r="AB537" s="41"/>
      <c r="AC537" s="26"/>
      <c r="AD537" s="27"/>
      <c r="AE537" s="28"/>
      <c r="AF537" s="69"/>
      <c r="AG537" s="69"/>
      <c r="AH537" s="69"/>
      <c r="AI537" s="69"/>
      <c r="AJ537" s="69"/>
      <c r="AK537" s="69"/>
      <c r="AL537" s="69"/>
    </row>
    <row r="538" spans="1:38" s="71" customFormat="1" ht="60" customHeight="1" thickBot="1" x14ac:dyDescent="0.3">
      <c r="A538" s="15">
        <f>IF(C538="","",SUBTOTAL(3,$C$2:C538))</f>
        <v>537</v>
      </c>
      <c r="B538" s="16" t="s">
        <v>549</v>
      </c>
      <c r="C538" s="7" t="s">
        <v>1199</v>
      </c>
      <c r="D538" s="37">
        <v>5370</v>
      </c>
      <c r="E538" s="37" t="s">
        <v>1840</v>
      </c>
      <c r="F538" s="37">
        <v>537</v>
      </c>
      <c r="G538" s="56"/>
      <c r="H538" s="56">
        <v>6</v>
      </c>
      <c r="I538" s="56">
        <v>33</v>
      </c>
      <c r="J538" s="18">
        <f t="shared" si="8"/>
        <v>33</v>
      </c>
      <c r="K538" s="18">
        <v>25</v>
      </c>
      <c r="L538" s="19">
        <v>44015</v>
      </c>
      <c r="M538" s="62">
        <v>44440</v>
      </c>
      <c r="N538" s="18"/>
      <c r="O538" s="65"/>
      <c r="P538" s="20"/>
      <c r="Q538" s="21"/>
      <c r="R538" s="22"/>
      <c r="S538" s="23"/>
      <c r="T538" s="24"/>
      <c r="U538" s="25"/>
      <c r="V538" s="25"/>
      <c r="W538" s="45"/>
      <c r="X538" s="44"/>
      <c r="Y538" s="44"/>
      <c r="Z538" s="44"/>
      <c r="AA538" s="41"/>
      <c r="AB538" s="41"/>
      <c r="AC538" s="26"/>
      <c r="AD538" s="27"/>
      <c r="AE538" s="28"/>
      <c r="AF538" s="69"/>
      <c r="AG538" s="69"/>
      <c r="AH538" s="69"/>
      <c r="AI538" s="69"/>
      <c r="AJ538" s="69"/>
      <c r="AK538" s="69"/>
      <c r="AL538" s="69"/>
    </row>
    <row r="539" spans="1:38" s="71" customFormat="1" ht="60" customHeight="1" thickBot="1" x14ac:dyDescent="0.3">
      <c r="A539" s="15">
        <f>IF(C539="","",SUBTOTAL(3,$C$2:C539))</f>
        <v>538</v>
      </c>
      <c r="B539" s="16" t="s">
        <v>550</v>
      </c>
      <c r="C539" s="17" t="s">
        <v>1200</v>
      </c>
      <c r="D539" s="52">
        <v>5380</v>
      </c>
      <c r="E539" s="52" t="s">
        <v>1841</v>
      </c>
      <c r="F539" s="52">
        <v>538</v>
      </c>
      <c r="G539" s="56"/>
      <c r="H539" s="56">
        <v>6</v>
      </c>
      <c r="I539" s="56">
        <v>31</v>
      </c>
      <c r="J539" s="18">
        <f t="shared" si="8"/>
        <v>31</v>
      </c>
      <c r="K539" s="18">
        <v>25</v>
      </c>
      <c r="L539" s="19">
        <v>44368</v>
      </c>
      <c r="M539" s="62">
        <v>44431</v>
      </c>
      <c r="N539" s="18"/>
      <c r="O539" s="65"/>
      <c r="P539" s="20"/>
      <c r="Q539" s="21"/>
      <c r="R539" s="22"/>
      <c r="S539" s="23"/>
      <c r="T539" s="24"/>
      <c r="U539" s="25"/>
      <c r="V539" s="25"/>
      <c r="W539" s="45"/>
      <c r="X539" s="44"/>
      <c r="Y539" s="44"/>
      <c r="Z539" s="44"/>
      <c r="AA539" s="41"/>
      <c r="AB539" s="41"/>
      <c r="AC539" s="26"/>
      <c r="AD539" s="27"/>
      <c r="AE539" s="28"/>
      <c r="AF539" s="69"/>
      <c r="AG539" s="69"/>
      <c r="AH539" s="69"/>
      <c r="AI539" s="69"/>
      <c r="AJ539" s="69"/>
      <c r="AK539" s="69"/>
      <c r="AL539" s="69"/>
    </row>
    <row r="540" spans="1:38" s="71" customFormat="1" ht="60" customHeight="1" thickBot="1" x14ac:dyDescent="0.3">
      <c r="A540" s="15">
        <f>IF(C540="","",SUBTOTAL(3,$C$2:C540))</f>
        <v>539</v>
      </c>
      <c r="B540" s="16" t="s">
        <v>551</v>
      </c>
      <c r="C540" s="7" t="s">
        <v>1201</v>
      </c>
      <c r="D540" s="52">
        <v>5390</v>
      </c>
      <c r="E540" s="52" t="s">
        <v>1842</v>
      </c>
      <c r="F540" s="52">
        <v>539</v>
      </c>
      <c r="G540" s="56"/>
      <c r="H540" s="56">
        <v>6</v>
      </c>
      <c r="I540" s="56">
        <v>31</v>
      </c>
      <c r="J540" s="18">
        <f t="shared" si="8"/>
        <v>31</v>
      </c>
      <c r="K540" s="18">
        <v>25</v>
      </c>
      <c r="L540" s="19">
        <v>43920</v>
      </c>
      <c r="M540" s="62">
        <v>44704</v>
      </c>
      <c r="N540" s="18"/>
      <c r="O540" s="65"/>
      <c r="P540" s="20"/>
      <c r="Q540" s="21"/>
      <c r="R540" s="22"/>
      <c r="S540" s="23"/>
      <c r="T540" s="24"/>
      <c r="U540" s="25"/>
      <c r="V540" s="25"/>
      <c r="W540" s="45"/>
      <c r="X540" s="44"/>
      <c r="Y540" s="44"/>
      <c r="Z540" s="44"/>
      <c r="AA540" s="41"/>
      <c r="AB540" s="41"/>
      <c r="AC540" s="26"/>
      <c r="AD540" s="27"/>
      <c r="AE540" s="28"/>
      <c r="AF540" s="69"/>
      <c r="AG540" s="69"/>
      <c r="AH540" s="69"/>
      <c r="AI540" s="69"/>
      <c r="AJ540" s="69"/>
      <c r="AK540" s="69"/>
      <c r="AL540" s="69"/>
    </row>
    <row r="541" spans="1:38" s="71" customFormat="1" ht="60" customHeight="1" thickBot="1" x14ac:dyDescent="0.3">
      <c r="A541" s="15">
        <f>IF(C541="","",SUBTOTAL(3,$C$2:C541))</f>
        <v>540</v>
      </c>
      <c r="B541" s="16" t="s">
        <v>552</v>
      </c>
      <c r="C541" s="17" t="s">
        <v>1202</v>
      </c>
      <c r="D541" s="52">
        <v>5400</v>
      </c>
      <c r="E541" s="52" t="s">
        <v>1843</v>
      </c>
      <c r="F541" s="52">
        <v>540</v>
      </c>
      <c r="G541" s="56"/>
      <c r="H541" s="56">
        <v>8</v>
      </c>
      <c r="I541" s="56">
        <v>31</v>
      </c>
      <c r="J541" s="18">
        <f t="shared" si="8"/>
        <v>31</v>
      </c>
      <c r="K541" s="18">
        <v>25</v>
      </c>
      <c r="L541" s="19">
        <v>44346</v>
      </c>
      <c r="M541" s="62">
        <v>44398</v>
      </c>
      <c r="N541" s="18"/>
      <c r="O541" s="65"/>
      <c r="P541" s="20"/>
      <c r="Q541" s="21"/>
      <c r="R541" s="22"/>
      <c r="S541" s="23"/>
      <c r="T541" s="24"/>
      <c r="U541" s="25"/>
      <c r="V541" s="25"/>
      <c r="W541" s="45"/>
      <c r="X541" s="44"/>
      <c r="Y541" s="44"/>
      <c r="Z541" s="44"/>
      <c r="AA541" s="41"/>
      <c r="AB541" s="41"/>
      <c r="AC541" s="26"/>
      <c r="AD541" s="27"/>
      <c r="AE541" s="28"/>
      <c r="AF541" s="69"/>
      <c r="AG541" s="69"/>
      <c r="AH541" s="69"/>
      <c r="AI541" s="69"/>
      <c r="AJ541" s="69"/>
      <c r="AK541" s="69"/>
      <c r="AL541" s="69"/>
    </row>
    <row r="542" spans="1:38" s="71" customFormat="1" ht="60" customHeight="1" thickBot="1" x14ac:dyDescent="0.3">
      <c r="A542" s="15">
        <f>IF(C542="","",SUBTOTAL(3,$C$2:C542))</f>
        <v>541</v>
      </c>
      <c r="B542" s="16" t="s">
        <v>553</v>
      </c>
      <c r="C542" s="7" t="s">
        <v>1203</v>
      </c>
      <c r="D542" s="37">
        <v>5410</v>
      </c>
      <c r="E542" s="37" t="s">
        <v>1844</v>
      </c>
      <c r="F542" s="37">
        <v>541</v>
      </c>
      <c r="G542" s="56"/>
      <c r="H542" s="56"/>
      <c r="I542" s="56">
        <v>30</v>
      </c>
      <c r="J542" s="18">
        <f t="shared" si="8"/>
        <v>30</v>
      </c>
      <c r="K542" s="18">
        <v>25</v>
      </c>
      <c r="L542" s="19">
        <v>44590</v>
      </c>
      <c r="M542" s="62">
        <v>44660</v>
      </c>
      <c r="N542" s="18"/>
      <c r="O542" s="65"/>
      <c r="P542" s="20"/>
      <c r="Q542" s="21"/>
      <c r="R542" s="22"/>
      <c r="S542" s="23"/>
      <c r="T542" s="24"/>
      <c r="U542" s="25"/>
      <c r="V542" s="25"/>
      <c r="W542" s="45"/>
      <c r="X542" s="44"/>
      <c r="Y542" s="44"/>
      <c r="Z542" s="44"/>
      <c r="AA542" s="41"/>
      <c r="AB542" s="41"/>
      <c r="AC542" s="26"/>
      <c r="AD542" s="27"/>
      <c r="AE542" s="28"/>
      <c r="AF542" s="69"/>
      <c r="AG542" s="69"/>
      <c r="AH542" s="69"/>
      <c r="AI542" s="69"/>
      <c r="AJ542" s="69"/>
      <c r="AK542" s="69"/>
      <c r="AL542" s="69"/>
    </row>
    <row r="543" spans="1:38" s="71" customFormat="1" ht="60" customHeight="1" thickBot="1" x14ac:dyDescent="0.3">
      <c r="A543" s="15">
        <f>IF(C543="","",SUBTOTAL(3,$C$2:C543))</f>
        <v>542</v>
      </c>
      <c r="B543" s="16" t="s">
        <v>554</v>
      </c>
      <c r="C543" s="17" t="s">
        <v>1204</v>
      </c>
      <c r="D543" s="52">
        <v>5420</v>
      </c>
      <c r="E543" s="52" t="s">
        <v>1845</v>
      </c>
      <c r="F543" s="52">
        <v>542</v>
      </c>
      <c r="G543" s="56"/>
      <c r="H543" s="56">
        <v>7</v>
      </c>
      <c r="I543" s="56">
        <v>32</v>
      </c>
      <c r="J543" s="18">
        <f t="shared" si="8"/>
        <v>32</v>
      </c>
      <c r="K543" s="18">
        <v>25</v>
      </c>
      <c r="L543" s="19">
        <v>43937</v>
      </c>
      <c r="M543" s="62">
        <v>44377</v>
      </c>
      <c r="N543" s="18"/>
      <c r="O543" s="65"/>
      <c r="P543" s="20"/>
      <c r="Q543" s="21"/>
      <c r="R543" s="22"/>
      <c r="S543" s="23"/>
      <c r="T543" s="24"/>
      <c r="U543" s="25"/>
      <c r="V543" s="25"/>
      <c r="W543" s="45"/>
      <c r="X543" s="44"/>
      <c r="Y543" s="44"/>
      <c r="Z543" s="44"/>
      <c r="AA543" s="41"/>
      <c r="AB543" s="41"/>
      <c r="AC543" s="26"/>
      <c r="AD543" s="27"/>
      <c r="AE543" s="28"/>
      <c r="AF543" s="69"/>
      <c r="AG543" s="69"/>
      <c r="AH543" s="69"/>
      <c r="AI543" s="69"/>
      <c r="AJ543" s="69"/>
      <c r="AK543" s="69"/>
      <c r="AL543" s="69"/>
    </row>
    <row r="544" spans="1:38" s="71" customFormat="1" ht="60" customHeight="1" thickBot="1" x14ac:dyDescent="0.3">
      <c r="A544" s="15">
        <f>IF(C544="","",SUBTOTAL(3,$C$2:C544))</f>
        <v>543</v>
      </c>
      <c r="B544" s="16" t="s">
        <v>555</v>
      </c>
      <c r="C544" s="7" t="s">
        <v>1205</v>
      </c>
      <c r="D544" s="52">
        <v>5430</v>
      </c>
      <c r="E544" s="52" t="s">
        <v>1846</v>
      </c>
      <c r="F544" s="52">
        <v>543</v>
      </c>
      <c r="G544" s="56"/>
      <c r="H544" s="56">
        <v>6</v>
      </c>
      <c r="I544" s="56">
        <v>29</v>
      </c>
      <c r="J544" s="18">
        <f t="shared" si="8"/>
        <v>29</v>
      </c>
      <c r="K544" s="18">
        <v>25</v>
      </c>
      <c r="L544" s="19">
        <v>44092</v>
      </c>
      <c r="M544" s="62">
        <v>44446</v>
      </c>
      <c r="N544" s="18"/>
      <c r="O544" s="65"/>
      <c r="P544" s="20"/>
      <c r="Q544" s="21"/>
      <c r="R544" s="22"/>
      <c r="S544" s="23"/>
      <c r="T544" s="24"/>
      <c r="U544" s="25"/>
      <c r="V544" s="25"/>
      <c r="W544" s="45"/>
      <c r="X544" s="44"/>
      <c r="Y544" s="44"/>
      <c r="Z544" s="44"/>
      <c r="AA544" s="41"/>
      <c r="AB544" s="41"/>
      <c r="AC544" s="26"/>
      <c r="AD544" s="27"/>
      <c r="AE544" s="28"/>
      <c r="AF544" s="69"/>
      <c r="AG544" s="69"/>
      <c r="AH544" s="69"/>
      <c r="AI544" s="69"/>
      <c r="AJ544" s="69"/>
      <c r="AK544" s="69"/>
      <c r="AL544" s="69"/>
    </row>
    <row r="545" spans="1:38" s="71" customFormat="1" ht="60" customHeight="1" thickBot="1" x14ac:dyDescent="0.3">
      <c r="A545" s="15">
        <f>IF(C545="","",SUBTOTAL(3,$C$2:C545))</f>
        <v>544</v>
      </c>
      <c r="B545" s="16" t="s">
        <v>556</v>
      </c>
      <c r="C545" s="17" t="s">
        <v>1206</v>
      </c>
      <c r="D545" s="37">
        <v>5440</v>
      </c>
      <c r="E545" s="37" t="s">
        <v>1847</v>
      </c>
      <c r="F545" s="37">
        <v>544</v>
      </c>
      <c r="G545" s="56"/>
      <c r="H545" s="56">
        <v>7</v>
      </c>
      <c r="I545" s="56">
        <v>23</v>
      </c>
      <c r="J545" s="18">
        <f t="shared" si="8"/>
        <v>23</v>
      </c>
      <c r="K545" s="18">
        <v>25</v>
      </c>
      <c r="L545" s="19">
        <v>44042</v>
      </c>
      <c r="M545" s="62">
        <v>44827</v>
      </c>
      <c r="N545" s="18"/>
      <c r="O545" s="65"/>
      <c r="P545" s="20"/>
      <c r="Q545" s="21"/>
      <c r="R545" s="22"/>
      <c r="S545" s="23"/>
      <c r="T545" s="24"/>
      <c r="U545" s="25"/>
      <c r="V545" s="25"/>
      <c r="W545" s="45"/>
      <c r="X545" s="44"/>
      <c r="Y545" s="44"/>
      <c r="Z545" s="44"/>
      <c r="AA545" s="41"/>
      <c r="AB545" s="41"/>
      <c r="AC545" s="26"/>
      <c r="AD545" s="27"/>
      <c r="AE545" s="28"/>
      <c r="AF545" s="69"/>
      <c r="AG545" s="69"/>
      <c r="AH545" s="69"/>
      <c r="AI545" s="69"/>
      <c r="AJ545" s="69"/>
      <c r="AK545" s="69"/>
      <c r="AL545" s="69"/>
    </row>
    <row r="546" spans="1:38" s="71" customFormat="1" ht="60" customHeight="1" thickBot="1" x14ac:dyDescent="0.3">
      <c r="A546" s="15">
        <f>IF(C546="","",SUBTOTAL(3,$C$2:C546))</f>
        <v>545</v>
      </c>
      <c r="B546" s="16" t="s">
        <v>557</v>
      </c>
      <c r="C546" s="7" t="s">
        <v>1207</v>
      </c>
      <c r="D546" s="52">
        <v>5450</v>
      </c>
      <c r="E546" s="52" t="s">
        <v>1848</v>
      </c>
      <c r="F546" s="52">
        <v>545</v>
      </c>
      <c r="G546" s="56"/>
      <c r="H546" s="56">
        <v>4</v>
      </c>
      <c r="I546" s="56">
        <v>24</v>
      </c>
      <c r="J546" s="18">
        <f t="shared" si="8"/>
        <v>24</v>
      </c>
      <c r="K546" s="18">
        <v>25</v>
      </c>
      <c r="L546" s="19">
        <v>44245</v>
      </c>
      <c r="M546" s="62">
        <v>44373</v>
      </c>
      <c r="N546" s="18"/>
      <c r="O546" s="65"/>
      <c r="P546" s="20"/>
      <c r="Q546" s="21"/>
      <c r="R546" s="22"/>
      <c r="S546" s="23"/>
      <c r="T546" s="24"/>
      <c r="U546" s="25"/>
      <c r="V546" s="25"/>
      <c r="W546" s="45"/>
      <c r="X546" s="44"/>
      <c r="Y546" s="44"/>
      <c r="Z546" s="44"/>
      <c r="AA546" s="41"/>
      <c r="AB546" s="41"/>
      <c r="AC546" s="26"/>
      <c r="AD546" s="27"/>
      <c r="AE546" s="28"/>
      <c r="AF546" s="69"/>
      <c r="AG546" s="69"/>
      <c r="AH546" s="69"/>
      <c r="AI546" s="69"/>
      <c r="AJ546" s="69"/>
      <c r="AK546" s="69"/>
      <c r="AL546" s="69"/>
    </row>
    <row r="547" spans="1:38" s="71" customFormat="1" ht="60" customHeight="1" thickBot="1" x14ac:dyDescent="0.3">
      <c r="A547" s="15">
        <f>IF(C547="","",SUBTOTAL(3,$C$2:C547))</f>
        <v>546</v>
      </c>
      <c r="B547" s="16" t="s">
        <v>558</v>
      </c>
      <c r="C547" s="17" t="s">
        <v>1208</v>
      </c>
      <c r="D547" s="52">
        <v>5460</v>
      </c>
      <c r="E547" s="52" t="s">
        <v>1849</v>
      </c>
      <c r="F547" s="52">
        <v>546</v>
      </c>
      <c r="G547" s="56"/>
      <c r="H547" s="56">
        <v>7</v>
      </c>
      <c r="I547" s="56">
        <v>31</v>
      </c>
      <c r="J547" s="18">
        <f t="shared" si="8"/>
        <v>31</v>
      </c>
      <c r="K547" s="18">
        <v>25</v>
      </c>
      <c r="L547" s="19">
        <v>44355</v>
      </c>
      <c r="M547" s="62">
        <v>44659</v>
      </c>
      <c r="N547" s="18"/>
      <c r="O547" s="65"/>
      <c r="P547" s="20"/>
      <c r="Q547" s="21"/>
      <c r="R547" s="22"/>
      <c r="S547" s="23"/>
      <c r="T547" s="24"/>
      <c r="U547" s="25"/>
      <c r="V547" s="25"/>
      <c r="W547" s="45"/>
      <c r="X547" s="44"/>
      <c r="Y547" s="44"/>
      <c r="Z547" s="44"/>
      <c r="AA547" s="41"/>
      <c r="AB547" s="41"/>
      <c r="AC547" s="26"/>
      <c r="AD547" s="27"/>
      <c r="AE547" s="28"/>
      <c r="AF547" s="69"/>
      <c r="AG547" s="69"/>
      <c r="AH547" s="69"/>
      <c r="AI547" s="69"/>
      <c r="AJ547" s="69"/>
      <c r="AK547" s="69"/>
      <c r="AL547" s="69"/>
    </row>
    <row r="548" spans="1:38" s="71" customFormat="1" ht="60" customHeight="1" thickBot="1" x14ac:dyDescent="0.3">
      <c r="A548" s="15">
        <f>IF(C548="","",SUBTOTAL(3,$C$2:C548))</f>
        <v>547</v>
      </c>
      <c r="B548" s="16" t="s">
        <v>559</v>
      </c>
      <c r="C548" s="7" t="s">
        <v>1209</v>
      </c>
      <c r="D548" s="52">
        <v>5470</v>
      </c>
      <c r="E548" s="52" t="s">
        <v>1850</v>
      </c>
      <c r="F548" s="52">
        <v>547</v>
      </c>
      <c r="G548" s="56"/>
      <c r="H548" s="56">
        <v>2</v>
      </c>
      <c r="I548" s="56">
        <v>15</v>
      </c>
      <c r="J548" s="18">
        <f t="shared" si="8"/>
        <v>15</v>
      </c>
      <c r="K548" s="18">
        <v>25</v>
      </c>
      <c r="L548" s="19">
        <v>44608</v>
      </c>
      <c r="M548" s="62">
        <v>44769</v>
      </c>
      <c r="N548" s="18"/>
      <c r="O548" s="65"/>
      <c r="P548" s="20"/>
      <c r="Q548" s="21"/>
      <c r="R548" s="22"/>
      <c r="S548" s="23"/>
      <c r="T548" s="24"/>
      <c r="U548" s="25"/>
      <c r="V548" s="25"/>
      <c r="W548" s="45"/>
      <c r="X548" s="44"/>
      <c r="Y548" s="44"/>
      <c r="Z548" s="44"/>
      <c r="AA548" s="41"/>
      <c r="AB548" s="41"/>
      <c r="AC548" s="26"/>
      <c r="AD548" s="27"/>
      <c r="AE548" s="28"/>
      <c r="AF548" s="69"/>
      <c r="AG548" s="69"/>
      <c r="AH548" s="69"/>
      <c r="AI548" s="69"/>
      <c r="AJ548" s="69"/>
      <c r="AK548" s="69"/>
      <c r="AL548" s="69"/>
    </row>
    <row r="549" spans="1:38" s="71" customFormat="1" ht="60" customHeight="1" thickBot="1" x14ac:dyDescent="0.3">
      <c r="A549" s="15">
        <f>IF(C549="","",SUBTOTAL(3,$C$2:C549))</f>
        <v>548</v>
      </c>
      <c r="B549" s="16" t="s">
        <v>560</v>
      </c>
      <c r="C549" s="17" t="s">
        <v>1210</v>
      </c>
      <c r="D549" s="37">
        <v>5480</v>
      </c>
      <c r="E549" s="37" t="s">
        <v>1851</v>
      </c>
      <c r="F549" s="37">
        <v>548</v>
      </c>
      <c r="G549" s="56"/>
      <c r="H549" s="56">
        <v>2.6</v>
      </c>
      <c r="I549" s="56">
        <v>32</v>
      </c>
      <c r="J549" s="18">
        <f t="shared" si="8"/>
        <v>32</v>
      </c>
      <c r="K549" s="18">
        <v>25</v>
      </c>
      <c r="L549" s="19">
        <v>44382</v>
      </c>
      <c r="M549" s="62">
        <v>44717</v>
      </c>
      <c r="N549" s="18"/>
      <c r="O549" s="65"/>
      <c r="P549" s="20"/>
      <c r="Q549" s="21"/>
      <c r="R549" s="22"/>
      <c r="S549" s="23"/>
      <c r="T549" s="24"/>
      <c r="U549" s="25"/>
      <c r="V549" s="25"/>
      <c r="W549" s="45"/>
      <c r="X549" s="44"/>
      <c r="Y549" s="44"/>
      <c r="Z549" s="44"/>
      <c r="AA549" s="41"/>
      <c r="AB549" s="41"/>
      <c r="AC549" s="26"/>
      <c r="AD549" s="27"/>
      <c r="AE549" s="28"/>
      <c r="AF549" s="69"/>
      <c r="AG549" s="69"/>
      <c r="AH549" s="69"/>
      <c r="AI549" s="69"/>
      <c r="AJ549" s="69"/>
      <c r="AK549" s="69"/>
      <c r="AL549" s="69"/>
    </row>
    <row r="550" spans="1:38" s="71" customFormat="1" ht="60" customHeight="1" thickBot="1" x14ac:dyDescent="0.3">
      <c r="A550" s="15">
        <f>IF(C550="","",SUBTOTAL(3,$C$2:C550))</f>
        <v>549</v>
      </c>
      <c r="B550" s="16" t="s">
        <v>561</v>
      </c>
      <c r="C550" s="7" t="s">
        <v>1211</v>
      </c>
      <c r="D550" s="52">
        <v>5490</v>
      </c>
      <c r="E550" s="52" t="s">
        <v>1852</v>
      </c>
      <c r="F550" s="52">
        <v>549</v>
      </c>
      <c r="G550" s="56"/>
      <c r="H550" s="56">
        <v>6</v>
      </c>
      <c r="I550" s="56">
        <v>31</v>
      </c>
      <c r="J550" s="18">
        <f t="shared" si="8"/>
        <v>31</v>
      </c>
      <c r="K550" s="18">
        <v>25</v>
      </c>
      <c r="L550" s="19">
        <v>44540</v>
      </c>
      <c r="M550" s="62">
        <v>44365</v>
      </c>
      <c r="N550" s="18"/>
      <c r="O550" s="65"/>
      <c r="P550" s="20"/>
      <c r="Q550" s="21"/>
      <c r="R550" s="22"/>
      <c r="S550" s="23"/>
      <c r="T550" s="24"/>
      <c r="U550" s="25"/>
      <c r="V550" s="25"/>
      <c r="W550" s="45"/>
      <c r="X550" s="44"/>
      <c r="Y550" s="44"/>
      <c r="Z550" s="44"/>
      <c r="AA550" s="41"/>
      <c r="AB550" s="41"/>
      <c r="AC550" s="26"/>
      <c r="AD550" s="27"/>
      <c r="AE550" s="28"/>
      <c r="AF550" s="69"/>
      <c r="AG550" s="69"/>
      <c r="AH550" s="69"/>
      <c r="AI550" s="69"/>
      <c r="AJ550" s="69"/>
      <c r="AK550" s="69"/>
      <c r="AL550" s="69"/>
    </row>
    <row r="551" spans="1:38" s="71" customFormat="1" ht="60" customHeight="1" thickBot="1" x14ac:dyDescent="0.3">
      <c r="A551" s="15">
        <f>IF(C551="","",SUBTOTAL(3,$C$2:C551))</f>
        <v>550</v>
      </c>
      <c r="B551" s="16" t="s">
        <v>562</v>
      </c>
      <c r="C551" s="17" t="s">
        <v>1212</v>
      </c>
      <c r="D551" s="52">
        <v>5500</v>
      </c>
      <c r="E551" s="52" t="s">
        <v>1853</v>
      </c>
      <c r="F551" s="52">
        <v>550</v>
      </c>
      <c r="G551" s="56"/>
      <c r="H551" s="56">
        <v>5</v>
      </c>
      <c r="I551" s="56">
        <v>34</v>
      </c>
      <c r="J551" s="18">
        <f t="shared" si="8"/>
        <v>34</v>
      </c>
      <c r="K551" s="18">
        <v>25</v>
      </c>
      <c r="L551" s="19">
        <v>44349</v>
      </c>
      <c r="M551" s="62">
        <v>44411</v>
      </c>
      <c r="N551" s="18"/>
      <c r="O551" s="65"/>
      <c r="P551" s="20"/>
      <c r="Q551" s="21"/>
      <c r="R551" s="22"/>
      <c r="S551" s="23"/>
      <c r="T551" s="24"/>
      <c r="U551" s="25"/>
      <c r="V551" s="25"/>
      <c r="W551" s="45"/>
      <c r="X551" s="44"/>
      <c r="Y551" s="44"/>
      <c r="Z551" s="44"/>
      <c r="AA551" s="41"/>
      <c r="AB551" s="41"/>
      <c r="AC551" s="26"/>
      <c r="AD551" s="27"/>
      <c r="AE551" s="28"/>
      <c r="AF551" s="69"/>
      <c r="AG551" s="69"/>
      <c r="AH551" s="69"/>
      <c r="AI551" s="69"/>
      <c r="AJ551" s="69"/>
      <c r="AK551" s="69"/>
      <c r="AL551" s="69"/>
    </row>
    <row r="552" spans="1:38" s="71" customFormat="1" ht="60" customHeight="1" thickBot="1" x14ac:dyDescent="0.3">
      <c r="A552" s="15">
        <f>IF(C552="","",SUBTOTAL(3,$C$2:C552))</f>
        <v>551</v>
      </c>
      <c r="B552" s="16" t="s">
        <v>563</v>
      </c>
      <c r="C552" s="7" t="s">
        <v>1213</v>
      </c>
      <c r="D552" s="37">
        <v>5510</v>
      </c>
      <c r="E552" s="37" t="s">
        <v>1854</v>
      </c>
      <c r="F552" s="37">
        <v>551</v>
      </c>
      <c r="G552" s="56"/>
      <c r="H552" s="56">
        <v>4</v>
      </c>
      <c r="I552" s="56">
        <v>26</v>
      </c>
      <c r="J552" s="18">
        <f t="shared" si="8"/>
        <v>26</v>
      </c>
      <c r="K552" s="18">
        <v>25</v>
      </c>
      <c r="L552" s="19">
        <v>44371</v>
      </c>
      <c r="M552" s="62">
        <v>44421</v>
      </c>
      <c r="N552" s="18"/>
      <c r="O552" s="65"/>
      <c r="P552" s="20"/>
      <c r="Q552" s="21"/>
      <c r="R552" s="22"/>
      <c r="S552" s="23"/>
      <c r="T552" s="24"/>
      <c r="U552" s="25"/>
      <c r="V552" s="25"/>
      <c r="W552" s="45"/>
      <c r="X552" s="44"/>
      <c r="Y552" s="44"/>
      <c r="Z552" s="44"/>
      <c r="AA552" s="41"/>
      <c r="AB552" s="41"/>
      <c r="AC552" s="26"/>
      <c r="AD552" s="27"/>
      <c r="AE552" s="28"/>
      <c r="AF552" s="69"/>
      <c r="AG552" s="69"/>
      <c r="AH552" s="69"/>
      <c r="AI552" s="69"/>
      <c r="AJ552" s="69"/>
      <c r="AK552" s="69"/>
      <c r="AL552" s="69"/>
    </row>
    <row r="553" spans="1:38" s="71" customFormat="1" ht="60" customHeight="1" thickBot="1" x14ac:dyDescent="0.3">
      <c r="A553" s="15">
        <f>IF(C553="","",SUBTOTAL(3,$C$2:C553))</f>
        <v>552</v>
      </c>
      <c r="B553" s="16" t="s">
        <v>564</v>
      </c>
      <c r="C553" s="17" t="s">
        <v>1214</v>
      </c>
      <c r="D553" s="52">
        <v>5520</v>
      </c>
      <c r="E553" s="52" t="s">
        <v>1855</v>
      </c>
      <c r="F553" s="52">
        <v>552</v>
      </c>
      <c r="G553" s="56"/>
      <c r="H553" s="56">
        <v>4.7</v>
      </c>
      <c r="I553" s="56">
        <v>32</v>
      </c>
      <c r="J553" s="18">
        <f t="shared" si="8"/>
        <v>32</v>
      </c>
      <c r="K553" s="18">
        <v>25</v>
      </c>
      <c r="L553" s="19">
        <v>44354</v>
      </c>
      <c r="M553" s="62">
        <v>44371</v>
      </c>
      <c r="N553" s="18"/>
      <c r="O553" s="65"/>
      <c r="P553" s="20"/>
      <c r="Q553" s="21"/>
      <c r="R553" s="22"/>
      <c r="S553" s="23"/>
      <c r="T553" s="24"/>
      <c r="U553" s="25"/>
      <c r="V553" s="25"/>
      <c r="W553" s="45"/>
      <c r="X553" s="44"/>
      <c r="Y553" s="44"/>
      <c r="Z553" s="44"/>
      <c r="AA553" s="41"/>
      <c r="AB553" s="41"/>
      <c r="AC553" s="26"/>
      <c r="AD553" s="27"/>
      <c r="AE553" s="28"/>
      <c r="AF553" s="69"/>
      <c r="AG553" s="69"/>
      <c r="AH553" s="69"/>
      <c r="AI553" s="69"/>
      <c r="AJ553" s="69"/>
      <c r="AK553" s="69"/>
      <c r="AL553" s="69"/>
    </row>
    <row r="554" spans="1:38" s="71" customFormat="1" ht="60" customHeight="1" thickBot="1" x14ac:dyDescent="0.3">
      <c r="A554" s="15">
        <f>IF(C554="","",SUBTOTAL(3,$C$2:C554))</f>
        <v>553</v>
      </c>
      <c r="B554" s="16" t="s">
        <v>565</v>
      </c>
      <c r="C554" s="7" t="s">
        <v>1215</v>
      </c>
      <c r="D554" s="52">
        <v>5530</v>
      </c>
      <c r="E554" s="52" t="s">
        <v>1856</v>
      </c>
      <c r="F554" s="52">
        <v>553</v>
      </c>
      <c r="G554" s="56"/>
      <c r="H554" s="56">
        <v>1.58</v>
      </c>
      <c r="I554" s="56">
        <v>16</v>
      </c>
      <c r="J554" s="18">
        <f t="shared" si="8"/>
        <v>16</v>
      </c>
      <c r="K554" s="18">
        <v>25</v>
      </c>
      <c r="L554" s="19">
        <v>44413</v>
      </c>
      <c r="M554" s="62">
        <v>44786</v>
      </c>
      <c r="N554" s="18"/>
      <c r="O554" s="65"/>
      <c r="P554" s="20"/>
      <c r="Q554" s="21"/>
      <c r="R554" s="22"/>
      <c r="S554" s="23"/>
      <c r="T554" s="24"/>
      <c r="U554" s="25"/>
      <c r="V554" s="25"/>
      <c r="W554" s="45"/>
      <c r="X554" s="44"/>
      <c r="Y554" s="44"/>
      <c r="Z554" s="44"/>
      <c r="AA554" s="41"/>
      <c r="AB554" s="41"/>
      <c r="AC554" s="26"/>
      <c r="AD554" s="27"/>
      <c r="AE554" s="28"/>
      <c r="AF554" s="69"/>
      <c r="AG554" s="69"/>
      <c r="AH554" s="69"/>
      <c r="AI554" s="69"/>
      <c r="AJ554" s="69"/>
      <c r="AK554" s="69"/>
      <c r="AL554" s="69"/>
    </row>
    <row r="555" spans="1:38" s="71" customFormat="1" ht="60" customHeight="1" thickBot="1" x14ac:dyDescent="0.3">
      <c r="A555" s="15">
        <f>IF(C555="","",SUBTOTAL(3,$C$2:C555))</f>
        <v>554</v>
      </c>
      <c r="B555" s="16" t="s">
        <v>566</v>
      </c>
      <c r="C555" s="17" t="s">
        <v>1216</v>
      </c>
      <c r="D555" s="52">
        <v>5540</v>
      </c>
      <c r="E555" s="52" t="s">
        <v>1857</v>
      </c>
      <c r="F555" s="52">
        <v>554</v>
      </c>
      <c r="G555" s="56"/>
      <c r="H555" s="56">
        <v>5</v>
      </c>
      <c r="I555" s="56">
        <v>24</v>
      </c>
      <c r="J555" s="18">
        <f t="shared" si="8"/>
        <v>24</v>
      </c>
      <c r="K555" s="18">
        <v>25</v>
      </c>
      <c r="L555" s="19">
        <v>44398</v>
      </c>
      <c r="M555" s="62">
        <v>44484</v>
      </c>
      <c r="N555" s="18"/>
      <c r="O555" s="65"/>
      <c r="P555" s="20"/>
      <c r="Q555" s="21"/>
      <c r="R555" s="22"/>
      <c r="S555" s="23"/>
      <c r="T555" s="24"/>
      <c r="U555" s="25"/>
      <c r="V555" s="25"/>
      <c r="W555" s="45"/>
      <c r="X555" s="44"/>
      <c r="Y555" s="44"/>
      <c r="Z555" s="44"/>
      <c r="AA555" s="41"/>
      <c r="AB555" s="41"/>
      <c r="AC555" s="26"/>
      <c r="AD555" s="27"/>
      <c r="AE555" s="28"/>
      <c r="AF555" s="69"/>
      <c r="AG555" s="69"/>
      <c r="AH555" s="69"/>
      <c r="AI555" s="69"/>
      <c r="AJ555" s="69"/>
      <c r="AK555" s="69"/>
      <c r="AL555" s="69"/>
    </row>
    <row r="556" spans="1:38" s="71" customFormat="1" ht="60" customHeight="1" thickBot="1" x14ac:dyDescent="0.3">
      <c r="A556" s="15">
        <f>IF(C556="","",SUBTOTAL(3,$C$2:C556))</f>
        <v>555</v>
      </c>
      <c r="B556" s="16" t="s">
        <v>567</v>
      </c>
      <c r="C556" s="7" t="s">
        <v>1217</v>
      </c>
      <c r="D556" s="37">
        <v>5550</v>
      </c>
      <c r="E556" s="37" t="s">
        <v>1858</v>
      </c>
      <c r="F556" s="37">
        <v>555</v>
      </c>
      <c r="G556" s="56"/>
      <c r="H556" s="56">
        <v>5</v>
      </c>
      <c r="I556" s="56">
        <v>28</v>
      </c>
      <c r="J556" s="18">
        <f t="shared" si="8"/>
        <v>28</v>
      </c>
      <c r="K556" s="18">
        <v>25</v>
      </c>
      <c r="L556" s="19">
        <v>43369</v>
      </c>
      <c r="M556" s="62">
        <v>44387</v>
      </c>
      <c r="N556" s="18"/>
      <c r="O556" s="65"/>
      <c r="P556" s="20"/>
      <c r="Q556" s="21"/>
      <c r="R556" s="22"/>
      <c r="S556" s="23"/>
      <c r="T556" s="24"/>
      <c r="U556" s="25"/>
      <c r="V556" s="25"/>
      <c r="W556" s="45"/>
      <c r="X556" s="44"/>
      <c r="Y556" s="44"/>
      <c r="Z556" s="44"/>
      <c r="AA556" s="41"/>
      <c r="AB556" s="41"/>
      <c r="AC556" s="26"/>
      <c r="AD556" s="27"/>
      <c r="AE556" s="28"/>
      <c r="AF556" s="69"/>
      <c r="AG556" s="69"/>
      <c r="AH556" s="69"/>
      <c r="AI556" s="69"/>
      <c r="AJ556" s="69"/>
      <c r="AK556" s="69"/>
      <c r="AL556" s="69"/>
    </row>
    <row r="557" spans="1:38" s="71" customFormat="1" ht="60" customHeight="1" thickBot="1" x14ac:dyDescent="0.3">
      <c r="A557" s="15">
        <f>IF(C557="","",SUBTOTAL(3,$C$2:C557))</f>
        <v>556</v>
      </c>
      <c r="B557" s="16" t="s">
        <v>568</v>
      </c>
      <c r="C557" s="17" t="s">
        <v>1218</v>
      </c>
      <c r="D557" s="52">
        <v>5560</v>
      </c>
      <c r="E557" s="52" t="s">
        <v>1859</v>
      </c>
      <c r="F557" s="52">
        <v>556</v>
      </c>
      <c r="G557" s="56"/>
      <c r="H557" s="56">
        <v>5</v>
      </c>
      <c r="I557" s="56">
        <v>29</v>
      </c>
      <c r="J557" s="18">
        <f t="shared" si="8"/>
        <v>29</v>
      </c>
      <c r="K557" s="18">
        <v>25</v>
      </c>
      <c r="L557" s="19">
        <v>44432</v>
      </c>
      <c r="M557" s="62">
        <v>44408</v>
      </c>
      <c r="N557" s="18"/>
      <c r="O557" s="65"/>
      <c r="P557" s="20"/>
      <c r="Q557" s="21"/>
      <c r="R557" s="22"/>
      <c r="S557" s="23"/>
      <c r="T557" s="24"/>
      <c r="U557" s="25"/>
      <c r="V557" s="25"/>
      <c r="W557" s="45"/>
      <c r="X557" s="44"/>
      <c r="Y557" s="44"/>
      <c r="Z557" s="44"/>
      <c r="AA557" s="41"/>
      <c r="AB557" s="41"/>
      <c r="AC557" s="26"/>
      <c r="AD557" s="27"/>
      <c r="AE557" s="28"/>
      <c r="AF557" s="69"/>
      <c r="AG557" s="69"/>
      <c r="AH557" s="69"/>
      <c r="AI557" s="69"/>
      <c r="AJ557" s="69"/>
      <c r="AK557" s="69"/>
      <c r="AL557" s="69"/>
    </row>
    <row r="558" spans="1:38" s="71" customFormat="1" ht="60" customHeight="1" thickBot="1" x14ac:dyDescent="0.3">
      <c r="A558" s="15">
        <f>IF(C558="","",SUBTOTAL(3,$C$2:C558))</f>
        <v>557</v>
      </c>
      <c r="B558" s="16" t="s">
        <v>569</v>
      </c>
      <c r="C558" s="7" t="s">
        <v>1219</v>
      </c>
      <c r="D558" s="52">
        <v>5570</v>
      </c>
      <c r="E558" s="52" t="s">
        <v>1860</v>
      </c>
      <c r="F558" s="52">
        <v>557</v>
      </c>
      <c r="G558" s="56"/>
      <c r="H558" s="56">
        <v>4</v>
      </c>
      <c r="I558" s="56">
        <v>26</v>
      </c>
      <c r="J558" s="18">
        <f t="shared" si="8"/>
        <v>26</v>
      </c>
      <c r="K558" s="18">
        <v>25</v>
      </c>
      <c r="L558" s="19">
        <v>44667</v>
      </c>
      <c r="M558" s="62">
        <v>44724</v>
      </c>
      <c r="N558" s="18"/>
      <c r="O558" s="65"/>
      <c r="P558" s="20"/>
      <c r="Q558" s="21"/>
      <c r="R558" s="22"/>
      <c r="S558" s="23"/>
      <c r="T558" s="24"/>
      <c r="U558" s="25"/>
      <c r="V558" s="25"/>
      <c r="W558" s="45"/>
      <c r="X558" s="44"/>
      <c r="Y558" s="44"/>
      <c r="Z558" s="44"/>
      <c r="AA558" s="41"/>
      <c r="AB558" s="41"/>
      <c r="AC558" s="26"/>
      <c r="AD558" s="27"/>
      <c r="AE558" s="28"/>
      <c r="AF558" s="69"/>
      <c r="AG558" s="69"/>
      <c r="AH558" s="69"/>
      <c r="AI558" s="69"/>
      <c r="AJ558" s="69"/>
      <c r="AK558" s="69"/>
      <c r="AL558" s="69"/>
    </row>
    <row r="559" spans="1:38" s="71" customFormat="1" ht="60" customHeight="1" thickBot="1" x14ac:dyDescent="0.3">
      <c r="A559" s="15">
        <f>IF(C559="","",SUBTOTAL(3,$C$2:C559))</f>
        <v>558</v>
      </c>
      <c r="B559" s="16" t="s">
        <v>570</v>
      </c>
      <c r="C559" s="17" t="s">
        <v>1220</v>
      </c>
      <c r="D559" s="37">
        <v>5580</v>
      </c>
      <c r="E559" s="37" t="s">
        <v>1861</v>
      </c>
      <c r="F559" s="37">
        <v>558</v>
      </c>
      <c r="G559" s="56"/>
      <c r="H559" s="56">
        <v>7</v>
      </c>
      <c r="I559" s="56">
        <v>31</v>
      </c>
      <c r="J559" s="18">
        <f t="shared" si="8"/>
        <v>31</v>
      </c>
      <c r="K559" s="18">
        <v>25</v>
      </c>
      <c r="L559" s="19">
        <v>44008</v>
      </c>
      <c r="M559" s="62">
        <v>44432</v>
      </c>
      <c r="N559" s="18"/>
      <c r="O559" s="65"/>
      <c r="P559" s="20"/>
      <c r="Q559" s="21"/>
      <c r="R559" s="22"/>
      <c r="S559" s="23"/>
      <c r="T559" s="24"/>
      <c r="U559" s="25"/>
      <c r="V559" s="25"/>
      <c r="W559" s="45"/>
      <c r="X559" s="44"/>
      <c r="Y559" s="44"/>
      <c r="Z559" s="44"/>
      <c r="AA559" s="41"/>
      <c r="AB559" s="41"/>
      <c r="AC559" s="26"/>
      <c r="AD559" s="27"/>
      <c r="AE559" s="28"/>
      <c r="AF559" s="69"/>
      <c r="AG559" s="69"/>
      <c r="AH559" s="69"/>
      <c r="AI559" s="69"/>
      <c r="AJ559" s="69"/>
      <c r="AK559" s="69"/>
      <c r="AL559" s="69"/>
    </row>
    <row r="560" spans="1:38" s="71" customFormat="1" ht="60" customHeight="1" thickBot="1" x14ac:dyDescent="0.3">
      <c r="A560" s="15">
        <f>IF(C560="","",SUBTOTAL(3,$C$2:C560))</f>
        <v>559</v>
      </c>
      <c r="B560" s="16" t="s">
        <v>571</v>
      </c>
      <c r="C560" s="7" t="s">
        <v>1221</v>
      </c>
      <c r="D560" s="52">
        <v>5590</v>
      </c>
      <c r="E560" s="52" t="s">
        <v>1862</v>
      </c>
      <c r="F560" s="52">
        <v>559</v>
      </c>
      <c r="G560" s="56"/>
      <c r="H560" s="56">
        <v>4</v>
      </c>
      <c r="I560" s="56">
        <v>21</v>
      </c>
      <c r="J560" s="18">
        <f t="shared" si="8"/>
        <v>21</v>
      </c>
      <c r="K560" s="18">
        <v>25</v>
      </c>
      <c r="L560" s="19">
        <v>43669</v>
      </c>
      <c r="M560" s="62">
        <v>44360</v>
      </c>
      <c r="N560" s="18"/>
      <c r="O560" s="65"/>
      <c r="P560" s="20"/>
      <c r="Q560" s="21"/>
      <c r="R560" s="22"/>
      <c r="S560" s="23"/>
      <c r="T560" s="24"/>
      <c r="U560" s="25"/>
      <c r="V560" s="25"/>
      <c r="W560" s="45"/>
      <c r="X560" s="44"/>
      <c r="Y560" s="44"/>
      <c r="Z560" s="44"/>
      <c r="AA560" s="41"/>
      <c r="AB560" s="41"/>
      <c r="AC560" s="26"/>
      <c r="AD560" s="27"/>
      <c r="AE560" s="28"/>
      <c r="AF560" s="69"/>
      <c r="AG560" s="69"/>
      <c r="AH560" s="69"/>
      <c r="AI560" s="69"/>
      <c r="AJ560" s="69"/>
      <c r="AK560" s="69"/>
      <c r="AL560" s="69"/>
    </row>
    <row r="561" spans="1:38" s="71" customFormat="1" ht="60" customHeight="1" thickBot="1" x14ac:dyDescent="0.3">
      <c r="A561" s="15">
        <f>IF(C561="","",SUBTOTAL(3,$C$2:C561))</f>
        <v>560</v>
      </c>
      <c r="B561" s="16" t="s">
        <v>572</v>
      </c>
      <c r="C561" s="17" t="s">
        <v>1222</v>
      </c>
      <c r="D561" s="52">
        <v>5600</v>
      </c>
      <c r="E561" s="52" t="s">
        <v>1863</v>
      </c>
      <c r="F561" s="52">
        <v>560</v>
      </c>
      <c r="G561" s="56"/>
      <c r="H561" s="56">
        <v>4</v>
      </c>
      <c r="I561" s="56">
        <v>28</v>
      </c>
      <c r="J561" s="18">
        <f t="shared" si="8"/>
        <v>28</v>
      </c>
      <c r="K561" s="18">
        <v>25</v>
      </c>
      <c r="L561" s="19">
        <v>44373</v>
      </c>
      <c r="M561" s="62">
        <v>44436</v>
      </c>
      <c r="N561" s="18"/>
      <c r="O561" s="65"/>
      <c r="P561" s="20"/>
      <c r="Q561" s="21"/>
      <c r="R561" s="22"/>
      <c r="S561" s="23"/>
      <c r="T561" s="24"/>
      <c r="U561" s="25"/>
      <c r="V561" s="25"/>
      <c r="W561" s="45"/>
      <c r="X561" s="44"/>
      <c r="Y561" s="44"/>
      <c r="Z561" s="44"/>
      <c r="AA561" s="41"/>
      <c r="AB561" s="41"/>
      <c r="AC561" s="26"/>
      <c r="AD561" s="27"/>
      <c r="AE561" s="28"/>
      <c r="AF561" s="69"/>
      <c r="AG561" s="69"/>
      <c r="AH561" s="69"/>
      <c r="AI561" s="69"/>
      <c r="AJ561" s="69"/>
      <c r="AK561" s="69"/>
      <c r="AL561" s="69"/>
    </row>
    <row r="562" spans="1:38" s="71" customFormat="1" ht="60" customHeight="1" thickBot="1" x14ac:dyDescent="0.3">
      <c r="A562" s="15">
        <f>IF(C562="","",SUBTOTAL(3,$C$2:C562))</f>
        <v>561</v>
      </c>
      <c r="B562" s="16" t="s">
        <v>573</v>
      </c>
      <c r="C562" s="7" t="s">
        <v>1223</v>
      </c>
      <c r="D562" s="52">
        <v>5610</v>
      </c>
      <c r="E562" s="52" t="s">
        <v>1864</v>
      </c>
      <c r="F562" s="52">
        <v>561</v>
      </c>
      <c r="G562" s="56"/>
      <c r="H562" s="56">
        <v>3.45</v>
      </c>
      <c r="I562" s="56">
        <v>26</v>
      </c>
      <c r="J562" s="18">
        <f t="shared" si="8"/>
        <v>26</v>
      </c>
      <c r="K562" s="18">
        <v>25</v>
      </c>
      <c r="L562" s="19">
        <v>44539</v>
      </c>
      <c r="M562" s="62">
        <v>44418</v>
      </c>
      <c r="N562" s="18"/>
      <c r="O562" s="65"/>
      <c r="P562" s="20"/>
      <c r="Q562" s="21"/>
      <c r="R562" s="22"/>
      <c r="S562" s="23"/>
      <c r="T562" s="24"/>
      <c r="U562" s="25"/>
      <c r="V562" s="25"/>
      <c r="W562" s="45"/>
      <c r="X562" s="44"/>
      <c r="Y562" s="44"/>
      <c r="Z562" s="44"/>
      <c r="AA562" s="41"/>
      <c r="AB562" s="41"/>
      <c r="AC562" s="26"/>
      <c r="AD562" s="27"/>
      <c r="AE562" s="28"/>
      <c r="AF562" s="69"/>
      <c r="AG562" s="69"/>
      <c r="AH562" s="69"/>
      <c r="AI562" s="69"/>
      <c r="AJ562" s="69"/>
      <c r="AK562" s="69"/>
      <c r="AL562" s="69"/>
    </row>
    <row r="563" spans="1:38" s="71" customFormat="1" ht="60" customHeight="1" thickBot="1" x14ac:dyDescent="0.3">
      <c r="A563" s="15">
        <f>IF(C563="","",SUBTOTAL(3,$C$2:C563))</f>
        <v>562</v>
      </c>
      <c r="B563" s="16" t="s">
        <v>574</v>
      </c>
      <c r="C563" s="17" t="s">
        <v>1224</v>
      </c>
      <c r="D563" s="37">
        <v>5620</v>
      </c>
      <c r="E563" s="37" t="s">
        <v>1865</v>
      </c>
      <c r="F563" s="37">
        <v>562</v>
      </c>
      <c r="G563" s="56"/>
      <c r="H563" s="56">
        <v>3</v>
      </c>
      <c r="I563" s="56">
        <v>25</v>
      </c>
      <c r="J563" s="18">
        <f t="shared" si="8"/>
        <v>25</v>
      </c>
      <c r="K563" s="18">
        <v>25</v>
      </c>
      <c r="L563" s="19">
        <v>44369</v>
      </c>
      <c r="M563" s="62">
        <v>44469</v>
      </c>
      <c r="N563" s="18"/>
      <c r="O563" s="65"/>
      <c r="P563" s="20"/>
      <c r="Q563" s="21"/>
      <c r="R563" s="22"/>
      <c r="S563" s="23"/>
      <c r="T563" s="24"/>
      <c r="U563" s="25"/>
      <c r="V563" s="25"/>
      <c r="W563" s="45"/>
      <c r="X563" s="44"/>
      <c r="Y563" s="44"/>
      <c r="Z563" s="44"/>
      <c r="AA563" s="41"/>
      <c r="AB563" s="41"/>
      <c r="AC563" s="26"/>
      <c r="AD563" s="27"/>
      <c r="AE563" s="28"/>
      <c r="AF563" s="69"/>
      <c r="AG563" s="69"/>
      <c r="AH563" s="69"/>
      <c r="AI563" s="69"/>
      <c r="AJ563" s="69"/>
      <c r="AK563" s="69"/>
      <c r="AL563" s="69"/>
    </row>
    <row r="564" spans="1:38" s="71" customFormat="1" ht="60" customHeight="1" thickBot="1" x14ac:dyDescent="0.3">
      <c r="A564" s="15">
        <f>IF(C564="","",SUBTOTAL(3,$C$2:C564))</f>
        <v>563</v>
      </c>
      <c r="B564" s="16" t="s">
        <v>575</v>
      </c>
      <c r="C564" s="7" t="s">
        <v>1225</v>
      </c>
      <c r="D564" s="52">
        <v>5630</v>
      </c>
      <c r="E564" s="52" t="s">
        <v>1866</v>
      </c>
      <c r="F564" s="52">
        <v>563</v>
      </c>
      <c r="G564" s="56"/>
      <c r="H564" s="56">
        <v>3</v>
      </c>
      <c r="I564" s="56">
        <v>25</v>
      </c>
      <c r="J564" s="18">
        <f t="shared" si="8"/>
        <v>25</v>
      </c>
      <c r="K564" s="18">
        <v>25</v>
      </c>
      <c r="L564" s="19">
        <v>44473</v>
      </c>
      <c r="M564" s="62">
        <v>44528</v>
      </c>
      <c r="N564" s="18"/>
      <c r="O564" s="65"/>
      <c r="P564" s="20"/>
      <c r="Q564" s="21"/>
      <c r="R564" s="22"/>
      <c r="S564" s="23"/>
      <c r="T564" s="24"/>
      <c r="U564" s="25"/>
      <c r="V564" s="25"/>
      <c r="W564" s="45"/>
      <c r="X564" s="44"/>
      <c r="Y564" s="44"/>
      <c r="Z564" s="44"/>
      <c r="AA564" s="41"/>
      <c r="AB564" s="41"/>
      <c r="AC564" s="26"/>
      <c r="AD564" s="27"/>
      <c r="AE564" s="28"/>
      <c r="AF564" s="69"/>
      <c r="AG564" s="69"/>
      <c r="AH564" s="69"/>
      <c r="AI564" s="69"/>
      <c r="AJ564" s="69"/>
      <c r="AK564" s="69"/>
      <c r="AL564" s="69"/>
    </row>
    <row r="565" spans="1:38" s="71" customFormat="1" ht="60" customHeight="1" thickBot="1" x14ac:dyDescent="0.3">
      <c r="A565" s="15">
        <f>IF(C565="","",SUBTOTAL(3,$C$2:C565))</f>
        <v>564</v>
      </c>
      <c r="B565" s="16" t="s">
        <v>576</v>
      </c>
      <c r="C565" s="17" t="s">
        <v>1226</v>
      </c>
      <c r="D565" s="52">
        <v>5640</v>
      </c>
      <c r="E565" s="52" t="s">
        <v>1867</v>
      </c>
      <c r="F565" s="52">
        <v>564</v>
      </c>
      <c r="G565" s="56"/>
      <c r="H565" s="56">
        <v>6</v>
      </c>
      <c r="I565" s="56">
        <v>27</v>
      </c>
      <c r="J565" s="18">
        <f t="shared" si="8"/>
        <v>27</v>
      </c>
      <c r="K565" s="18">
        <v>25</v>
      </c>
      <c r="L565" s="19">
        <v>44373</v>
      </c>
      <c r="M565" s="62">
        <v>44501</v>
      </c>
      <c r="N565" s="18"/>
      <c r="O565" s="65"/>
      <c r="P565" s="20"/>
      <c r="Q565" s="21"/>
      <c r="R565" s="22"/>
      <c r="S565" s="23"/>
      <c r="T565" s="24"/>
      <c r="U565" s="25"/>
      <c r="V565" s="25"/>
      <c r="W565" s="45"/>
      <c r="X565" s="44"/>
      <c r="Y565" s="44"/>
      <c r="Z565" s="44"/>
      <c r="AA565" s="41"/>
      <c r="AB565" s="41"/>
      <c r="AC565" s="26"/>
      <c r="AD565" s="27"/>
      <c r="AE565" s="28"/>
      <c r="AF565" s="69"/>
      <c r="AG565" s="69"/>
      <c r="AH565" s="69"/>
      <c r="AI565" s="69"/>
      <c r="AJ565" s="69"/>
      <c r="AK565" s="69"/>
      <c r="AL565" s="69"/>
    </row>
    <row r="566" spans="1:38" s="71" customFormat="1" ht="60" customHeight="1" thickBot="1" x14ac:dyDescent="0.3">
      <c r="A566" s="15">
        <f>IF(C566="","",SUBTOTAL(3,$C$2:C566))</f>
        <v>565</v>
      </c>
      <c r="B566" s="16" t="s">
        <v>577</v>
      </c>
      <c r="C566" s="7" t="s">
        <v>1227</v>
      </c>
      <c r="D566" s="37">
        <v>5650</v>
      </c>
      <c r="E566" s="37" t="s">
        <v>1868</v>
      </c>
      <c r="F566" s="37">
        <v>565</v>
      </c>
      <c r="G566" s="56"/>
      <c r="H566" s="56">
        <v>12</v>
      </c>
      <c r="I566" s="56">
        <v>32</v>
      </c>
      <c r="J566" s="18">
        <f t="shared" si="8"/>
        <v>32</v>
      </c>
      <c r="K566" s="18">
        <v>25</v>
      </c>
      <c r="L566" s="19">
        <v>44484</v>
      </c>
      <c r="M566" s="62">
        <v>44556</v>
      </c>
      <c r="N566" s="18"/>
      <c r="O566" s="65"/>
      <c r="P566" s="20"/>
      <c r="Q566" s="21"/>
      <c r="R566" s="22"/>
      <c r="S566" s="23"/>
      <c r="T566" s="24"/>
      <c r="U566" s="25"/>
      <c r="V566" s="25"/>
      <c r="W566" s="45"/>
      <c r="X566" s="44"/>
      <c r="Y566" s="44"/>
      <c r="Z566" s="44"/>
      <c r="AA566" s="41"/>
      <c r="AB566" s="41"/>
      <c r="AC566" s="26"/>
      <c r="AD566" s="27"/>
      <c r="AE566" s="28"/>
      <c r="AF566" s="69"/>
      <c r="AG566" s="69"/>
      <c r="AH566" s="69"/>
      <c r="AI566" s="69"/>
      <c r="AJ566" s="69"/>
      <c r="AK566" s="69"/>
      <c r="AL566" s="69"/>
    </row>
    <row r="567" spans="1:38" s="71" customFormat="1" ht="60" customHeight="1" thickBot="1" x14ac:dyDescent="0.3">
      <c r="A567" s="15">
        <f>IF(C567="","",SUBTOTAL(3,$C$2:C567))</f>
        <v>566</v>
      </c>
      <c r="B567" s="16" t="s">
        <v>578</v>
      </c>
      <c r="C567" s="17" t="s">
        <v>1228</v>
      </c>
      <c r="D567" s="52">
        <v>5660</v>
      </c>
      <c r="E567" s="52" t="s">
        <v>1869</v>
      </c>
      <c r="F567" s="52">
        <v>566</v>
      </c>
      <c r="G567" s="56"/>
      <c r="H567" s="56">
        <v>5</v>
      </c>
      <c r="I567" s="56">
        <v>24</v>
      </c>
      <c r="J567" s="18">
        <f t="shared" si="8"/>
        <v>24</v>
      </c>
      <c r="K567" s="18">
        <v>25</v>
      </c>
      <c r="L567" s="19">
        <v>44476</v>
      </c>
      <c r="M567" s="62">
        <v>44528</v>
      </c>
      <c r="N567" s="18"/>
      <c r="O567" s="65"/>
      <c r="P567" s="20"/>
      <c r="Q567" s="21"/>
      <c r="R567" s="22"/>
      <c r="S567" s="23"/>
      <c r="T567" s="24"/>
      <c r="U567" s="25"/>
      <c r="V567" s="25"/>
      <c r="W567" s="45"/>
      <c r="X567" s="44"/>
      <c r="Y567" s="44"/>
      <c r="Z567" s="44"/>
      <c r="AA567" s="41"/>
      <c r="AB567" s="41"/>
      <c r="AC567" s="26"/>
      <c r="AD567" s="27"/>
      <c r="AE567" s="28"/>
      <c r="AF567" s="69"/>
      <c r="AG567" s="69"/>
      <c r="AH567" s="69"/>
      <c r="AI567" s="69"/>
      <c r="AJ567" s="69"/>
      <c r="AK567" s="69"/>
      <c r="AL567" s="69"/>
    </row>
    <row r="568" spans="1:38" s="71" customFormat="1" ht="60" customHeight="1" thickBot="1" x14ac:dyDescent="0.3">
      <c r="A568" s="15">
        <f>IF(C568="","",SUBTOTAL(3,$C$2:C568))</f>
        <v>567</v>
      </c>
      <c r="B568" s="16" t="s">
        <v>579</v>
      </c>
      <c r="C568" s="7" t="s">
        <v>1229</v>
      </c>
      <c r="D568" s="52">
        <v>5670</v>
      </c>
      <c r="E568" s="52" t="s">
        <v>1870</v>
      </c>
      <c r="F568" s="52">
        <v>567</v>
      </c>
      <c r="G568" s="56"/>
      <c r="H568" s="56">
        <v>4</v>
      </c>
      <c r="I568" s="56">
        <v>23</v>
      </c>
      <c r="J568" s="18">
        <f t="shared" si="8"/>
        <v>23</v>
      </c>
      <c r="K568" s="18">
        <v>25</v>
      </c>
      <c r="L568" s="19">
        <v>44303</v>
      </c>
      <c r="M568" s="62">
        <v>44360</v>
      </c>
      <c r="N568" s="18"/>
      <c r="O568" s="65"/>
      <c r="P568" s="20"/>
      <c r="Q568" s="21"/>
      <c r="R568" s="22"/>
      <c r="S568" s="23"/>
      <c r="T568" s="24"/>
      <c r="U568" s="25"/>
      <c r="V568" s="25"/>
      <c r="W568" s="45"/>
      <c r="X568" s="44"/>
      <c r="Y568" s="44"/>
      <c r="Z568" s="44"/>
      <c r="AA568" s="41"/>
      <c r="AB568" s="41"/>
      <c r="AC568" s="26"/>
      <c r="AD568" s="27"/>
      <c r="AE568" s="28"/>
      <c r="AF568" s="69"/>
      <c r="AG568" s="69"/>
      <c r="AH568" s="69"/>
      <c r="AI568" s="69"/>
      <c r="AJ568" s="69"/>
      <c r="AK568" s="69"/>
      <c r="AL568" s="69"/>
    </row>
    <row r="569" spans="1:38" s="71" customFormat="1" ht="60" customHeight="1" thickBot="1" x14ac:dyDescent="0.3">
      <c r="A569" s="15">
        <f>IF(C569="","",SUBTOTAL(3,$C$2:C569))</f>
        <v>568</v>
      </c>
      <c r="B569" s="16" t="s">
        <v>580</v>
      </c>
      <c r="C569" s="17" t="s">
        <v>1230</v>
      </c>
      <c r="D569" s="52">
        <v>5680</v>
      </c>
      <c r="E569" s="52" t="s">
        <v>1871</v>
      </c>
      <c r="F569" s="52">
        <v>568</v>
      </c>
      <c r="G569" s="56"/>
      <c r="H569" s="56">
        <v>4</v>
      </c>
      <c r="I569" s="56">
        <v>26</v>
      </c>
      <c r="J569" s="18">
        <f t="shared" si="8"/>
        <v>26</v>
      </c>
      <c r="K569" s="18">
        <v>25</v>
      </c>
      <c r="L569" s="19">
        <v>43941</v>
      </c>
      <c r="M569" s="62">
        <v>44352</v>
      </c>
      <c r="N569" s="18"/>
      <c r="O569" s="65"/>
      <c r="P569" s="20"/>
      <c r="Q569" s="21"/>
      <c r="R569" s="22"/>
      <c r="S569" s="23"/>
      <c r="T569" s="24"/>
      <c r="U569" s="25"/>
      <c r="V569" s="25"/>
      <c r="W569" s="45"/>
      <c r="X569" s="44"/>
      <c r="Y569" s="44"/>
      <c r="Z569" s="44"/>
      <c r="AA569" s="41"/>
      <c r="AB569" s="41"/>
      <c r="AC569" s="26"/>
      <c r="AD569" s="27"/>
      <c r="AE569" s="28"/>
      <c r="AF569" s="69"/>
      <c r="AG569" s="69"/>
      <c r="AH569" s="69"/>
      <c r="AI569" s="69"/>
      <c r="AJ569" s="69"/>
      <c r="AK569" s="69"/>
      <c r="AL569" s="69"/>
    </row>
    <row r="570" spans="1:38" s="71" customFormat="1" ht="60" customHeight="1" thickBot="1" x14ac:dyDescent="0.3">
      <c r="A570" s="15">
        <f>IF(C570="","",SUBTOTAL(3,$C$2:C570))</f>
        <v>569</v>
      </c>
      <c r="B570" s="16" t="s">
        <v>581</v>
      </c>
      <c r="C570" s="7" t="s">
        <v>1231</v>
      </c>
      <c r="D570" s="37">
        <v>5690</v>
      </c>
      <c r="E570" s="37" t="s">
        <v>1872</v>
      </c>
      <c r="F570" s="37">
        <v>569</v>
      </c>
      <c r="G570" s="56"/>
      <c r="H570" s="56">
        <v>1</v>
      </c>
      <c r="I570" s="56">
        <v>25</v>
      </c>
      <c r="J570" s="18">
        <f t="shared" si="8"/>
        <v>25</v>
      </c>
      <c r="K570" s="18">
        <v>25</v>
      </c>
      <c r="L570" s="19">
        <v>44272</v>
      </c>
      <c r="M570" s="62">
        <v>44893</v>
      </c>
      <c r="N570" s="18"/>
      <c r="O570" s="65"/>
      <c r="P570" s="20"/>
      <c r="Q570" s="21"/>
      <c r="R570" s="22"/>
      <c r="S570" s="23"/>
      <c r="T570" s="24"/>
      <c r="U570" s="25"/>
      <c r="V570" s="25"/>
      <c r="W570" s="45"/>
      <c r="X570" s="44"/>
      <c r="Y570" s="44"/>
      <c r="Z570" s="44"/>
      <c r="AA570" s="41"/>
      <c r="AB570" s="41"/>
      <c r="AC570" s="26"/>
      <c r="AD570" s="27"/>
      <c r="AE570" s="28"/>
      <c r="AF570" s="69"/>
      <c r="AG570" s="69"/>
      <c r="AH570" s="69"/>
      <c r="AI570" s="69"/>
      <c r="AJ570" s="69"/>
      <c r="AK570" s="69"/>
      <c r="AL570" s="69"/>
    </row>
    <row r="571" spans="1:38" s="71" customFormat="1" ht="60" customHeight="1" thickBot="1" x14ac:dyDescent="0.3">
      <c r="A571" s="15">
        <f>IF(C571="","",SUBTOTAL(3,$C$2:C571))</f>
        <v>570</v>
      </c>
      <c r="B571" s="16" t="s">
        <v>582</v>
      </c>
      <c r="C571" s="17" t="s">
        <v>1232</v>
      </c>
      <c r="D571" s="52">
        <v>5700</v>
      </c>
      <c r="E571" s="52" t="s">
        <v>1873</v>
      </c>
      <c r="F571" s="52">
        <v>570</v>
      </c>
      <c r="G571" s="56"/>
      <c r="H571" s="56">
        <v>6</v>
      </c>
      <c r="I571" s="56">
        <v>25</v>
      </c>
      <c r="J571" s="18">
        <f t="shared" si="8"/>
        <v>25</v>
      </c>
      <c r="K571" s="18">
        <v>25</v>
      </c>
      <c r="L571" s="19">
        <v>44494</v>
      </c>
      <c r="M571" s="62">
        <v>44541</v>
      </c>
      <c r="N571" s="18"/>
      <c r="O571" s="65"/>
      <c r="P571" s="20"/>
      <c r="Q571" s="21"/>
      <c r="R571" s="22"/>
      <c r="S571" s="23"/>
      <c r="T571" s="24"/>
      <c r="U571" s="25"/>
      <c r="V571" s="25"/>
      <c r="W571" s="45"/>
      <c r="X571" s="44"/>
      <c r="Y571" s="44"/>
      <c r="Z571" s="44"/>
      <c r="AA571" s="41"/>
      <c r="AB571" s="41"/>
      <c r="AC571" s="26"/>
      <c r="AD571" s="27"/>
      <c r="AE571" s="28"/>
      <c r="AF571" s="69"/>
      <c r="AG571" s="69"/>
      <c r="AH571" s="69"/>
      <c r="AI571" s="69"/>
      <c r="AJ571" s="69"/>
      <c r="AK571" s="69"/>
      <c r="AL571" s="69"/>
    </row>
    <row r="572" spans="1:38" s="71" customFormat="1" ht="60" customHeight="1" thickBot="1" x14ac:dyDescent="0.3">
      <c r="A572" s="15">
        <f>IF(C572="","",SUBTOTAL(3,$C$2:C572))</f>
        <v>571</v>
      </c>
      <c r="B572" s="16" t="s">
        <v>583</v>
      </c>
      <c r="C572" s="7" t="s">
        <v>1233</v>
      </c>
      <c r="D572" s="52">
        <v>5710</v>
      </c>
      <c r="E572" s="52" t="s">
        <v>1874</v>
      </c>
      <c r="F572" s="52">
        <v>571</v>
      </c>
      <c r="G572" s="56"/>
      <c r="H572" s="56">
        <v>6</v>
      </c>
      <c r="I572" s="56">
        <v>26</v>
      </c>
      <c r="J572" s="18">
        <f t="shared" si="8"/>
        <v>26</v>
      </c>
      <c r="K572" s="18">
        <v>25</v>
      </c>
      <c r="L572" s="19">
        <v>43817</v>
      </c>
      <c r="M572" s="62">
        <v>44398</v>
      </c>
      <c r="N572" s="18"/>
      <c r="O572" s="65"/>
      <c r="P572" s="20"/>
      <c r="Q572" s="21"/>
      <c r="R572" s="22"/>
      <c r="S572" s="23"/>
      <c r="T572" s="24"/>
      <c r="U572" s="25"/>
      <c r="V572" s="25"/>
      <c r="W572" s="45"/>
      <c r="X572" s="44"/>
      <c r="Y572" s="44"/>
      <c r="Z572" s="44"/>
      <c r="AA572" s="41"/>
      <c r="AB572" s="41"/>
      <c r="AC572" s="26"/>
      <c r="AD572" s="27"/>
      <c r="AE572" s="28"/>
      <c r="AF572" s="69"/>
      <c r="AG572" s="69"/>
      <c r="AH572" s="69"/>
      <c r="AI572" s="69"/>
      <c r="AJ572" s="69"/>
      <c r="AK572" s="69"/>
      <c r="AL572" s="69"/>
    </row>
    <row r="573" spans="1:38" s="71" customFormat="1" ht="60" customHeight="1" thickBot="1" x14ac:dyDescent="0.3">
      <c r="A573" s="15">
        <f>IF(C573="","",SUBTOTAL(3,$C$2:C573))</f>
        <v>572</v>
      </c>
      <c r="B573" s="16" t="s">
        <v>584</v>
      </c>
      <c r="C573" s="17" t="s">
        <v>1234</v>
      </c>
      <c r="D573" s="37">
        <v>5720</v>
      </c>
      <c r="E573" s="37" t="s">
        <v>1875</v>
      </c>
      <c r="F573" s="37">
        <v>572</v>
      </c>
      <c r="G573" s="56"/>
      <c r="H573" s="56">
        <v>4</v>
      </c>
      <c r="I573" s="56">
        <v>23</v>
      </c>
      <c r="J573" s="18">
        <f t="shared" si="8"/>
        <v>23</v>
      </c>
      <c r="K573" s="18">
        <v>25</v>
      </c>
      <c r="L573" s="19">
        <v>43924</v>
      </c>
      <c r="M573" s="62">
        <v>44349</v>
      </c>
      <c r="N573" s="18"/>
      <c r="O573" s="65"/>
      <c r="P573" s="20"/>
      <c r="Q573" s="21"/>
      <c r="R573" s="22"/>
      <c r="S573" s="23"/>
      <c r="T573" s="24"/>
      <c r="U573" s="25"/>
      <c r="V573" s="25"/>
      <c r="W573" s="45"/>
      <c r="X573" s="44"/>
      <c r="Y573" s="44"/>
      <c r="Z573" s="44"/>
      <c r="AA573" s="41"/>
      <c r="AB573" s="41"/>
      <c r="AC573" s="26"/>
      <c r="AD573" s="27"/>
      <c r="AE573" s="28"/>
      <c r="AF573" s="69"/>
      <c r="AG573" s="69"/>
      <c r="AH573" s="69"/>
      <c r="AI573" s="69"/>
      <c r="AJ573" s="69"/>
      <c r="AK573" s="69"/>
      <c r="AL573" s="69"/>
    </row>
    <row r="574" spans="1:38" s="71" customFormat="1" ht="60" customHeight="1" thickBot="1" x14ac:dyDescent="0.3">
      <c r="A574" s="15">
        <f>IF(C574="","",SUBTOTAL(3,$C$2:C574))</f>
        <v>573</v>
      </c>
      <c r="B574" s="16" t="s">
        <v>585</v>
      </c>
      <c r="C574" s="7" t="s">
        <v>1235</v>
      </c>
      <c r="D574" s="52">
        <v>5730</v>
      </c>
      <c r="E574" s="52" t="s">
        <v>1876</v>
      </c>
      <c r="F574" s="52">
        <v>573</v>
      </c>
      <c r="G574" s="56"/>
      <c r="H574" s="56">
        <v>7</v>
      </c>
      <c r="I574" s="56">
        <v>28</v>
      </c>
      <c r="J574" s="18">
        <f t="shared" si="8"/>
        <v>28</v>
      </c>
      <c r="K574" s="18">
        <v>25</v>
      </c>
      <c r="L574" s="19">
        <v>44370</v>
      </c>
      <c r="M574" s="62">
        <v>44515</v>
      </c>
      <c r="N574" s="18"/>
      <c r="O574" s="65"/>
      <c r="P574" s="20"/>
      <c r="Q574" s="21"/>
      <c r="R574" s="22"/>
      <c r="S574" s="23"/>
      <c r="T574" s="24"/>
      <c r="U574" s="25"/>
      <c r="V574" s="25"/>
      <c r="W574" s="45"/>
      <c r="X574" s="44"/>
      <c r="Y574" s="44"/>
      <c r="Z574" s="44"/>
      <c r="AA574" s="41"/>
      <c r="AB574" s="41"/>
      <c r="AC574" s="26"/>
      <c r="AD574" s="27"/>
      <c r="AE574" s="28"/>
      <c r="AF574" s="69"/>
      <c r="AG574" s="69"/>
      <c r="AH574" s="69"/>
      <c r="AI574" s="69"/>
      <c r="AJ574" s="69"/>
      <c r="AK574" s="69"/>
      <c r="AL574" s="69"/>
    </row>
    <row r="575" spans="1:38" s="71" customFormat="1" ht="60" customHeight="1" thickBot="1" x14ac:dyDescent="0.3">
      <c r="A575" s="15">
        <f>IF(C575="","",SUBTOTAL(3,$C$2:C575))</f>
        <v>574</v>
      </c>
      <c r="B575" s="16" t="s">
        <v>586</v>
      </c>
      <c r="C575" s="17" t="s">
        <v>1236</v>
      </c>
      <c r="D575" s="52">
        <v>5740</v>
      </c>
      <c r="E575" s="52" t="s">
        <v>1877</v>
      </c>
      <c r="F575" s="52">
        <v>574</v>
      </c>
      <c r="G575" s="56"/>
      <c r="H575" s="56">
        <v>4.75</v>
      </c>
      <c r="I575" s="56">
        <v>24</v>
      </c>
      <c r="J575" s="18">
        <f t="shared" si="8"/>
        <v>24</v>
      </c>
      <c r="K575" s="18">
        <v>25</v>
      </c>
      <c r="L575" s="19">
        <v>44376</v>
      </c>
      <c r="M575" s="62">
        <v>44768</v>
      </c>
      <c r="N575" s="18"/>
      <c r="O575" s="65"/>
      <c r="P575" s="20"/>
      <c r="Q575" s="21"/>
      <c r="R575" s="22"/>
      <c r="S575" s="23"/>
      <c r="T575" s="24"/>
      <c r="U575" s="25"/>
      <c r="V575" s="25"/>
      <c r="W575" s="45"/>
      <c r="X575" s="44"/>
      <c r="Y575" s="44"/>
      <c r="Z575" s="44"/>
      <c r="AA575" s="41"/>
      <c r="AB575" s="41"/>
      <c r="AC575" s="26"/>
      <c r="AD575" s="27"/>
      <c r="AE575" s="28"/>
      <c r="AF575" s="69"/>
      <c r="AG575" s="69"/>
      <c r="AH575" s="69"/>
      <c r="AI575" s="69"/>
      <c r="AJ575" s="69"/>
      <c r="AK575" s="69"/>
      <c r="AL575" s="69"/>
    </row>
    <row r="576" spans="1:38" s="71" customFormat="1" ht="60" customHeight="1" thickBot="1" x14ac:dyDescent="0.3">
      <c r="A576" s="15">
        <f>IF(C576="","",SUBTOTAL(3,$C$2:C576))</f>
        <v>575</v>
      </c>
      <c r="B576" s="16" t="s">
        <v>587</v>
      </c>
      <c r="C576" s="7" t="s">
        <v>1237</v>
      </c>
      <c r="D576" s="52">
        <v>5750</v>
      </c>
      <c r="E576" s="52" t="s">
        <v>1878</v>
      </c>
      <c r="F576" s="52">
        <v>575</v>
      </c>
      <c r="G576" s="56"/>
      <c r="H576" s="56">
        <v>5.4</v>
      </c>
      <c r="I576" s="56">
        <v>25</v>
      </c>
      <c r="J576" s="18">
        <f t="shared" si="8"/>
        <v>25</v>
      </c>
      <c r="K576" s="18">
        <v>25</v>
      </c>
      <c r="L576" s="19">
        <v>44419</v>
      </c>
      <c r="M576" s="62">
        <v>44760</v>
      </c>
      <c r="N576" s="18"/>
      <c r="O576" s="65"/>
      <c r="P576" s="20"/>
      <c r="Q576" s="21"/>
      <c r="R576" s="22"/>
      <c r="S576" s="23"/>
      <c r="T576" s="24"/>
      <c r="U576" s="25"/>
      <c r="V576" s="25"/>
      <c r="W576" s="45"/>
      <c r="X576" s="44"/>
      <c r="Y576" s="44"/>
      <c r="Z576" s="44"/>
      <c r="AA576" s="41"/>
      <c r="AB576" s="41"/>
      <c r="AC576" s="26"/>
      <c r="AD576" s="27"/>
      <c r="AE576" s="28"/>
      <c r="AF576" s="69"/>
      <c r="AG576" s="69"/>
      <c r="AH576" s="69"/>
      <c r="AI576" s="69"/>
      <c r="AJ576" s="69"/>
      <c r="AK576" s="69"/>
      <c r="AL576" s="69"/>
    </row>
    <row r="577" spans="1:38" s="71" customFormat="1" ht="60" customHeight="1" thickBot="1" x14ac:dyDescent="0.3">
      <c r="A577" s="15">
        <f>IF(C577="","",SUBTOTAL(3,$C$2:C577))</f>
        <v>576</v>
      </c>
      <c r="B577" s="16" t="s">
        <v>588</v>
      </c>
      <c r="C577" s="17" t="s">
        <v>1238</v>
      </c>
      <c r="D577" s="37">
        <v>5760</v>
      </c>
      <c r="E577" s="37" t="s">
        <v>1879</v>
      </c>
      <c r="F577" s="37">
        <v>576</v>
      </c>
      <c r="G577" s="56"/>
      <c r="H577" s="56">
        <v>4</v>
      </c>
      <c r="I577" s="56">
        <v>31</v>
      </c>
      <c r="J577" s="18">
        <f t="shared" si="8"/>
        <v>31</v>
      </c>
      <c r="K577" s="18">
        <v>25</v>
      </c>
      <c r="L577" s="19">
        <v>43949</v>
      </c>
      <c r="M577" s="62">
        <v>44561</v>
      </c>
      <c r="N577" s="18"/>
      <c r="O577" s="65"/>
      <c r="P577" s="20"/>
      <c r="Q577" s="21"/>
      <c r="R577" s="22"/>
      <c r="S577" s="23"/>
      <c r="T577" s="24"/>
      <c r="U577" s="25"/>
      <c r="V577" s="25"/>
      <c r="W577" s="45"/>
      <c r="X577" s="44"/>
      <c r="Y577" s="44"/>
      <c r="Z577" s="44"/>
      <c r="AA577" s="41"/>
      <c r="AB577" s="41"/>
      <c r="AC577" s="26"/>
      <c r="AD577" s="27"/>
      <c r="AE577" s="28"/>
      <c r="AF577" s="69"/>
      <c r="AG577" s="69"/>
      <c r="AH577" s="69"/>
      <c r="AI577" s="69"/>
      <c r="AJ577" s="69"/>
      <c r="AK577" s="69"/>
      <c r="AL577" s="69"/>
    </row>
    <row r="578" spans="1:38" s="71" customFormat="1" ht="60" customHeight="1" thickBot="1" x14ac:dyDescent="0.3">
      <c r="A578" s="15">
        <f>IF(C578="","",SUBTOTAL(3,$C$2:C578))</f>
        <v>577</v>
      </c>
      <c r="B578" s="16" t="s">
        <v>589</v>
      </c>
      <c r="C578" s="7" t="s">
        <v>1239</v>
      </c>
      <c r="D578" s="52">
        <v>5770</v>
      </c>
      <c r="E578" s="52" t="s">
        <v>1880</v>
      </c>
      <c r="F578" s="52">
        <v>577</v>
      </c>
      <c r="G578" s="56"/>
      <c r="H578" s="56">
        <v>3</v>
      </c>
      <c r="I578" s="56">
        <v>28</v>
      </c>
      <c r="J578" s="18">
        <f t="shared" ref="J578:J641" si="9">IF(I578&gt;=W578,I578,W578)</f>
        <v>28</v>
      </c>
      <c r="K578" s="18">
        <v>25</v>
      </c>
      <c r="L578" s="19">
        <v>44680</v>
      </c>
      <c r="M578" s="62">
        <v>44694</v>
      </c>
      <c r="N578" s="18"/>
      <c r="O578" s="65"/>
      <c r="P578" s="20"/>
      <c r="Q578" s="21"/>
      <c r="R578" s="22"/>
      <c r="S578" s="23"/>
      <c r="T578" s="24"/>
      <c r="U578" s="25"/>
      <c r="V578" s="25"/>
      <c r="W578" s="45"/>
      <c r="X578" s="44"/>
      <c r="Y578" s="44"/>
      <c r="Z578" s="44"/>
      <c r="AA578" s="41"/>
      <c r="AB578" s="41"/>
      <c r="AC578" s="26"/>
      <c r="AD578" s="27"/>
      <c r="AE578" s="28"/>
      <c r="AF578" s="69"/>
      <c r="AG578" s="69"/>
      <c r="AH578" s="69"/>
      <c r="AI578" s="69"/>
      <c r="AJ578" s="69"/>
      <c r="AK578" s="69"/>
      <c r="AL578" s="69"/>
    </row>
    <row r="579" spans="1:38" s="71" customFormat="1" ht="60" customHeight="1" thickBot="1" x14ac:dyDescent="0.3">
      <c r="A579" s="15">
        <f>IF(C579="","",SUBTOTAL(3,$C$2:C579))</f>
        <v>578</v>
      </c>
      <c r="B579" s="16" t="s">
        <v>590</v>
      </c>
      <c r="C579" s="17" t="s">
        <v>1240</v>
      </c>
      <c r="D579" s="52">
        <v>5780</v>
      </c>
      <c r="E579" s="52" t="s">
        <v>1881</v>
      </c>
      <c r="F579" s="52">
        <v>578</v>
      </c>
      <c r="G579" s="56"/>
      <c r="H579" s="56">
        <v>4</v>
      </c>
      <c r="I579" s="56">
        <v>31</v>
      </c>
      <c r="J579" s="18">
        <f t="shared" si="9"/>
        <v>31</v>
      </c>
      <c r="K579" s="18">
        <v>25</v>
      </c>
      <c r="L579" s="19">
        <v>44643</v>
      </c>
      <c r="M579" s="62">
        <v>44687</v>
      </c>
      <c r="N579" s="18"/>
      <c r="O579" s="65"/>
      <c r="P579" s="20"/>
      <c r="Q579" s="21"/>
      <c r="R579" s="22"/>
      <c r="S579" s="23"/>
      <c r="T579" s="24"/>
      <c r="U579" s="25"/>
      <c r="V579" s="25"/>
      <c r="W579" s="45"/>
      <c r="X579" s="44"/>
      <c r="Y579" s="44"/>
      <c r="Z579" s="44"/>
      <c r="AA579" s="41"/>
      <c r="AB579" s="41"/>
      <c r="AC579" s="26"/>
      <c r="AD579" s="27"/>
      <c r="AE579" s="28"/>
      <c r="AF579" s="69"/>
      <c r="AG579" s="69"/>
      <c r="AH579" s="69"/>
      <c r="AI579" s="69"/>
      <c r="AJ579" s="69"/>
      <c r="AK579" s="69"/>
      <c r="AL579" s="69"/>
    </row>
    <row r="580" spans="1:38" s="71" customFormat="1" ht="60" customHeight="1" thickBot="1" x14ac:dyDescent="0.3">
      <c r="A580" s="15">
        <f>IF(C580="","",SUBTOTAL(3,$C$2:C580))</f>
        <v>579</v>
      </c>
      <c r="B580" s="16" t="s">
        <v>591</v>
      </c>
      <c r="C580" s="7" t="s">
        <v>1241</v>
      </c>
      <c r="D580" s="37">
        <v>5790</v>
      </c>
      <c r="E580" s="37" t="s">
        <v>1882</v>
      </c>
      <c r="F580" s="37">
        <v>579</v>
      </c>
      <c r="G580" s="56"/>
      <c r="H580" s="56">
        <v>5</v>
      </c>
      <c r="I580" s="56">
        <v>24</v>
      </c>
      <c r="J580" s="18">
        <f t="shared" si="9"/>
        <v>24</v>
      </c>
      <c r="K580" s="18">
        <v>25</v>
      </c>
      <c r="L580" s="19">
        <v>44549</v>
      </c>
      <c r="M580" s="62">
        <v>44661</v>
      </c>
      <c r="N580" s="18"/>
      <c r="O580" s="65"/>
      <c r="P580" s="20"/>
      <c r="Q580" s="21"/>
      <c r="R580" s="22"/>
      <c r="S580" s="23"/>
      <c r="T580" s="24"/>
      <c r="U580" s="25"/>
      <c r="V580" s="25"/>
      <c r="W580" s="45"/>
      <c r="X580" s="44"/>
      <c r="Y580" s="44"/>
      <c r="Z580" s="44"/>
      <c r="AA580" s="41"/>
      <c r="AB580" s="41"/>
      <c r="AC580" s="26"/>
      <c r="AD580" s="27"/>
      <c r="AE580" s="28"/>
      <c r="AF580" s="69"/>
      <c r="AG580" s="69"/>
      <c r="AH580" s="69"/>
      <c r="AI580" s="69"/>
      <c r="AJ580" s="69"/>
      <c r="AK580" s="69"/>
      <c r="AL580" s="69"/>
    </row>
    <row r="581" spans="1:38" s="71" customFormat="1" ht="60" customHeight="1" thickBot="1" x14ac:dyDescent="0.3">
      <c r="A581" s="15">
        <f>IF(C581="","",SUBTOTAL(3,$C$2:C581))</f>
        <v>580</v>
      </c>
      <c r="B581" s="16" t="s">
        <v>592</v>
      </c>
      <c r="C581" s="17" t="s">
        <v>1242</v>
      </c>
      <c r="D581" s="52">
        <v>5800</v>
      </c>
      <c r="E581" s="52" t="s">
        <v>1883</v>
      </c>
      <c r="F581" s="52">
        <v>580</v>
      </c>
      <c r="G581" s="56"/>
      <c r="H581" s="56">
        <v>6</v>
      </c>
      <c r="I581" s="56">
        <v>33</v>
      </c>
      <c r="J581" s="18">
        <f t="shared" si="9"/>
        <v>33</v>
      </c>
      <c r="K581" s="18">
        <v>25</v>
      </c>
      <c r="L581" s="19">
        <v>44426</v>
      </c>
      <c r="M581" s="62">
        <v>44497</v>
      </c>
      <c r="N581" s="18"/>
      <c r="O581" s="65"/>
      <c r="P581" s="20"/>
      <c r="Q581" s="21"/>
      <c r="R581" s="22"/>
      <c r="S581" s="23"/>
      <c r="T581" s="24"/>
      <c r="U581" s="25"/>
      <c r="V581" s="25"/>
      <c r="W581" s="45"/>
      <c r="X581" s="44"/>
      <c r="Y581" s="44"/>
      <c r="Z581" s="44"/>
      <c r="AA581" s="41"/>
      <c r="AB581" s="41"/>
      <c r="AC581" s="26"/>
      <c r="AD581" s="27"/>
      <c r="AE581" s="28"/>
      <c r="AF581" s="69"/>
      <c r="AG581" s="69"/>
      <c r="AH581" s="69"/>
      <c r="AI581" s="69"/>
      <c r="AJ581" s="69"/>
      <c r="AK581" s="69"/>
      <c r="AL581" s="69"/>
    </row>
    <row r="582" spans="1:38" s="71" customFormat="1" ht="60" customHeight="1" thickBot="1" x14ac:dyDescent="0.3">
      <c r="A582" s="15">
        <f>IF(C582="","",SUBTOTAL(3,$C$2:C582))</f>
        <v>581</v>
      </c>
      <c r="B582" s="16" t="s">
        <v>593</v>
      </c>
      <c r="C582" s="7" t="s">
        <v>1243</v>
      </c>
      <c r="D582" s="52">
        <v>5810</v>
      </c>
      <c r="E582" s="52" t="s">
        <v>1884</v>
      </c>
      <c r="F582" s="52">
        <v>581</v>
      </c>
      <c r="G582" s="56"/>
      <c r="H582" s="56">
        <v>2</v>
      </c>
      <c r="I582" s="56">
        <v>20</v>
      </c>
      <c r="J582" s="18">
        <f t="shared" si="9"/>
        <v>20</v>
      </c>
      <c r="K582" s="18">
        <v>25</v>
      </c>
      <c r="L582" s="19">
        <v>44012</v>
      </c>
      <c r="M582" s="62">
        <v>44431</v>
      </c>
      <c r="N582" s="18"/>
      <c r="O582" s="65"/>
      <c r="P582" s="20"/>
      <c r="Q582" s="21"/>
      <c r="R582" s="22"/>
      <c r="S582" s="23"/>
      <c r="T582" s="24"/>
      <c r="U582" s="25"/>
      <c r="V582" s="25"/>
      <c r="W582" s="45"/>
      <c r="X582" s="44"/>
      <c r="Y582" s="44"/>
      <c r="Z582" s="44"/>
      <c r="AA582" s="41"/>
      <c r="AB582" s="41"/>
      <c r="AC582" s="26"/>
      <c r="AD582" s="27"/>
      <c r="AE582" s="28"/>
      <c r="AF582" s="69"/>
      <c r="AG582" s="69"/>
      <c r="AH582" s="69"/>
      <c r="AI582" s="69"/>
      <c r="AJ582" s="69"/>
      <c r="AK582" s="69"/>
      <c r="AL582" s="69"/>
    </row>
    <row r="583" spans="1:38" s="71" customFormat="1" ht="60" customHeight="1" thickBot="1" x14ac:dyDescent="0.3">
      <c r="A583" s="15">
        <f>IF(C583="","",SUBTOTAL(3,$C$2:C583))</f>
        <v>582</v>
      </c>
      <c r="B583" s="16" t="s">
        <v>594</v>
      </c>
      <c r="C583" s="17" t="s">
        <v>1244</v>
      </c>
      <c r="D583" s="52">
        <v>5820</v>
      </c>
      <c r="E583" s="52" t="s">
        <v>1885</v>
      </c>
      <c r="F583" s="52">
        <v>582</v>
      </c>
      <c r="G583" s="56"/>
      <c r="H583" s="56">
        <v>3</v>
      </c>
      <c r="I583" s="56">
        <v>26</v>
      </c>
      <c r="J583" s="18">
        <f t="shared" si="9"/>
        <v>26</v>
      </c>
      <c r="K583" s="18">
        <v>25</v>
      </c>
      <c r="L583" s="19">
        <v>43710</v>
      </c>
      <c r="M583" s="62">
        <v>44442</v>
      </c>
      <c r="N583" s="18"/>
      <c r="O583" s="65"/>
      <c r="P583" s="20"/>
      <c r="Q583" s="21"/>
      <c r="R583" s="22"/>
      <c r="S583" s="23"/>
      <c r="T583" s="24"/>
      <c r="U583" s="25"/>
      <c r="V583" s="25"/>
      <c r="W583" s="45"/>
      <c r="X583" s="44"/>
      <c r="Y583" s="44"/>
      <c r="Z583" s="44"/>
      <c r="AA583" s="41"/>
      <c r="AB583" s="41"/>
      <c r="AC583" s="26"/>
      <c r="AD583" s="27"/>
      <c r="AE583" s="28"/>
      <c r="AF583" s="69"/>
      <c r="AG583" s="69"/>
      <c r="AH583" s="69"/>
      <c r="AI583" s="69"/>
      <c r="AJ583" s="69"/>
      <c r="AK583" s="69"/>
      <c r="AL583" s="69"/>
    </row>
    <row r="584" spans="1:38" s="71" customFormat="1" ht="60" customHeight="1" thickBot="1" x14ac:dyDescent="0.3">
      <c r="A584" s="15">
        <f>IF(C584="","",SUBTOTAL(3,$C$2:C584))</f>
        <v>583</v>
      </c>
      <c r="B584" s="16" t="s">
        <v>595</v>
      </c>
      <c r="C584" s="7" t="s">
        <v>1245</v>
      </c>
      <c r="D584" s="37">
        <v>5830</v>
      </c>
      <c r="E584" s="37" t="s">
        <v>1886</v>
      </c>
      <c r="F584" s="37">
        <v>583</v>
      </c>
      <c r="G584" s="56"/>
      <c r="H584" s="56">
        <v>4</v>
      </c>
      <c r="I584" s="56">
        <v>28</v>
      </c>
      <c r="J584" s="18">
        <f t="shared" si="9"/>
        <v>28</v>
      </c>
      <c r="K584" s="18">
        <v>25</v>
      </c>
      <c r="L584" s="19">
        <v>43662</v>
      </c>
      <c r="M584" s="62">
        <v>44385</v>
      </c>
      <c r="N584" s="18"/>
      <c r="O584" s="65"/>
      <c r="P584" s="20"/>
      <c r="Q584" s="21"/>
      <c r="R584" s="22"/>
      <c r="S584" s="23"/>
      <c r="T584" s="24"/>
      <c r="U584" s="25"/>
      <c r="V584" s="25"/>
      <c r="W584" s="45"/>
      <c r="X584" s="44"/>
      <c r="Y584" s="44"/>
      <c r="Z584" s="44"/>
      <c r="AA584" s="41"/>
      <c r="AB584" s="41"/>
      <c r="AC584" s="26"/>
      <c r="AD584" s="27"/>
      <c r="AE584" s="28"/>
      <c r="AF584" s="69"/>
      <c r="AG584" s="69"/>
      <c r="AH584" s="69"/>
      <c r="AI584" s="69"/>
      <c r="AJ584" s="69"/>
      <c r="AK584" s="69"/>
      <c r="AL584" s="69"/>
    </row>
    <row r="585" spans="1:38" s="71" customFormat="1" ht="60" customHeight="1" thickBot="1" x14ac:dyDescent="0.3">
      <c r="A585" s="15">
        <f>IF(C585="","",SUBTOTAL(3,$C$2:C585))</f>
        <v>584</v>
      </c>
      <c r="B585" s="16" t="s">
        <v>596</v>
      </c>
      <c r="C585" s="17" t="s">
        <v>1246</v>
      </c>
      <c r="D585" s="52">
        <v>5840</v>
      </c>
      <c r="E585" s="52" t="s">
        <v>1887</v>
      </c>
      <c r="F585" s="52">
        <v>584</v>
      </c>
      <c r="G585" s="56"/>
      <c r="H585" s="56">
        <v>3.45</v>
      </c>
      <c r="I585" s="56">
        <v>27</v>
      </c>
      <c r="J585" s="18">
        <f t="shared" si="9"/>
        <v>27</v>
      </c>
      <c r="K585" s="18">
        <v>25</v>
      </c>
      <c r="L585" s="19">
        <v>44502</v>
      </c>
      <c r="M585" s="62">
        <v>44556</v>
      </c>
      <c r="N585" s="18"/>
      <c r="O585" s="65"/>
      <c r="P585" s="20"/>
      <c r="Q585" s="21"/>
      <c r="R585" s="22"/>
      <c r="S585" s="23"/>
      <c r="T585" s="24"/>
      <c r="U585" s="25"/>
      <c r="V585" s="25"/>
      <c r="W585" s="45"/>
      <c r="X585" s="44"/>
      <c r="Y585" s="44"/>
      <c r="Z585" s="44"/>
      <c r="AA585" s="41"/>
      <c r="AB585" s="41"/>
      <c r="AC585" s="26"/>
      <c r="AD585" s="27"/>
      <c r="AE585" s="28"/>
      <c r="AF585" s="69"/>
      <c r="AG585" s="69"/>
      <c r="AH585" s="69"/>
      <c r="AI585" s="69"/>
      <c r="AJ585" s="69"/>
      <c r="AK585" s="69"/>
      <c r="AL585" s="69"/>
    </row>
    <row r="586" spans="1:38" s="71" customFormat="1" ht="60" customHeight="1" thickBot="1" x14ac:dyDescent="0.3">
      <c r="A586" s="15">
        <f>IF(C586="","",SUBTOTAL(3,$C$2:C586))</f>
        <v>585</v>
      </c>
      <c r="B586" s="16" t="s">
        <v>597</v>
      </c>
      <c r="C586" s="7" t="s">
        <v>1247</v>
      </c>
      <c r="D586" s="52">
        <v>5850</v>
      </c>
      <c r="E586" s="52" t="s">
        <v>1888</v>
      </c>
      <c r="F586" s="52">
        <v>585</v>
      </c>
      <c r="G586" s="56"/>
      <c r="H586" s="56">
        <v>3</v>
      </c>
      <c r="I586" s="56">
        <v>20</v>
      </c>
      <c r="J586" s="18">
        <f t="shared" si="9"/>
        <v>20</v>
      </c>
      <c r="K586" s="18">
        <v>25</v>
      </c>
      <c r="L586" s="19">
        <v>43901</v>
      </c>
      <c r="M586" s="62">
        <v>44449</v>
      </c>
      <c r="N586" s="18"/>
      <c r="O586" s="65"/>
      <c r="P586" s="20"/>
      <c r="Q586" s="21"/>
      <c r="R586" s="22"/>
      <c r="S586" s="23"/>
      <c r="T586" s="24"/>
      <c r="U586" s="25"/>
      <c r="V586" s="25"/>
      <c r="W586" s="45"/>
      <c r="X586" s="44"/>
      <c r="Y586" s="44"/>
      <c r="Z586" s="44"/>
      <c r="AA586" s="41"/>
      <c r="AB586" s="41"/>
      <c r="AC586" s="26"/>
      <c r="AD586" s="27"/>
      <c r="AE586" s="28"/>
      <c r="AF586" s="69"/>
      <c r="AG586" s="69"/>
      <c r="AH586" s="69"/>
      <c r="AI586" s="69"/>
      <c r="AJ586" s="69"/>
      <c r="AK586" s="69"/>
      <c r="AL586" s="69"/>
    </row>
    <row r="587" spans="1:38" s="71" customFormat="1" ht="60" customHeight="1" thickBot="1" x14ac:dyDescent="0.3">
      <c r="A587" s="15">
        <f>IF(C587="","",SUBTOTAL(3,$C$2:C587))</f>
        <v>586</v>
      </c>
      <c r="B587" s="16" t="s">
        <v>598</v>
      </c>
      <c r="C587" s="17" t="s">
        <v>1248</v>
      </c>
      <c r="D587" s="37">
        <v>5860</v>
      </c>
      <c r="E587" s="37" t="s">
        <v>1889</v>
      </c>
      <c r="F587" s="37">
        <v>586</v>
      </c>
      <c r="G587" s="56"/>
      <c r="H587" s="56">
        <v>7</v>
      </c>
      <c r="I587" s="56">
        <v>35</v>
      </c>
      <c r="J587" s="18">
        <f t="shared" si="9"/>
        <v>35</v>
      </c>
      <c r="K587" s="18">
        <v>25</v>
      </c>
      <c r="L587" s="19">
        <v>43991</v>
      </c>
      <c r="M587" s="62">
        <v>44723</v>
      </c>
      <c r="N587" s="18"/>
      <c r="O587" s="65"/>
      <c r="P587" s="20"/>
      <c r="Q587" s="21"/>
      <c r="R587" s="22"/>
      <c r="S587" s="23"/>
      <c r="T587" s="24"/>
      <c r="U587" s="25"/>
      <c r="V587" s="25"/>
      <c r="W587" s="45"/>
      <c r="X587" s="44"/>
      <c r="Y587" s="44"/>
      <c r="Z587" s="44"/>
      <c r="AA587" s="41"/>
      <c r="AB587" s="41"/>
      <c r="AC587" s="26"/>
      <c r="AD587" s="27"/>
      <c r="AE587" s="28"/>
      <c r="AF587" s="69"/>
      <c r="AG587" s="69"/>
      <c r="AH587" s="69"/>
      <c r="AI587" s="69"/>
      <c r="AJ587" s="69"/>
      <c r="AK587" s="69"/>
      <c r="AL587" s="69"/>
    </row>
    <row r="588" spans="1:38" s="71" customFormat="1" ht="60" customHeight="1" thickBot="1" x14ac:dyDescent="0.3">
      <c r="A588" s="15">
        <f>IF(C588="","",SUBTOTAL(3,$C$2:C588))</f>
        <v>587</v>
      </c>
      <c r="B588" s="16" t="s">
        <v>599</v>
      </c>
      <c r="C588" s="7" t="s">
        <v>1249</v>
      </c>
      <c r="D588" s="52">
        <v>5870</v>
      </c>
      <c r="E588" s="52" t="s">
        <v>1890</v>
      </c>
      <c r="F588" s="52">
        <v>587</v>
      </c>
      <c r="G588" s="56"/>
      <c r="H588" s="56">
        <v>7</v>
      </c>
      <c r="I588" s="56">
        <v>31</v>
      </c>
      <c r="J588" s="18">
        <f t="shared" si="9"/>
        <v>31</v>
      </c>
      <c r="K588" s="18">
        <v>25</v>
      </c>
      <c r="L588" s="19">
        <v>44193</v>
      </c>
      <c r="M588" s="62">
        <v>44443</v>
      </c>
      <c r="N588" s="18"/>
      <c r="O588" s="65"/>
      <c r="P588" s="20"/>
      <c r="Q588" s="21"/>
      <c r="R588" s="22"/>
      <c r="S588" s="23"/>
      <c r="T588" s="24"/>
      <c r="U588" s="25"/>
      <c r="V588" s="25"/>
      <c r="W588" s="45"/>
      <c r="X588" s="44"/>
      <c r="Y588" s="44"/>
      <c r="Z588" s="44"/>
      <c r="AA588" s="41"/>
      <c r="AB588" s="41"/>
      <c r="AC588" s="26"/>
      <c r="AD588" s="27"/>
      <c r="AE588" s="28"/>
      <c r="AF588" s="69"/>
      <c r="AG588" s="69"/>
      <c r="AH588" s="69"/>
      <c r="AI588" s="69"/>
      <c r="AJ588" s="69"/>
      <c r="AK588" s="69"/>
      <c r="AL588" s="69"/>
    </row>
    <row r="589" spans="1:38" s="71" customFormat="1" ht="60" customHeight="1" thickBot="1" x14ac:dyDescent="0.3">
      <c r="A589" s="15">
        <f>IF(C589="","",SUBTOTAL(3,$C$2:C589))</f>
        <v>588</v>
      </c>
      <c r="B589" s="16" t="s">
        <v>600</v>
      </c>
      <c r="C589" s="17" t="s">
        <v>1250</v>
      </c>
      <c r="D589" s="52">
        <v>5880</v>
      </c>
      <c r="E589" s="52" t="s">
        <v>1891</v>
      </c>
      <c r="F589" s="52">
        <v>588</v>
      </c>
      <c r="G589" s="56"/>
      <c r="H589" s="56">
        <v>8</v>
      </c>
      <c r="I589" s="56">
        <v>35</v>
      </c>
      <c r="J589" s="18">
        <f t="shared" si="9"/>
        <v>35</v>
      </c>
      <c r="K589" s="18">
        <v>25</v>
      </c>
      <c r="L589" s="19">
        <v>44375</v>
      </c>
      <c r="M589" s="62">
        <v>44478</v>
      </c>
      <c r="N589" s="18"/>
      <c r="O589" s="65"/>
      <c r="P589" s="20"/>
      <c r="Q589" s="21"/>
      <c r="R589" s="22"/>
      <c r="S589" s="23"/>
      <c r="T589" s="24"/>
      <c r="U589" s="25"/>
      <c r="V589" s="25"/>
      <c r="W589" s="45"/>
      <c r="X589" s="44"/>
      <c r="Y589" s="44"/>
      <c r="Z589" s="44"/>
      <c r="AA589" s="41"/>
      <c r="AB589" s="41"/>
      <c r="AC589" s="26"/>
      <c r="AD589" s="27"/>
      <c r="AE589" s="28"/>
      <c r="AF589" s="69"/>
      <c r="AG589" s="69"/>
      <c r="AH589" s="69"/>
      <c r="AI589" s="69"/>
      <c r="AJ589" s="69"/>
      <c r="AK589" s="69"/>
      <c r="AL589" s="69"/>
    </row>
    <row r="590" spans="1:38" s="71" customFormat="1" ht="60" customHeight="1" thickBot="1" x14ac:dyDescent="0.3">
      <c r="A590" s="15">
        <f>IF(C590="","",SUBTOTAL(3,$C$2:C590))</f>
        <v>589</v>
      </c>
      <c r="B590" s="16" t="s">
        <v>601</v>
      </c>
      <c r="C590" s="7" t="s">
        <v>1251</v>
      </c>
      <c r="D590" s="52">
        <v>5890</v>
      </c>
      <c r="E590" s="52" t="s">
        <v>1892</v>
      </c>
      <c r="F590" s="52">
        <v>589</v>
      </c>
      <c r="G590" s="56"/>
      <c r="H590" s="56">
        <v>8</v>
      </c>
      <c r="I590" s="56">
        <v>36</v>
      </c>
      <c r="J590" s="18">
        <f t="shared" si="9"/>
        <v>36</v>
      </c>
      <c r="K590" s="18">
        <v>25</v>
      </c>
      <c r="L590" s="19">
        <v>44498</v>
      </c>
      <c r="M590" s="62">
        <v>44549</v>
      </c>
      <c r="N590" s="18"/>
      <c r="O590" s="65"/>
      <c r="P590" s="20"/>
      <c r="Q590" s="21"/>
      <c r="R590" s="22"/>
      <c r="S590" s="23"/>
      <c r="T590" s="24"/>
      <c r="U590" s="25"/>
      <c r="V590" s="25"/>
      <c r="W590" s="45"/>
      <c r="X590" s="44"/>
      <c r="Y590" s="44"/>
      <c r="Z590" s="44"/>
      <c r="AA590" s="41"/>
      <c r="AB590" s="41"/>
      <c r="AC590" s="26"/>
      <c r="AD590" s="27"/>
      <c r="AE590" s="28"/>
      <c r="AF590" s="69"/>
      <c r="AG590" s="69"/>
      <c r="AH590" s="69"/>
      <c r="AI590" s="69"/>
      <c r="AJ590" s="69"/>
      <c r="AK590" s="69"/>
      <c r="AL590" s="69"/>
    </row>
    <row r="591" spans="1:38" s="71" customFormat="1" ht="60" customHeight="1" thickBot="1" x14ac:dyDescent="0.3">
      <c r="A591" s="15">
        <f>IF(C591="","",SUBTOTAL(3,$C$2:C591))</f>
        <v>590</v>
      </c>
      <c r="B591" s="16" t="s">
        <v>602</v>
      </c>
      <c r="C591" s="17" t="s">
        <v>1252</v>
      </c>
      <c r="D591" s="37">
        <v>5900</v>
      </c>
      <c r="E591" s="37" t="s">
        <v>1893</v>
      </c>
      <c r="F591" s="37">
        <v>590</v>
      </c>
      <c r="G591" s="56"/>
      <c r="H591" s="56">
        <v>8</v>
      </c>
      <c r="I591" s="56">
        <v>31</v>
      </c>
      <c r="J591" s="18">
        <f t="shared" si="9"/>
        <v>31</v>
      </c>
      <c r="K591" s="18">
        <v>25</v>
      </c>
      <c r="L591" s="19">
        <v>44416</v>
      </c>
      <c r="M591" s="62">
        <v>44469</v>
      </c>
      <c r="N591" s="18"/>
      <c r="O591" s="65"/>
      <c r="P591" s="20"/>
      <c r="Q591" s="21"/>
      <c r="R591" s="22"/>
      <c r="S591" s="23"/>
      <c r="T591" s="24"/>
      <c r="U591" s="25"/>
      <c r="V591" s="25"/>
      <c r="W591" s="45"/>
      <c r="X591" s="44"/>
      <c r="Y591" s="44"/>
      <c r="Z591" s="44"/>
      <c r="AA591" s="41"/>
      <c r="AB591" s="41"/>
      <c r="AC591" s="26"/>
      <c r="AD591" s="27"/>
      <c r="AE591" s="28"/>
      <c r="AF591" s="69"/>
      <c r="AG591" s="69"/>
      <c r="AH591" s="69"/>
      <c r="AI591" s="69"/>
      <c r="AJ591" s="69"/>
      <c r="AK591" s="69"/>
      <c r="AL591" s="69"/>
    </row>
    <row r="592" spans="1:38" s="71" customFormat="1" ht="60" customHeight="1" thickBot="1" x14ac:dyDescent="0.3">
      <c r="A592" s="15">
        <f>IF(C592="","",SUBTOTAL(3,$C$2:C592))</f>
        <v>591</v>
      </c>
      <c r="B592" s="16" t="s">
        <v>603</v>
      </c>
      <c r="C592" s="7" t="s">
        <v>1253</v>
      </c>
      <c r="D592" s="52">
        <v>5910</v>
      </c>
      <c r="E592" s="52" t="s">
        <v>1894</v>
      </c>
      <c r="F592" s="52">
        <v>591</v>
      </c>
      <c r="G592" s="56"/>
      <c r="H592" s="56">
        <v>6</v>
      </c>
      <c r="I592" s="56">
        <v>31</v>
      </c>
      <c r="J592" s="18">
        <f t="shared" si="9"/>
        <v>31</v>
      </c>
      <c r="K592" s="18">
        <v>25</v>
      </c>
      <c r="L592" s="19">
        <v>44020</v>
      </c>
      <c r="M592" s="62">
        <v>44451</v>
      </c>
      <c r="N592" s="18"/>
      <c r="O592" s="65"/>
      <c r="P592" s="20"/>
      <c r="Q592" s="21"/>
      <c r="R592" s="22"/>
      <c r="S592" s="23"/>
      <c r="T592" s="24"/>
      <c r="U592" s="25"/>
      <c r="V592" s="25"/>
      <c r="W592" s="45"/>
      <c r="X592" s="44"/>
      <c r="Y592" s="44"/>
      <c r="Z592" s="44"/>
      <c r="AA592" s="41"/>
      <c r="AB592" s="41"/>
      <c r="AC592" s="26"/>
      <c r="AD592" s="27"/>
      <c r="AE592" s="28"/>
      <c r="AF592" s="69"/>
      <c r="AG592" s="69"/>
      <c r="AH592" s="69"/>
      <c r="AI592" s="69"/>
      <c r="AJ592" s="69"/>
      <c r="AK592" s="69"/>
      <c r="AL592" s="69"/>
    </row>
    <row r="593" spans="1:38" s="71" customFormat="1" ht="60" customHeight="1" thickBot="1" x14ac:dyDescent="0.3">
      <c r="A593" s="15">
        <f>IF(C593="","",SUBTOTAL(3,$C$2:C593))</f>
        <v>592</v>
      </c>
      <c r="B593" s="16" t="s">
        <v>604</v>
      </c>
      <c r="C593" s="17" t="s">
        <v>1254</v>
      </c>
      <c r="D593" s="52">
        <v>5920</v>
      </c>
      <c r="E593" s="52" t="s">
        <v>1895</v>
      </c>
      <c r="F593" s="52">
        <v>592</v>
      </c>
      <c r="G593" s="56"/>
      <c r="H593" s="56">
        <v>3</v>
      </c>
      <c r="I593" s="56">
        <v>36</v>
      </c>
      <c r="J593" s="18">
        <f t="shared" si="9"/>
        <v>36</v>
      </c>
      <c r="K593" s="18">
        <v>25</v>
      </c>
      <c r="L593" s="19">
        <v>44374</v>
      </c>
      <c r="M593" s="62">
        <v>44470</v>
      </c>
      <c r="N593" s="18"/>
      <c r="O593" s="65"/>
      <c r="P593" s="20"/>
      <c r="Q593" s="21"/>
      <c r="R593" s="22"/>
      <c r="S593" s="23"/>
      <c r="T593" s="24"/>
      <c r="U593" s="25"/>
      <c r="V593" s="25"/>
      <c r="W593" s="45"/>
      <c r="X593" s="44"/>
      <c r="Y593" s="44"/>
      <c r="Z593" s="44"/>
      <c r="AA593" s="41"/>
      <c r="AB593" s="41"/>
      <c r="AC593" s="26"/>
      <c r="AD593" s="27"/>
      <c r="AE593" s="28"/>
      <c r="AF593" s="69"/>
      <c r="AG593" s="69"/>
      <c r="AH593" s="69"/>
      <c r="AI593" s="69"/>
      <c r="AJ593" s="69"/>
      <c r="AK593" s="69"/>
      <c r="AL593" s="69"/>
    </row>
    <row r="594" spans="1:38" s="71" customFormat="1" ht="60" customHeight="1" thickBot="1" x14ac:dyDescent="0.3">
      <c r="A594" s="15">
        <f>IF(C594="","",SUBTOTAL(3,$C$2:C594))</f>
        <v>593</v>
      </c>
      <c r="B594" s="16" t="s">
        <v>605</v>
      </c>
      <c r="C594" s="7" t="s">
        <v>1255</v>
      </c>
      <c r="D594" s="37">
        <v>5930</v>
      </c>
      <c r="E594" s="37" t="s">
        <v>1896</v>
      </c>
      <c r="F594" s="37">
        <v>593</v>
      </c>
      <c r="G594" s="56"/>
      <c r="H594" s="56">
        <v>6</v>
      </c>
      <c r="I594" s="56">
        <v>35</v>
      </c>
      <c r="J594" s="18">
        <f t="shared" si="9"/>
        <v>35</v>
      </c>
      <c r="K594" s="18">
        <v>25</v>
      </c>
      <c r="L594" s="19">
        <v>44378</v>
      </c>
      <c r="M594" s="62">
        <v>44452</v>
      </c>
      <c r="N594" s="18"/>
      <c r="O594" s="65"/>
      <c r="P594" s="20"/>
      <c r="Q594" s="21"/>
      <c r="R594" s="22"/>
      <c r="S594" s="23"/>
      <c r="T594" s="24"/>
      <c r="U594" s="25"/>
      <c r="V594" s="25"/>
      <c r="W594" s="45"/>
      <c r="X594" s="44"/>
      <c r="Y594" s="44"/>
      <c r="Z594" s="44"/>
      <c r="AA594" s="41"/>
      <c r="AB594" s="41"/>
      <c r="AC594" s="26"/>
      <c r="AD594" s="27"/>
      <c r="AE594" s="28"/>
      <c r="AF594" s="69"/>
      <c r="AG594" s="69"/>
      <c r="AH594" s="69"/>
      <c r="AI594" s="69"/>
      <c r="AJ594" s="69"/>
      <c r="AK594" s="69"/>
      <c r="AL594" s="69"/>
    </row>
    <row r="595" spans="1:38" s="71" customFormat="1" ht="60" customHeight="1" thickBot="1" x14ac:dyDescent="0.3">
      <c r="A595" s="15">
        <f>IF(C595="","",SUBTOTAL(3,$C$2:C595))</f>
        <v>594</v>
      </c>
      <c r="B595" s="16" t="s">
        <v>606</v>
      </c>
      <c r="C595" s="17" t="s">
        <v>1256</v>
      </c>
      <c r="D595" s="52">
        <v>5940</v>
      </c>
      <c r="E595" s="52" t="s">
        <v>1897</v>
      </c>
      <c r="F595" s="52">
        <v>594</v>
      </c>
      <c r="G595" s="56"/>
      <c r="H595" s="56">
        <v>8</v>
      </c>
      <c r="I595" s="56">
        <v>28</v>
      </c>
      <c r="J595" s="18">
        <f t="shared" si="9"/>
        <v>28</v>
      </c>
      <c r="K595" s="18">
        <v>25</v>
      </c>
      <c r="L595" s="19">
        <v>43801</v>
      </c>
      <c r="M595" s="62">
        <v>44436</v>
      </c>
      <c r="N595" s="18"/>
      <c r="O595" s="65"/>
      <c r="P595" s="20"/>
      <c r="Q595" s="21"/>
      <c r="R595" s="22"/>
      <c r="S595" s="23"/>
      <c r="T595" s="24"/>
      <c r="U595" s="25"/>
      <c r="V595" s="25"/>
      <c r="W595" s="45"/>
      <c r="X595" s="44"/>
      <c r="Y595" s="44"/>
      <c r="Z595" s="44"/>
      <c r="AA595" s="41"/>
      <c r="AB595" s="41"/>
      <c r="AC595" s="26"/>
      <c r="AD595" s="27"/>
      <c r="AE595" s="28"/>
      <c r="AF595" s="69"/>
      <c r="AG595" s="69"/>
      <c r="AH595" s="69"/>
      <c r="AI595" s="69"/>
      <c r="AJ595" s="69"/>
      <c r="AK595" s="69"/>
      <c r="AL595" s="69"/>
    </row>
    <row r="596" spans="1:38" s="71" customFormat="1" ht="60" customHeight="1" thickBot="1" x14ac:dyDescent="0.3">
      <c r="A596" s="15">
        <f>IF(C596="","",SUBTOTAL(3,$C$2:C596))</f>
        <v>595</v>
      </c>
      <c r="B596" s="16" t="s">
        <v>607</v>
      </c>
      <c r="C596" s="7" t="s">
        <v>1257</v>
      </c>
      <c r="D596" s="52">
        <v>5950</v>
      </c>
      <c r="E596" s="52" t="s">
        <v>1898</v>
      </c>
      <c r="F596" s="52">
        <v>595</v>
      </c>
      <c r="G596" s="56"/>
      <c r="H596" s="56">
        <v>8</v>
      </c>
      <c r="I596" s="56">
        <v>37</v>
      </c>
      <c r="J596" s="18">
        <f t="shared" si="9"/>
        <v>37</v>
      </c>
      <c r="K596" s="18">
        <v>25</v>
      </c>
      <c r="L596" s="19">
        <v>43450</v>
      </c>
      <c r="M596" s="62">
        <v>44488</v>
      </c>
      <c r="N596" s="18"/>
      <c r="O596" s="65"/>
      <c r="P596" s="20"/>
      <c r="Q596" s="21"/>
      <c r="R596" s="22"/>
      <c r="S596" s="23"/>
      <c r="T596" s="24"/>
      <c r="U596" s="25"/>
      <c r="V596" s="25"/>
      <c r="W596" s="45"/>
      <c r="X596" s="44"/>
      <c r="Y596" s="44"/>
      <c r="Z596" s="44"/>
      <c r="AA596" s="41"/>
      <c r="AB596" s="41"/>
      <c r="AC596" s="26"/>
      <c r="AD596" s="27"/>
      <c r="AE596" s="28"/>
      <c r="AF596" s="69"/>
      <c r="AG596" s="69"/>
      <c r="AH596" s="69"/>
      <c r="AI596" s="69"/>
      <c r="AJ596" s="69"/>
      <c r="AK596" s="69"/>
      <c r="AL596" s="69"/>
    </row>
    <row r="597" spans="1:38" s="71" customFormat="1" ht="60" customHeight="1" thickBot="1" x14ac:dyDescent="0.3">
      <c r="A597" s="15">
        <f>IF(C597="","",SUBTOTAL(3,$C$2:C597))</f>
        <v>596</v>
      </c>
      <c r="B597" s="16" t="s">
        <v>608</v>
      </c>
      <c r="C597" s="17" t="s">
        <v>1258</v>
      </c>
      <c r="D597" s="52">
        <v>5960</v>
      </c>
      <c r="E597" s="52" t="s">
        <v>1899</v>
      </c>
      <c r="F597" s="52">
        <v>596</v>
      </c>
      <c r="G597" s="56"/>
      <c r="H597" s="56">
        <v>8</v>
      </c>
      <c r="I597" s="56">
        <v>36</v>
      </c>
      <c r="J597" s="18">
        <f t="shared" si="9"/>
        <v>36</v>
      </c>
      <c r="K597" s="18">
        <v>25</v>
      </c>
      <c r="L597" s="19">
        <v>44390</v>
      </c>
      <c r="M597" s="62">
        <v>44725</v>
      </c>
      <c r="N597" s="18"/>
      <c r="O597" s="65"/>
      <c r="P597" s="20"/>
      <c r="Q597" s="21"/>
      <c r="R597" s="22"/>
      <c r="S597" s="23"/>
      <c r="T597" s="24"/>
      <c r="U597" s="25"/>
      <c r="V597" s="25"/>
      <c r="W597" s="45"/>
      <c r="X597" s="44"/>
      <c r="Y597" s="44"/>
      <c r="Z597" s="44"/>
      <c r="AA597" s="41"/>
      <c r="AB597" s="41"/>
      <c r="AC597" s="26"/>
      <c r="AD597" s="27"/>
      <c r="AE597" s="28"/>
      <c r="AF597" s="69"/>
      <c r="AG597" s="69"/>
      <c r="AH597" s="69"/>
      <c r="AI597" s="69"/>
      <c r="AJ597" s="69"/>
      <c r="AK597" s="69"/>
      <c r="AL597" s="69"/>
    </row>
    <row r="598" spans="1:38" s="71" customFormat="1" ht="60" customHeight="1" thickBot="1" x14ac:dyDescent="0.3">
      <c r="A598" s="15">
        <f>IF(C598="","",SUBTOTAL(3,$C$2:C598))</f>
        <v>597</v>
      </c>
      <c r="B598" s="16" t="s">
        <v>609</v>
      </c>
      <c r="C598" s="7" t="s">
        <v>1259</v>
      </c>
      <c r="D598" s="37">
        <v>5970</v>
      </c>
      <c r="E598" s="37" t="s">
        <v>1900</v>
      </c>
      <c r="F598" s="37">
        <v>597</v>
      </c>
      <c r="G598" s="56"/>
      <c r="H598" s="56">
        <v>8</v>
      </c>
      <c r="I598" s="56">
        <v>36</v>
      </c>
      <c r="J598" s="18">
        <f t="shared" si="9"/>
        <v>36</v>
      </c>
      <c r="K598" s="18">
        <v>25</v>
      </c>
      <c r="L598" s="19">
        <v>44370</v>
      </c>
      <c r="M598" s="62">
        <v>44446</v>
      </c>
      <c r="N598" s="18"/>
      <c r="O598" s="65"/>
      <c r="P598" s="20"/>
      <c r="Q598" s="21"/>
      <c r="R598" s="22"/>
      <c r="S598" s="23"/>
      <c r="T598" s="24"/>
      <c r="U598" s="25"/>
      <c r="V598" s="25"/>
      <c r="W598" s="45"/>
      <c r="X598" s="44"/>
      <c r="Y598" s="44"/>
      <c r="Z598" s="44"/>
      <c r="AA598" s="41"/>
      <c r="AB598" s="41"/>
      <c r="AC598" s="26"/>
      <c r="AD598" s="27"/>
      <c r="AE598" s="28"/>
      <c r="AF598" s="69"/>
      <c r="AG598" s="69"/>
      <c r="AH598" s="69"/>
      <c r="AI598" s="69"/>
      <c r="AJ598" s="69"/>
      <c r="AK598" s="69"/>
      <c r="AL598" s="69"/>
    </row>
    <row r="599" spans="1:38" s="71" customFormat="1" ht="60" customHeight="1" thickBot="1" x14ac:dyDescent="0.3">
      <c r="A599" s="15">
        <f>IF(C599="","",SUBTOTAL(3,$C$2:C599))</f>
        <v>598</v>
      </c>
      <c r="B599" s="16" t="s">
        <v>610</v>
      </c>
      <c r="C599" s="17" t="s">
        <v>1260</v>
      </c>
      <c r="D599" s="52">
        <v>5980</v>
      </c>
      <c r="E599" s="52" t="s">
        <v>1901</v>
      </c>
      <c r="F599" s="52">
        <v>598</v>
      </c>
      <c r="G599" s="56"/>
      <c r="H599" s="56">
        <v>3.19</v>
      </c>
      <c r="I599" s="56">
        <v>20</v>
      </c>
      <c r="J599" s="18">
        <f t="shared" si="9"/>
        <v>20</v>
      </c>
      <c r="K599" s="18">
        <v>25</v>
      </c>
      <c r="L599" s="19">
        <v>44245</v>
      </c>
      <c r="M599" s="62">
        <v>44786</v>
      </c>
      <c r="N599" s="18"/>
      <c r="O599" s="65"/>
      <c r="P599" s="20"/>
      <c r="Q599" s="21"/>
      <c r="R599" s="22"/>
      <c r="S599" s="23"/>
      <c r="T599" s="24"/>
      <c r="U599" s="25"/>
      <c r="V599" s="25"/>
      <c r="W599" s="45"/>
      <c r="X599" s="44"/>
      <c r="Y599" s="44"/>
      <c r="Z599" s="44"/>
      <c r="AA599" s="41"/>
      <c r="AB599" s="41"/>
      <c r="AC599" s="26"/>
      <c r="AD599" s="27"/>
      <c r="AE599" s="28"/>
      <c r="AF599" s="69"/>
      <c r="AG599" s="69"/>
      <c r="AH599" s="69"/>
      <c r="AI599" s="69"/>
      <c r="AJ599" s="69"/>
      <c r="AK599" s="69"/>
      <c r="AL599" s="69"/>
    </row>
    <row r="600" spans="1:38" s="71" customFormat="1" ht="60" customHeight="1" thickBot="1" x14ac:dyDescent="0.3">
      <c r="A600" s="15">
        <f>IF(C600="","",SUBTOTAL(3,$C$2:C600))</f>
        <v>599</v>
      </c>
      <c r="B600" s="16" t="s">
        <v>611</v>
      </c>
      <c r="C600" s="7" t="s">
        <v>1261</v>
      </c>
      <c r="D600" s="52">
        <v>5990</v>
      </c>
      <c r="E600" s="52" t="s">
        <v>1902</v>
      </c>
      <c r="F600" s="52">
        <v>599</v>
      </c>
      <c r="G600" s="56"/>
      <c r="H600" s="56">
        <v>5</v>
      </c>
      <c r="I600" s="56">
        <v>31</v>
      </c>
      <c r="J600" s="18">
        <f t="shared" si="9"/>
        <v>31</v>
      </c>
      <c r="K600" s="18">
        <v>25</v>
      </c>
      <c r="L600" s="19">
        <v>43688</v>
      </c>
      <c r="M600" s="62">
        <v>44423</v>
      </c>
      <c r="N600" s="18"/>
      <c r="O600" s="65"/>
      <c r="P600" s="20"/>
      <c r="Q600" s="21"/>
      <c r="R600" s="22"/>
      <c r="S600" s="23"/>
      <c r="T600" s="24"/>
      <c r="U600" s="25"/>
      <c r="V600" s="25"/>
      <c r="W600" s="45"/>
      <c r="X600" s="44"/>
      <c r="Y600" s="44"/>
      <c r="Z600" s="44"/>
      <c r="AA600" s="41"/>
      <c r="AB600" s="41"/>
      <c r="AC600" s="26"/>
      <c r="AD600" s="27"/>
      <c r="AE600" s="28"/>
      <c r="AF600" s="69"/>
      <c r="AG600" s="69"/>
      <c r="AH600" s="69"/>
      <c r="AI600" s="69"/>
      <c r="AJ600" s="69"/>
      <c r="AK600" s="69"/>
      <c r="AL600" s="69"/>
    </row>
    <row r="601" spans="1:38" s="71" customFormat="1" ht="60" customHeight="1" thickBot="1" x14ac:dyDescent="0.3">
      <c r="A601" s="15">
        <f>IF(C601="","",SUBTOTAL(3,$C$2:C601))</f>
        <v>600</v>
      </c>
      <c r="B601" s="16" t="s">
        <v>612</v>
      </c>
      <c r="C601" s="17" t="s">
        <v>1262</v>
      </c>
      <c r="D601" s="37">
        <v>6000</v>
      </c>
      <c r="E601" s="37" t="s">
        <v>1903</v>
      </c>
      <c r="F601" s="37">
        <v>600</v>
      </c>
      <c r="G601" s="56"/>
      <c r="H601" s="56">
        <v>5</v>
      </c>
      <c r="I601" s="56">
        <v>26</v>
      </c>
      <c r="J601" s="18">
        <f t="shared" si="9"/>
        <v>26</v>
      </c>
      <c r="K601" s="18">
        <v>25</v>
      </c>
      <c r="L601" s="19">
        <v>44390</v>
      </c>
      <c r="M601" s="62">
        <v>44428</v>
      </c>
      <c r="N601" s="18"/>
      <c r="O601" s="65"/>
      <c r="P601" s="20"/>
      <c r="Q601" s="21"/>
      <c r="R601" s="22"/>
      <c r="S601" s="23"/>
      <c r="T601" s="24"/>
      <c r="U601" s="25"/>
      <c r="V601" s="25"/>
      <c r="W601" s="45"/>
      <c r="X601" s="44"/>
      <c r="Y601" s="44"/>
      <c r="Z601" s="44"/>
      <c r="AA601" s="41"/>
      <c r="AB601" s="41"/>
      <c r="AC601" s="26"/>
      <c r="AD601" s="27"/>
      <c r="AE601" s="28"/>
      <c r="AF601" s="69"/>
      <c r="AG601" s="69"/>
      <c r="AH601" s="69"/>
      <c r="AI601" s="69"/>
      <c r="AJ601" s="69"/>
      <c r="AK601" s="69"/>
      <c r="AL601" s="69"/>
    </row>
    <row r="602" spans="1:38" s="71" customFormat="1" ht="60" customHeight="1" thickBot="1" x14ac:dyDescent="0.3">
      <c r="A602" s="15">
        <f>IF(C602="","",SUBTOTAL(3,$C$2:C602))</f>
        <v>601</v>
      </c>
      <c r="B602" s="16" t="s">
        <v>613</v>
      </c>
      <c r="C602" s="7" t="s">
        <v>1263</v>
      </c>
      <c r="D602" s="52">
        <v>6010</v>
      </c>
      <c r="E602" s="52" t="s">
        <v>1904</v>
      </c>
      <c r="F602" s="52">
        <v>601</v>
      </c>
      <c r="G602" s="56"/>
      <c r="H602" s="56">
        <v>7</v>
      </c>
      <c r="I602" s="56">
        <v>32</v>
      </c>
      <c r="J602" s="18">
        <f t="shared" si="9"/>
        <v>32</v>
      </c>
      <c r="K602" s="18">
        <v>25</v>
      </c>
      <c r="L602" s="19">
        <v>43881</v>
      </c>
      <c r="M602" s="62">
        <v>44430</v>
      </c>
      <c r="N602" s="18"/>
      <c r="O602" s="65"/>
      <c r="P602" s="20"/>
      <c r="Q602" s="21"/>
      <c r="R602" s="22"/>
      <c r="S602" s="23"/>
      <c r="T602" s="24"/>
      <c r="U602" s="25"/>
      <c r="V602" s="25"/>
      <c r="W602" s="45"/>
      <c r="X602" s="44"/>
      <c r="Y602" s="44"/>
      <c r="Z602" s="44"/>
      <c r="AA602" s="41"/>
      <c r="AB602" s="41"/>
      <c r="AC602" s="26"/>
      <c r="AD602" s="27"/>
      <c r="AE602" s="28"/>
      <c r="AF602" s="69"/>
      <c r="AG602" s="69"/>
      <c r="AH602" s="69"/>
      <c r="AI602" s="69"/>
      <c r="AJ602" s="69"/>
      <c r="AK602" s="69"/>
      <c r="AL602" s="69"/>
    </row>
    <row r="603" spans="1:38" s="71" customFormat="1" ht="60" customHeight="1" thickBot="1" x14ac:dyDescent="0.3">
      <c r="A603" s="15">
        <f>IF(C603="","",SUBTOTAL(3,$C$2:C603))</f>
        <v>602</v>
      </c>
      <c r="B603" s="16" t="s">
        <v>614</v>
      </c>
      <c r="C603" s="17" t="s">
        <v>1264</v>
      </c>
      <c r="D603" s="52">
        <v>6020</v>
      </c>
      <c r="E603" s="52" t="s">
        <v>1905</v>
      </c>
      <c r="F603" s="52">
        <v>602</v>
      </c>
      <c r="G603" s="56"/>
      <c r="H603" s="56">
        <v>6</v>
      </c>
      <c r="I603" s="56">
        <v>29</v>
      </c>
      <c r="J603" s="18">
        <f t="shared" si="9"/>
        <v>29</v>
      </c>
      <c r="K603" s="18">
        <v>25</v>
      </c>
      <c r="L603" s="19">
        <v>44314</v>
      </c>
      <c r="M603" s="62">
        <v>44465</v>
      </c>
      <c r="N603" s="18"/>
      <c r="O603" s="65"/>
      <c r="P603" s="20"/>
      <c r="Q603" s="21"/>
      <c r="R603" s="22"/>
      <c r="S603" s="23"/>
      <c r="T603" s="24"/>
      <c r="U603" s="25"/>
      <c r="V603" s="25"/>
      <c r="W603" s="45"/>
      <c r="X603" s="44"/>
      <c r="Y603" s="44"/>
      <c r="Z603" s="44"/>
      <c r="AA603" s="41"/>
      <c r="AB603" s="41"/>
      <c r="AC603" s="26"/>
      <c r="AD603" s="27"/>
      <c r="AE603" s="28"/>
      <c r="AF603" s="69"/>
      <c r="AG603" s="69"/>
      <c r="AH603" s="69"/>
      <c r="AI603" s="69"/>
      <c r="AJ603" s="69"/>
      <c r="AK603" s="69"/>
      <c r="AL603" s="69"/>
    </row>
    <row r="604" spans="1:38" s="71" customFormat="1" ht="60" customHeight="1" thickBot="1" x14ac:dyDescent="0.3">
      <c r="A604" s="15">
        <f>IF(C604="","",SUBTOTAL(3,$C$2:C604))</f>
        <v>603</v>
      </c>
      <c r="B604" s="16" t="s">
        <v>615</v>
      </c>
      <c r="C604" s="7" t="s">
        <v>1265</v>
      </c>
      <c r="D604" s="52">
        <v>6030</v>
      </c>
      <c r="E604" s="52" t="s">
        <v>1906</v>
      </c>
      <c r="F604" s="52">
        <v>603</v>
      </c>
      <c r="G604" s="56"/>
      <c r="H604" s="56">
        <v>4</v>
      </c>
      <c r="I604" s="56">
        <v>30</v>
      </c>
      <c r="J604" s="18">
        <f t="shared" si="9"/>
        <v>30</v>
      </c>
      <c r="K604" s="18">
        <v>25</v>
      </c>
      <c r="L604" s="19">
        <v>44121</v>
      </c>
      <c r="M604" s="62">
        <v>44519</v>
      </c>
      <c r="N604" s="18"/>
      <c r="O604" s="65"/>
      <c r="P604" s="20"/>
      <c r="Q604" s="21"/>
      <c r="R604" s="22"/>
      <c r="S604" s="23"/>
      <c r="T604" s="24"/>
      <c r="U604" s="25"/>
      <c r="V604" s="25"/>
      <c r="W604" s="45"/>
      <c r="X604" s="44"/>
      <c r="Y604" s="44"/>
      <c r="Z604" s="44"/>
      <c r="AA604" s="41"/>
      <c r="AB604" s="41"/>
      <c r="AC604" s="26"/>
      <c r="AD604" s="27"/>
      <c r="AE604" s="28"/>
      <c r="AF604" s="69"/>
      <c r="AG604" s="69"/>
      <c r="AH604" s="69"/>
      <c r="AI604" s="69"/>
      <c r="AJ604" s="69"/>
      <c r="AK604" s="69"/>
      <c r="AL604" s="69"/>
    </row>
    <row r="605" spans="1:38" s="71" customFormat="1" ht="60" customHeight="1" thickBot="1" x14ac:dyDescent="0.3">
      <c r="A605" s="15">
        <f>IF(C605="","",SUBTOTAL(3,$C$2:C605))</f>
        <v>604</v>
      </c>
      <c r="B605" s="16" t="s">
        <v>616</v>
      </c>
      <c r="C605" s="17" t="s">
        <v>1266</v>
      </c>
      <c r="D605" s="37">
        <v>6040</v>
      </c>
      <c r="E605" s="37" t="s">
        <v>1907</v>
      </c>
      <c r="F605" s="37">
        <v>604</v>
      </c>
      <c r="G605" s="56"/>
      <c r="H605" s="56">
        <v>4</v>
      </c>
      <c r="I605" s="56">
        <v>38</v>
      </c>
      <c r="J605" s="18">
        <f t="shared" si="9"/>
        <v>38</v>
      </c>
      <c r="K605" s="18">
        <v>25</v>
      </c>
      <c r="L605" s="19">
        <v>44372</v>
      </c>
      <c r="M605" s="62">
        <v>44539</v>
      </c>
      <c r="N605" s="18"/>
      <c r="O605" s="65"/>
      <c r="P605" s="20"/>
      <c r="Q605" s="21"/>
      <c r="R605" s="22"/>
      <c r="S605" s="23"/>
      <c r="T605" s="24"/>
      <c r="U605" s="25"/>
      <c r="V605" s="25"/>
      <c r="W605" s="45"/>
      <c r="X605" s="44"/>
      <c r="Y605" s="44"/>
      <c r="Z605" s="44"/>
      <c r="AA605" s="41"/>
      <c r="AB605" s="41"/>
      <c r="AC605" s="26"/>
      <c r="AD605" s="27"/>
      <c r="AE605" s="28"/>
      <c r="AF605" s="69"/>
      <c r="AG605" s="69"/>
      <c r="AH605" s="69"/>
      <c r="AI605" s="69"/>
      <c r="AJ605" s="69"/>
      <c r="AK605" s="69"/>
      <c r="AL605" s="69"/>
    </row>
    <row r="606" spans="1:38" s="71" customFormat="1" ht="60" customHeight="1" thickBot="1" x14ac:dyDescent="0.3">
      <c r="A606" s="15">
        <f>IF(C606="","",SUBTOTAL(3,$C$2:C606))</f>
        <v>605</v>
      </c>
      <c r="B606" s="16" t="s">
        <v>617</v>
      </c>
      <c r="C606" s="7" t="s">
        <v>1267</v>
      </c>
      <c r="D606" s="52">
        <v>6050</v>
      </c>
      <c r="E606" s="52" t="s">
        <v>1908</v>
      </c>
      <c r="F606" s="52">
        <v>605</v>
      </c>
      <c r="G606" s="56"/>
      <c r="H606" s="56">
        <v>8</v>
      </c>
      <c r="I606" s="56">
        <v>37</v>
      </c>
      <c r="J606" s="18">
        <f t="shared" si="9"/>
        <v>37</v>
      </c>
      <c r="K606" s="18">
        <v>25</v>
      </c>
      <c r="L606" s="19">
        <v>44397</v>
      </c>
      <c r="M606" s="62">
        <v>44488</v>
      </c>
      <c r="N606" s="18"/>
      <c r="O606" s="65"/>
      <c r="P606" s="20"/>
      <c r="Q606" s="21"/>
      <c r="R606" s="22"/>
      <c r="S606" s="23"/>
      <c r="T606" s="24"/>
      <c r="U606" s="25"/>
      <c r="V606" s="25"/>
      <c r="W606" s="45"/>
      <c r="X606" s="44"/>
      <c r="Y606" s="44"/>
      <c r="Z606" s="44"/>
      <c r="AA606" s="41"/>
      <c r="AB606" s="41"/>
      <c r="AC606" s="26"/>
      <c r="AD606" s="27"/>
      <c r="AE606" s="28"/>
      <c r="AF606" s="69"/>
      <c r="AG606" s="69"/>
      <c r="AH606" s="69"/>
      <c r="AI606" s="69"/>
      <c r="AJ606" s="69"/>
      <c r="AK606" s="69"/>
      <c r="AL606" s="69"/>
    </row>
    <row r="607" spans="1:38" s="71" customFormat="1" ht="60" customHeight="1" thickBot="1" x14ac:dyDescent="0.3">
      <c r="A607" s="15">
        <f>IF(C607="","",SUBTOTAL(3,$C$2:C607))</f>
        <v>606</v>
      </c>
      <c r="B607" s="16" t="s">
        <v>618</v>
      </c>
      <c r="C607" s="17" t="s">
        <v>1268</v>
      </c>
      <c r="D607" s="52">
        <v>6060</v>
      </c>
      <c r="E607" s="52" t="s">
        <v>1909</v>
      </c>
      <c r="F607" s="52">
        <v>606</v>
      </c>
      <c r="G607" s="56"/>
      <c r="H607" s="56">
        <v>7</v>
      </c>
      <c r="I607" s="56">
        <v>35</v>
      </c>
      <c r="J607" s="18">
        <f t="shared" si="9"/>
        <v>35</v>
      </c>
      <c r="K607" s="18">
        <v>25</v>
      </c>
      <c r="L607" s="19">
        <v>43756</v>
      </c>
      <c r="M607" s="62">
        <v>44421</v>
      </c>
      <c r="N607" s="18"/>
      <c r="O607" s="65"/>
      <c r="P607" s="20"/>
      <c r="Q607" s="21"/>
      <c r="R607" s="22"/>
      <c r="S607" s="23"/>
      <c r="T607" s="24"/>
      <c r="U607" s="25"/>
      <c r="V607" s="25"/>
      <c r="W607" s="45"/>
      <c r="X607" s="44"/>
      <c r="Y607" s="44"/>
      <c r="Z607" s="44"/>
      <c r="AA607" s="41"/>
      <c r="AB607" s="41"/>
      <c r="AC607" s="26"/>
      <c r="AD607" s="27"/>
      <c r="AE607" s="28"/>
      <c r="AF607" s="69"/>
      <c r="AG607" s="69"/>
      <c r="AH607" s="69"/>
      <c r="AI607" s="69"/>
      <c r="AJ607" s="69"/>
      <c r="AK607" s="69"/>
      <c r="AL607" s="69"/>
    </row>
    <row r="608" spans="1:38" s="71" customFormat="1" ht="60" customHeight="1" thickBot="1" x14ac:dyDescent="0.3">
      <c r="A608" s="15">
        <f>IF(C608="","",SUBTOTAL(3,$C$2:C608))</f>
        <v>607</v>
      </c>
      <c r="B608" s="16" t="s">
        <v>619</v>
      </c>
      <c r="C608" s="7" t="s">
        <v>1269</v>
      </c>
      <c r="D608" s="37">
        <v>6070</v>
      </c>
      <c r="E608" s="37" t="s">
        <v>1910</v>
      </c>
      <c r="F608" s="37">
        <v>607</v>
      </c>
      <c r="G608" s="56"/>
      <c r="H608" s="56">
        <v>7</v>
      </c>
      <c r="I608" s="56">
        <v>32</v>
      </c>
      <c r="J608" s="18">
        <f t="shared" si="9"/>
        <v>32</v>
      </c>
      <c r="K608" s="18">
        <v>25</v>
      </c>
      <c r="L608" s="19">
        <v>44321</v>
      </c>
      <c r="M608" s="62">
        <v>44370</v>
      </c>
      <c r="N608" s="18"/>
      <c r="O608" s="65"/>
      <c r="P608" s="20"/>
      <c r="Q608" s="21"/>
      <c r="R608" s="22"/>
      <c r="S608" s="23"/>
      <c r="T608" s="24"/>
      <c r="U608" s="25"/>
      <c r="V608" s="25"/>
      <c r="W608" s="45"/>
      <c r="X608" s="44"/>
      <c r="Y608" s="44"/>
      <c r="Z608" s="44"/>
      <c r="AA608" s="41"/>
      <c r="AB608" s="41"/>
      <c r="AC608" s="26"/>
      <c r="AD608" s="27"/>
      <c r="AE608" s="28"/>
      <c r="AF608" s="69"/>
      <c r="AG608" s="69"/>
      <c r="AH608" s="69"/>
      <c r="AI608" s="69"/>
      <c r="AJ608" s="69"/>
      <c r="AK608" s="69"/>
      <c r="AL608" s="69"/>
    </row>
    <row r="609" spans="1:38" s="71" customFormat="1" ht="60" customHeight="1" thickBot="1" x14ac:dyDescent="0.3">
      <c r="A609" s="15">
        <f>IF(C609="","",SUBTOTAL(3,$C$2:C609))</f>
        <v>608</v>
      </c>
      <c r="B609" s="16" t="s">
        <v>620</v>
      </c>
      <c r="C609" s="17" t="s">
        <v>1270</v>
      </c>
      <c r="D609" s="52">
        <v>6080</v>
      </c>
      <c r="E609" s="52" t="s">
        <v>1911</v>
      </c>
      <c r="F609" s="52">
        <v>608</v>
      </c>
      <c r="G609" s="56"/>
      <c r="H609" s="56">
        <v>8</v>
      </c>
      <c r="I609" s="56">
        <v>34</v>
      </c>
      <c r="J609" s="18">
        <f t="shared" si="9"/>
        <v>34</v>
      </c>
      <c r="K609" s="18">
        <v>25</v>
      </c>
      <c r="L609" s="19" t="s">
        <v>621</v>
      </c>
      <c r="M609" s="62">
        <v>44540</v>
      </c>
      <c r="N609" s="18"/>
      <c r="O609" s="65"/>
      <c r="P609" s="20"/>
      <c r="Q609" s="21"/>
      <c r="R609" s="22"/>
      <c r="S609" s="23"/>
      <c r="T609" s="24"/>
      <c r="U609" s="25"/>
      <c r="V609" s="25"/>
      <c r="W609" s="45"/>
      <c r="X609" s="44"/>
      <c r="Y609" s="44"/>
      <c r="Z609" s="44"/>
      <c r="AA609" s="41"/>
      <c r="AB609" s="41"/>
      <c r="AC609" s="26"/>
      <c r="AD609" s="27"/>
      <c r="AE609" s="28"/>
      <c r="AF609" s="69"/>
      <c r="AG609" s="69"/>
      <c r="AH609" s="69"/>
      <c r="AI609" s="69"/>
      <c r="AJ609" s="69"/>
      <c r="AK609" s="69"/>
      <c r="AL609" s="69"/>
    </row>
    <row r="610" spans="1:38" s="71" customFormat="1" ht="60" customHeight="1" thickBot="1" x14ac:dyDescent="0.3">
      <c r="A610" s="15">
        <f>IF(C610="","",SUBTOTAL(3,$C$2:C610))</f>
        <v>609</v>
      </c>
      <c r="B610" s="16" t="s">
        <v>622</v>
      </c>
      <c r="C610" s="7" t="s">
        <v>1271</v>
      </c>
      <c r="D610" s="52">
        <v>6090</v>
      </c>
      <c r="E610" s="52" t="s">
        <v>1912</v>
      </c>
      <c r="F610" s="52">
        <v>609</v>
      </c>
      <c r="G610" s="56"/>
      <c r="H610" s="56">
        <v>1.43</v>
      </c>
      <c r="I610" s="56">
        <v>27</v>
      </c>
      <c r="J610" s="18">
        <f t="shared" si="9"/>
        <v>27</v>
      </c>
      <c r="K610" s="18">
        <v>25</v>
      </c>
      <c r="L610" s="19">
        <v>44614</v>
      </c>
      <c r="M610" s="62">
        <v>44715</v>
      </c>
      <c r="N610" s="18"/>
      <c r="O610" s="65"/>
      <c r="P610" s="20"/>
      <c r="Q610" s="21"/>
      <c r="R610" s="22"/>
      <c r="S610" s="23"/>
      <c r="T610" s="24"/>
      <c r="U610" s="25"/>
      <c r="V610" s="25"/>
      <c r="W610" s="45"/>
      <c r="X610" s="44"/>
      <c r="Y610" s="44"/>
      <c r="Z610" s="44"/>
      <c r="AA610" s="41"/>
      <c r="AB610" s="41"/>
      <c r="AC610" s="26"/>
      <c r="AD610" s="27"/>
      <c r="AE610" s="28"/>
      <c r="AF610" s="69"/>
      <c r="AG610" s="69"/>
      <c r="AH610" s="69"/>
      <c r="AI610" s="69"/>
      <c r="AJ610" s="69"/>
      <c r="AK610" s="69"/>
      <c r="AL610" s="69"/>
    </row>
    <row r="611" spans="1:38" s="71" customFormat="1" ht="60" customHeight="1" thickBot="1" x14ac:dyDescent="0.3">
      <c r="A611" s="15">
        <f>IF(C611="","",SUBTOTAL(3,$C$2:C611))</f>
        <v>610</v>
      </c>
      <c r="B611" s="16" t="s">
        <v>623</v>
      </c>
      <c r="C611" s="17" t="s">
        <v>1272</v>
      </c>
      <c r="D611" s="52">
        <v>6100</v>
      </c>
      <c r="E611" s="52" t="s">
        <v>1913</v>
      </c>
      <c r="F611" s="52">
        <v>610</v>
      </c>
      <c r="G611" s="56"/>
      <c r="H611" s="56">
        <v>8</v>
      </c>
      <c r="I611" s="56">
        <v>36</v>
      </c>
      <c r="J611" s="18">
        <f t="shared" si="9"/>
        <v>36</v>
      </c>
      <c r="K611" s="18">
        <v>25</v>
      </c>
      <c r="L611" s="19">
        <v>44477</v>
      </c>
      <c r="M611" s="62">
        <v>44671</v>
      </c>
      <c r="N611" s="18"/>
      <c r="O611" s="65"/>
      <c r="P611" s="20"/>
      <c r="Q611" s="21"/>
      <c r="R611" s="22"/>
      <c r="S611" s="23"/>
      <c r="T611" s="24"/>
      <c r="U611" s="25"/>
      <c r="V611" s="25"/>
      <c r="W611" s="45"/>
      <c r="X611" s="44"/>
      <c r="Y611" s="44"/>
      <c r="Z611" s="44"/>
      <c r="AA611" s="41"/>
      <c r="AB611" s="41"/>
      <c r="AC611" s="26"/>
      <c r="AD611" s="27"/>
      <c r="AE611" s="28"/>
      <c r="AF611" s="69"/>
      <c r="AG611" s="69"/>
      <c r="AH611" s="69"/>
      <c r="AI611" s="69"/>
      <c r="AJ611" s="69"/>
      <c r="AK611" s="69"/>
      <c r="AL611" s="69"/>
    </row>
    <row r="612" spans="1:38" s="71" customFormat="1" ht="60" customHeight="1" thickBot="1" x14ac:dyDescent="0.3">
      <c r="A612" s="15">
        <f>IF(C612="","",SUBTOTAL(3,$C$2:C612))</f>
        <v>611</v>
      </c>
      <c r="B612" s="16" t="s">
        <v>624</v>
      </c>
      <c r="C612" s="7" t="s">
        <v>1273</v>
      </c>
      <c r="D612" s="37">
        <v>6110</v>
      </c>
      <c r="E612" s="37" t="s">
        <v>1914</v>
      </c>
      <c r="F612" s="37">
        <v>611</v>
      </c>
      <c r="G612" s="56"/>
      <c r="H612" s="56">
        <v>5</v>
      </c>
      <c r="I612" s="56">
        <v>32</v>
      </c>
      <c r="J612" s="18">
        <f t="shared" si="9"/>
        <v>32</v>
      </c>
      <c r="K612" s="18">
        <v>25</v>
      </c>
      <c r="L612" s="19">
        <v>44501</v>
      </c>
      <c r="M612" s="62">
        <v>44527</v>
      </c>
      <c r="N612" s="18"/>
      <c r="O612" s="65"/>
      <c r="P612" s="20"/>
      <c r="Q612" s="21"/>
      <c r="R612" s="22"/>
      <c r="S612" s="23"/>
      <c r="T612" s="24"/>
      <c r="U612" s="25"/>
      <c r="V612" s="25"/>
      <c r="W612" s="45"/>
      <c r="X612" s="44"/>
      <c r="Y612" s="44"/>
      <c r="Z612" s="44"/>
      <c r="AA612" s="41"/>
      <c r="AB612" s="41"/>
      <c r="AC612" s="26"/>
      <c r="AD612" s="27"/>
      <c r="AE612" s="28"/>
      <c r="AF612" s="69"/>
      <c r="AG612" s="69"/>
      <c r="AH612" s="69"/>
      <c r="AI612" s="69"/>
      <c r="AJ612" s="69"/>
      <c r="AK612" s="69"/>
      <c r="AL612" s="69"/>
    </row>
    <row r="613" spans="1:38" s="71" customFormat="1" ht="60" customHeight="1" thickBot="1" x14ac:dyDescent="0.3">
      <c r="A613" s="15">
        <f>IF(C613="","",SUBTOTAL(3,$C$2:C613))</f>
        <v>612</v>
      </c>
      <c r="B613" s="16" t="s">
        <v>625</v>
      </c>
      <c r="C613" s="17" t="s">
        <v>1274</v>
      </c>
      <c r="D613" s="52">
        <v>6120</v>
      </c>
      <c r="E613" s="52" t="s">
        <v>1915</v>
      </c>
      <c r="F613" s="52">
        <v>612</v>
      </c>
      <c r="G613" s="56"/>
      <c r="H613" s="56">
        <v>13</v>
      </c>
      <c r="I613" s="56">
        <v>36</v>
      </c>
      <c r="J613" s="18">
        <f t="shared" si="9"/>
        <v>36</v>
      </c>
      <c r="K613" s="18">
        <v>25</v>
      </c>
      <c r="L613" s="19">
        <v>44021</v>
      </c>
      <c r="M613" s="62">
        <v>44520</v>
      </c>
      <c r="N613" s="18"/>
      <c r="O613" s="65"/>
      <c r="P613" s="20"/>
      <c r="Q613" s="21"/>
      <c r="R613" s="22"/>
      <c r="S613" s="23"/>
      <c r="T613" s="24"/>
      <c r="U613" s="25"/>
      <c r="V613" s="25"/>
      <c r="W613" s="45"/>
      <c r="X613" s="44"/>
      <c r="Y613" s="44"/>
      <c r="Z613" s="44"/>
      <c r="AA613" s="41"/>
      <c r="AB613" s="41"/>
      <c r="AC613" s="26"/>
      <c r="AD613" s="27"/>
      <c r="AE613" s="28"/>
      <c r="AF613" s="69"/>
      <c r="AG613" s="69"/>
      <c r="AH613" s="69"/>
      <c r="AI613" s="69"/>
      <c r="AJ613" s="69"/>
      <c r="AK613" s="69"/>
      <c r="AL613" s="69"/>
    </row>
    <row r="614" spans="1:38" s="71" customFormat="1" ht="60" customHeight="1" thickBot="1" x14ac:dyDescent="0.3">
      <c r="A614" s="15">
        <f>IF(C614="","",SUBTOTAL(3,$C$2:C614))</f>
        <v>613</v>
      </c>
      <c r="B614" s="16" t="s">
        <v>626</v>
      </c>
      <c r="C614" s="7" t="s">
        <v>1275</v>
      </c>
      <c r="D614" s="52">
        <v>6130</v>
      </c>
      <c r="E614" s="52" t="s">
        <v>1916</v>
      </c>
      <c r="F614" s="52">
        <v>613</v>
      </c>
      <c r="G614" s="56"/>
      <c r="H614" s="56">
        <v>5</v>
      </c>
      <c r="I614" s="56">
        <v>36</v>
      </c>
      <c r="J614" s="18">
        <f t="shared" si="9"/>
        <v>36</v>
      </c>
      <c r="K614" s="18">
        <v>25</v>
      </c>
      <c r="L614" s="19">
        <v>43596</v>
      </c>
      <c r="M614" s="62">
        <v>44393</v>
      </c>
      <c r="N614" s="18"/>
      <c r="O614" s="65"/>
      <c r="P614" s="20"/>
      <c r="Q614" s="21"/>
      <c r="R614" s="22"/>
      <c r="S614" s="23"/>
      <c r="T614" s="24"/>
      <c r="U614" s="25"/>
      <c r="V614" s="25"/>
      <c r="W614" s="45"/>
      <c r="X614" s="44"/>
      <c r="Y614" s="44"/>
      <c r="Z614" s="44"/>
      <c r="AA614" s="41"/>
      <c r="AB614" s="41"/>
      <c r="AC614" s="26"/>
      <c r="AD614" s="27"/>
      <c r="AE614" s="28"/>
      <c r="AF614" s="69"/>
      <c r="AG614" s="69"/>
      <c r="AH614" s="69"/>
      <c r="AI614" s="69"/>
      <c r="AJ614" s="69"/>
      <c r="AK614" s="69"/>
      <c r="AL614" s="69"/>
    </row>
    <row r="615" spans="1:38" s="71" customFormat="1" ht="60" customHeight="1" thickBot="1" x14ac:dyDescent="0.3">
      <c r="A615" s="15">
        <f>IF(C615="","",SUBTOTAL(3,$C$2:C615))</f>
        <v>614</v>
      </c>
      <c r="B615" s="16" t="s">
        <v>627</v>
      </c>
      <c r="C615" s="17" t="s">
        <v>1276</v>
      </c>
      <c r="D615" s="37">
        <v>6140</v>
      </c>
      <c r="E615" s="37" t="s">
        <v>1917</v>
      </c>
      <c r="F615" s="37">
        <v>614</v>
      </c>
      <c r="G615" s="56"/>
      <c r="H615" s="56">
        <v>3</v>
      </c>
      <c r="I615" s="56">
        <v>22</v>
      </c>
      <c r="J615" s="18">
        <f t="shared" si="9"/>
        <v>22</v>
      </c>
      <c r="K615" s="18">
        <v>25</v>
      </c>
      <c r="L615" s="19">
        <v>43946</v>
      </c>
      <c r="M615" s="62">
        <v>44401</v>
      </c>
      <c r="N615" s="18"/>
      <c r="O615" s="65"/>
      <c r="P615" s="20"/>
      <c r="Q615" s="21"/>
      <c r="R615" s="22"/>
      <c r="S615" s="23"/>
      <c r="T615" s="24"/>
      <c r="U615" s="25"/>
      <c r="V615" s="25"/>
      <c r="W615" s="45"/>
      <c r="X615" s="44"/>
      <c r="Y615" s="44"/>
      <c r="Z615" s="44"/>
      <c r="AA615" s="41"/>
      <c r="AB615" s="41"/>
      <c r="AC615" s="26"/>
      <c r="AD615" s="27"/>
      <c r="AE615" s="28"/>
      <c r="AF615" s="69"/>
      <c r="AG615" s="69"/>
      <c r="AH615" s="69"/>
      <c r="AI615" s="69"/>
      <c r="AJ615" s="69"/>
      <c r="AK615" s="69"/>
      <c r="AL615" s="69"/>
    </row>
    <row r="616" spans="1:38" s="71" customFormat="1" ht="60" customHeight="1" thickBot="1" x14ac:dyDescent="0.3">
      <c r="A616" s="15">
        <f>IF(C616="","",SUBTOTAL(3,$C$2:C616))</f>
        <v>615</v>
      </c>
      <c r="B616" s="16" t="s">
        <v>628</v>
      </c>
      <c r="C616" s="7" t="s">
        <v>1277</v>
      </c>
      <c r="D616" s="52">
        <v>6150</v>
      </c>
      <c r="E616" s="52" t="s">
        <v>1918</v>
      </c>
      <c r="F616" s="52">
        <v>615</v>
      </c>
      <c r="G616" s="56"/>
      <c r="H616" s="56">
        <v>0.67</v>
      </c>
      <c r="I616" s="56">
        <v>15</v>
      </c>
      <c r="J616" s="18">
        <f t="shared" si="9"/>
        <v>15</v>
      </c>
      <c r="K616" s="18">
        <v>25</v>
      </c>
      <c r="L616" s="19">
        <v>44470</v>
      </c>
      <c r="M616" s="62">
        <v>44554</v>
      </c>
      <c r="N616" s="18"/>
      <c r="O616" s="65"/>
      <c r="P616" s="20"/>
      <c r="Q616" s="21"/>
      <c r="R616" s="22"/>
      <c r="S616" s="23"/>
      <c r="T616" s="24"/>
      <c r="U616" s="25"/>
      <c r="V616" s="25"/>
      <c r="W616" s="45"/>
      <c r="X616" s="44"/>
      <c r="Y616" s="44"/>
      <c r="Z616" s="44"/>
      <c r="AA616" s="41"/>
      <c r="AB616" s="41"/>
      <c r="AC616" s="26"/>
      <c r="AD616" s="27"/>
      <c r="AE616" s="28"/>
      <c r="AF616" s="69"/>
      <c r="AG616" s="69"/>
      <c r="AH616" s="69"/>
      <c r="AI616" s="69"/>
      <c r="AJ616" s="69"/>
      <c r="AK616" s="69"/>
      <c r="AL616" s="69"/>
    </row>
    <row r="617" spans="1:38" s="71" customFormat="1" ht="60" customHeight="1" thickBot="1" x14ac:dyDescent="0.3">
      <c r="A617" s="15">
        <f>IF(C617="","",SUBTOTAL(3,$C$2:C617))</f>
        <v>616</v>
      </c>
      <c r="B617" s="16" t="s">
        <v>629</v>
      </c>
      <c r="C617" s="17" t="s">
        <v>1278</v>
      </c>
      <c r="D617" s="52">
        <v>6160</v>
      </c>
      <c r="E617" s="52" t="s">
        <v>1919</v>
      </c>
      <c r="F617" s="52">
        <v>616</v>
      </c>
      <c r="G617" s="56"/>
      <c r="H617" s="56">
        <v>11</v>
      </c>
      <c r="I617" s="56">
        <v>41</v>
      </c>
      <c r="J617" s="18">
        <f t="shared" si="9"/>
        <v>41</v>
      </c>
      <c r="K617" s="18">
        <v>25</v>
      </c>
      <c r="L617" s="19">
        <v>44641</v>
      </c>
      <c r="M617" s="62">
        <v>44720</v>
      </c>
      <c r="N617" s="18"/>
      <c r="O617" s="65"/>
      <c r="P617" s="20"/>
      <c r="Q617" s="21"/>
      <c r="R617" s="22"/>
      <c r="S617" s="23"/>
      <c r="T617" s="24"/>
      <c r="U617" s="25"/>
      <c r="V617" s="25"/>
      <c r="W617" s="45"/>
      <c r="X617" s="44"/>
      <c r="Y617" s="44"/>
      <c r="Z617" s="44"/>
      <c r="AA617" s="41"/>
      <c r="AB617" s="41"/>
      <c r="AC617" s="26"/>
      <c r="AD617" s="27"/>
      <c r="AE617" s="28"/>
      <c r="AF617" s="69"/>
      <c r="AG617" s="69"/>
      <c r="AH617" s="69"/>
      <c r="AI617" s="69"/>
      <c r="AJ617" s="69"/>
      <c r="AK617" s="69"/>
      <c r="AL617" s="69"/>
    </row>
    <row r="618" spans="1:38" s="71" customFormat="1" ht="60" customHeight="1" thickBot="1" x14ac:dyDescent="0.3">
      <c r="A618" s="15">
        <f>IF(C618="","",SUBTOTAL(3,$C$2:C618))</f>
        <v>617</v>
      </c>
      <c r="B618" s="16" t="s">
        <v>630</v>
      </c>
      <c r="C618" s="7" t="s">
        <v>1279</v>
      </c>
      <c r="D618" s="52">
        <v>6170</v>
      </c>
      <c r="E618" s="52" t="s">
        <v>1920</v>
      </c>
      <c r="F618" s="52">
        <v>617</v>
      </c>
      <c r="G618" s="56"/>
      <c r="H618" s="56">
        <v>9</v>
      </c>
      <c r="I618" s="56">
        <v>39</v>
      </c>
      <c r="J618" s="18">
        <f t="shared" si="9"/>
        <v>39</v>
      </c>
      <c r="K618" s="18">
        <v>25</v>
      </c>
      <c r="L618" s="19">
        <v>44051</v>
      </c>
      <c r="M618" s="62">
        <v>44468</v>
      </c>
      <c r="N618" s="18"/>
      <c r="O618" s="65"/>
      <c r="P618" s="20"/>
      <c r="Q618" s="21"/>
      <c r="R618" s="22"/>
      <c r="S618" s="23"/>
      <c r="T618" s="24"/>
      <c r="U618" s="25"/>
      <c r="V618" s="25"/>
      <c r="W618" s="45"/>
      <c r="X618" s="44"/>
      <c r="Y618" s="44"/>
      <c r="Z618" s="44"/>
      <c r="AA618" s="41"/>
      <c r="AB618" s="41"/>
      <c r="AC618" s="26"/>
      <c r="AD618" s="27"/>
      <c r="AE618" s="28"/>
      <c r="AF618" s="69"/>
      <c r="AG618" s="69"/>
      <c r="AH618" s="69"/>
      <c r="AI618" s="69"/>
      <c r="AJ618" s="69"/>
      <c r="AK618" s="69"/>
      <c r="AL618" s="69"/>
    </row>
    <row r="619" spans="1:38" s="71" customFormat="1" ht="60" customHeight="1" thickBot="1" x14ac:dyDescent="0.3">
      <c r="A619" s="15">
        <f>IF(C619="","",SUBTOTAL(3,$C$2:C619))</f>
        <v>618</v>
      </c>
      <c r="B619" s="16" t="s">
        <v>631</v>
      </c>
      <c r="C619" s="17" t="s">
        <v>1280</v>
      </c>
      <c r="D619" s="37">
        <v>6180</v>
      </c>
      <c r="E619" s="37" t="s">
        <v>1921</v>
      </c>
      <c r="F619" s="37">
        <v>618</v>
      </c>
      <c r="G619" s="56"/>
      <c r="H619" s="56">
        <v>6</v>
      </c>
      <c r="I619" s="56">
        <v>36</v>
      </c>
      <c r="J619" s="18">
        <f t="shared" si="9"/>
        <v>36</v>
      </c>
      <c r="K619" s="18">
        <v>25</v>
      </c>
      <c r="L619" s="19">
        <v>43871</v>
      </c>
      <c r="M619" s="62">
        <v>44404</v>
      </c>
      <c r="N619" s="18"/>
      <c r="O619" s="65"/>
      <c r="P619" s="20"/>
      <c r="Q619" s="21"/>
      <c r="R619" s="22"/>
      <c r="S619" s="23"/>
      <c r="T619" s="24"/>
      <c r="U619" s="25"/>
      <c r="V619" s="25"/>
      <c r="W619" s="45"/>
      <c r="X619" s="44"/>
      <c r="Y619" s="44"/>
      <c r="Z619" s="44"/>
      <c r="AA619" s="41"/>
      <c r="AB619" s="41"/>
      <c r="AC619" s="26"/>
      <c r="AD619" s="27"/>
      <c r="AE619" s="28"/>
      <c r="AF619" s="69"/>
      <c r="AG619" s="69"/>
      <c r="AH619" s="69"/>
      <c r="AI619" s="69"/>
      <c r="AJ619" s="69"/>
      <c r="AK619" s="69"/>
      <c r="AL619" s="69"/>
    </row>
    <row r="620" spans="1:38" s="71" customFormat="1" ht="60" customHeight="1" thickBot="1" x14ac:dyDescent="0.3">
      <c r="A620" s="15">
        <f>IF(C620="","",SUBTOTAL(3,$C$2:C620))</f>
        <v>619</v>
      </c>
      <c r="B620" s="16" t="s">
        <v>632</v>
      </c>
      <c r="C620" s="7" t="s">
        <v>1281</v>
      </c>
      <c r="D620" s="52">
        <v>6190</v>
      </c>
      <c r="E620" s="52" t="s">
        <v>1922</v>
      </c>
      <c r="F620" s="52">
        <v>619</v>
      </c>
      <c r="G620" s="56"/>
      <c r="H620" s="56">
        <v>6</v>
      </c>
      <c r="I620" s="56">
        <v>27</v>
      </c>
      <c r="J620" s="18">
        <f t="shared" si="9"/>
        <v>27</v>
      </c>
      <c r="K620" s="18">
        <v>25</v>
      </c>
      <c r="L620" s="19">
        <v>43713</v>
      </c>
      <c r="M620" s="62">
        <v>44418</v>
      </c>
      <c r="N620" s="18"/>
      <c r="O620" s="65"/>
      <c r="P620" s="20"/>
      <c r="Q620" s="21"/>
      <c r="R620" s="22"/>
      <c r="S620" s="23"/>
      <c r="T620" s="24"/>
      <c r="U620" s="25"/>
      <c r="V620" s="25"/>
      <c r="W620" s="45"/>
      <c r="X620" s="44"/>
      <c r="Y620" s="44"/>
      <c r="Z620" s="44"/>
      <c r="AA620" s="41"/>
      <c r="AB620" s="41"/>
      <c r="AC620" s="26"/>
      <c r="AD620" s="27"/>
      <c r="AE620" s="28"/>
      <c r="AF620" s="69"/>
      <c r="AG620" s="69"/>
      <c r="AH620" s="69"/>
      <c r="AI620" s="69"/>
      <c r="AJ620" s="69"/>
      <c r="AK620" s="69"/>
      <c r="AL620" s="69"/>
    </row>
    <row r="621" spans="1:38" s="71" customFormat="1" ht="60" customHeight="1" thickBot="1" x14ac:dyDescent="0.3">
      <c r="A621" s="15">
        <f>IF(C621="","",SUBTOTAL(3,$C$2:C621))</f>
        <v>620</v>
      </c>
      <c r="B621" s="16" t="s">
        <v>633</v>
      </c>
      <c r="C621" s="17" t="s">
        <v>1282</v>
      </c>
      <c r="D621" s="52">
        <v>6200</v>
      </c>
      <c r="E621" s="52" t="s">
        <v>1923</v>
      </c>
      <c r="F621" s="52">
        <v>620</v>
      </c>
      <c r="G621" s="56"/>
      <c r="H621" s="56">
        <v>9</v>
      </c>
      <c r="I621" s="56">
        <v>36</v>
      </c>
      <c r="J621" s="18">
        <f t="shared" si="9"/>
        <v>36</v>
      </c>
      <c r="K621" s="18">
        <v>25</v>
      </c>
      <c r="L621" s="19">
        <v>44012</v>
      </c>
      <c r="M621" s="62">
        <v>44677</v>
      </c>
      <c r="N621" s="18"/>
      <c r="O621" s="65"/>
      <c r="P621" s="20"/>
      <c r="Q621" s="21"/>
      <c r="R621" s="22"/>
      <c r="S621" s="23"/>
      <c r="T621" s="24"/>
      <c r="U621" s="25"/>
      <c r="V621" s="25"/>
      <c r="W621" s="45"/>
      <c r="X621" s="44"/>
      <c r="Y621" s="44"/>
      <c r="Z621" s="44"/>
      <c r="AA621" s="41"/>
      <c r="AB621" s="41"/>
      <c r="AC621" s="26"/>
      <c r="AD621" s="27"/>
      <c r="AE621" s="28"/>
      <c r="AF621" s="69"/>
      <c r="AG621" s="69"/>
      <c r="AH621" s="69"/>
      <c r="AI621" s="69"/>
      <c r="AJ621" s="69"/>
      <c r="AK621" s="69"/>
      <c r="AL621" s="69"/>
    </row>
    <row r="622" spans="1:38" s="71" customFormat="1" ht="60" customHeight="1" thickBot="1" x14ac:dyDescent="0.3">
      <c r="A622" s="15">
        <f>IF(C622="","",SUBTOTAL(3,$C$2:C622))</f>
        <v>621</v>
      </c>
      <c r="B622" s="16" t="s">
        <v>634</v>
      </c>
      <c r="C622" s="7" t="s">
        <v>1283</v>
      </c>
      <c r="D622" s="37">
        <v>6210</v>
      </c>
      <c r="E622" s="37" t="s">
        <v>1924</v>
      </c>
      <c r="F622" s="37">
        <v>621</v>
      </c>
      <c r="G622" s="56"/>
      <c r="H622" s="56">
        <v>5</v>
      </c>
      <c r="I622" s="56">
        <v>33</v>
      </c>
      <c r="J622" s="18">
        <f t="shared" si="9"/>
        <v>33</v>
      </c>
      <c r="K622" s="18">
        <v>25</v>
      </c>
      <c r="L622" s="19">
        <v>43838</v>
      </c>
      <c r="M622" s="62">
        <v>44509</v>
      </c>
      <c r="N622" s="18"/>
      <c r="O622" s="65"/>
      <c r="P622" s="20"/>
      <c r="Q622" s="21"/>
      <c r="R622" s="22"/>
      <c r="S622" s="23"/>
      <c r="T622" s="24"/>
      <c r="U622" s="25"/>
      <c r="V622" s="25"/>
      <c r="W622" s="45"/>
      <c r="X622" s="44"/>
      <c r="Y622" s="44"/>
      <c r="Z622" s="44"/>
      <c r="AA622" s="41"/>
      <c r="AB622" s="41"/>
      <c r="AC622" s="26"/>
      <c r="AD622" s="27"/>
      <c r="AE622" s="28"/>
      <c r="AF622" s="69"/>
      <c r="AG622" s="69"/>
      <c r="AH622" s="69"/>
      <c r="AI622" s="69"/>
      <c r="AJ622" s="69"/>
      <c r="AK622" s="69"/>
      <c r="AL622" s="69"/>
    </row>
    <row r="623" spans="1:38" s="71" customFormat="1" ht="60" customHeight="1" thickBot="1" x14ac:dyDescent="0.3">
      <c r="A623" s="15">
        <f>IF(C623="","",SUBTOTAL(3,$C$2:C623))</f>
        <v>622</v>
      </c>
      <c r="B623" s="16" t="s">
        <v>635</v>
      </c>
      <c r="C623" s="17" t="s">
        <v>1284</v>
      </c>
      <c r="D623" s="52">
        <v>6220</v>
      </c>
      <c r="E623" s="52" t="s">
        <v>1925</v>
      </c>
      <c r="F623" s="52">
        <v>622</v>
      </c>
      <c r="G623" s="56"/>
      <c r="H623" s="56">
        <v>3.32</v>
      </c>
      <c r="I623" s="56">
        <v>25</v>
      </c>
      <c r="J623" s="18">
        <f t="shared" si="9"/>
        <v>25</v>
      </c>
      <c r="K623" s="18">
        <v>25</v>
      </c>
      <c r="L623" s="19">
        <v>44416</v>
      </c>
      <c r="M623" s="62">
        <v>44813</v>
      </c>
      <c r="N623" s="18"/>
      <c r="O623" s="65"/>
      <c r="P623" s="20"/>
      <c r="Q623" s="21"/>
      <c r="R623" s="22"/>
      <c r="S623" s="23"/>
      <c r="T623" s="24"/>
      <c r="U623" s="25"/>
      <c r="V623" s="25"/>
      <c r="W623" s="45"/>
      <c r="X623" s="44"/>
      <c r="Y623" s="44"/>
      <c r="Z623" s="44"/>
      <c r="AA623" s="41"/>
      <c r="AB623" s="41"/>
      <c r="AC623" s="26"/>
      <c r="AD623" s="27"/>
      <c r="AE623" s="28"/>
      <c r="AF623" s="69"/>
      <c r="AG623" s="69"/>
      <c r="AH623" s="69"/>
      <c r="AI623" s="69"/>
      <c r="AJ623" s="69"/>
      <c r="AK623" s="69"/>
      <c r="AL623" s="69"/>
    </row>
    <row r="624" spans="1:38" s="71" customFormat="1" ht="60" customHeight="1" thickBot="1" x14ac:dyDescent="0.3">
      <c r="A624" s="15">
        <f>IF(C624="","",SUBTOTAL(3,$C$2:C624))</f>
        <v>623</v>
      </c>
      <c r="B624" s="16" t="s">
        <v>636</v>
      </c>
      <c r="C624" s="7" t="s">
        <v>1285</v>
      </c>
      <c r="D624" s="52">
        <v>6230</v>
      </c>
      <c r="E624" s="52" t="s">
        <v>1926</v>
      </c>
      <c r="F624" s="52">
        <v>623</v>
      </c>
      <c r="G624" s="56"/>
      <c r="H624" s="56">
        <v>7</v>
      </c>
      <c r="I624" s="56">
        <v>33</v>
      </c>
      <c r="J624" s="18">
        <f t="shared" si="9"/>
        <v>33</v>
      </c>
      <c r="K624" s="18">
        <v>25</v>
      </c>
      <c r="L624" s="19">
        <v>44245</v>
      </c>
      <c r="M624" s="62">
        <v>44516</v>
      </c>
      <c r="N624" s="18"/>
      <c r="O624" s="65"/>
      <c r="P624" s="20"/>
      <c r="Q624" s="21"/>
      <c r="R624" s="22"/>
      <c r="S624" s="23"/>
      <c r="T624" s="24"/>
      <c r="U624" s="25"/>
      <c r="V624" s="25"/>
      <c r="W624" s="45"/>
      <c r="X624" s="44"/>
      <c r="Y624" s="44"/>
      <c r="Z624" s="44"/>
      <c r="AA624" s="41"/>
      <c r="AB624" s="41"/>
      <c r="AC624" s="26"/>
      <c r="AD624" s="27"/>
      <c r="AE624" s="28"/>
      <c r="AF624" s="69"/>
      <c r="AG624" s="69"/>
      <c r="AH624" s="69"/>
      <c r="AI624" s="69"/>
      <c r="AJ624" s="69"/>
      <c r="AK624" s="69"/>
      <c r="AL624" s="69"/>
    </row>
    <row r="625" spans="1:38" s="71" customFormat="1" ht="60" customHeight="1" thickBot="1" x14ac:dyDescent="0.3">
      <c r="A625" s="15">
        <f>IF(C625="","",SUBTOTAL(3,$C$2:C625))</f>
        <v>624</v>
      </c>
      <c r="B625" s="16" t="s">
        <v>637</v>
      </c>
      <c r="C625" s="17" t="s">
        <v>1286</v>
      </c>
      <c r="D625" s="52">
        <v>6240</v>
      </c>
      <c r="E625" s="52" t="s">
        <v>1927</v>
      </c>
      <c r="F625" s="52">
        <v>624</v>
      </c>
      <c r="G625" s="56"/>
      <c r="H625" s="56">
        <v>8</v>
      </c>
      <c r="I625" s="56">
        <v>35</v>
      </c>
      <c r="J625" s="18">
        <f t="shared" si="9"/>
        <v>35</v>
      </c>
      <c r="K625" s="18">
        <v>25</v>
      </c>
      <c r="L625" s="19">
        <v>44106</v>
      </c>
      <c r="M625" s="62">
        <v>44517</v>
      </c>
      <c r="N625" s="18"/>
      <c r="O625" s="65"/>
      <c r="P625" s="20"/>
      <c r="Q625" s="21"/>
      <c r="R625" s="22"/>
      <c r="S625" s="23"/>
      <c r="T625" s="24"/>
      <c r="U625" s="25"/>
      <c r="V625" s="25"/>
      <c r="W625" s="45"/>
      <c r="X625" s="44"/>
      <c r="Y625" s="44"/>
      <c r="Z625" s="44"/>
      <c r="AA625" s="41"/>
      <c r="AB625" s="41"/>
      <c r="AC625" s="26"/>
      <c r="AD625" s="27"/>
      <c r="AE625" s="28"/>
      <c r="AF625" s="69"/>
      <c r="AG625" s="69"/>
      <c r="AH625" s="69"/>
      <c r="AI625" s="69"/>
      <c r="AJ625" s="69"/>
      <c r="AK625" s="69"/>
      <c r="AL625" s="69"/>
    </row>
    <row r="626" spans="1:38" s="71" customFormat="1" ht="60" customHeight="1" thickBot="1" x14ac:dyDescent="0.3">
      <c r="A626" s="15">
        <f>IF(C626="","",SUBTOTAL(3,$C$2:C626))</f>
        <v>625</v>
      </c>
      <c r="B626" s="16" t="s">
        <v>638</v>
      </c>
      <c r="C626" s="7" t="s">
        <v>1287</v>
      </c>
      <c r="D626" s="37">
        <v>6250</v>
      </c>
      <c r="E626" s="37" t="s">
        <v>1928</v>
      </c>
      <c r="F626" s="37">
        <v>625</v>
      </c>
      <c r="G626" s="56"/>
      <c r="H626" s="56">
        <v>5.7</v>
      </c>
      <c r="I626" s="56">
        <v>27</v>
      </c>
      <c r="J626" s="18">
        <f t="shared" si="9"/>
        <v>27</v>
      </c>
      <c r="K626" s="18">
        <v>25</v>
      </c>
      <c r="L626" s="19">
        <v>44405</v>
      </c>
      <c r="M626" s="62">
        <v>44656</v>
      </c>
      <c r="N626" s="18"/>
      <c r="O626" s="65"/>
      <c r="P626" s="20"/>
      <c r="Q626" s="21"/>
      <c r="R626" s="22"/>
      <c r="S626" s="23"/>
      <c r="T626" s="24"/>
      <c r="U626" s="25"/>
      <c r="V626" s="25"/>
      <c r="W626" s="45"/>
      <c r="X626" s="44"/>
      <c r="Y626" s="44"/>
      <c r="Z626" s="44"/>
      <c r="AA626" s="41"/>
      <c r="AB626" s="41"/>
      <c r="AC626" s="26"/>
      <c r="AD626" s="27"/>
      <c r="AE626" s="28"/>
      <c r="AF626" s="69"/>
      <c r="AG626" s="69"/>
      <c r="AH626" s="69"/>
      <c r="AI626" s="69"/>
      <c r="AJ626" s="69"/>
      <c r="AK626" s="69"/>
      <c r="AL626" s="69"/>
    </row>
    <row r="627" spans="1:38" s="71" customFormat="1" ht="60" customHeight="1" thickBot="1" x14ac:dyDescent="0.3">
      <c r="A627" s="15">
        <f>IF(C627="","",SUBTOTAL(3,$C$2:C627))</f>
        <v>626</v>
      </c>
      <c r="B627" s="16" t="s">
        <v>639</v>
      </c>
      <c r="C627" s="17" t="s">
        <v>1288</v>
      </c>
      <c r="D627" s="52">
        <v>6260</v>
      </c>
      <c r="E627" s="52" t="s">
        <v>1929</v>
      </c>
      <c r="F627" s="52">
        <v>626</v>
      </c>
      <c r="G627" s="56"/>
      <c r="H627" s="56">
        <v>5.4</v>
      </c>
      <c r="I627" s="56">
        <v>24</v>
      </c>
      <c r="J627" s="18">
        <f t="shared" si="9"/>
        <v>24</v>
      </c>
      <c r="K627" s="18">
        <v>25</v>
      </c>
      <c r="L627" s="19">
        <v>44429</v>
      </c>
      <c r="M627" s="62">
        <v>44519</v>
      </c>
      <c r="N627" s="18"/>
      <c r="O627" s="65"/>
      <c r="P627" s="20"/>
      <c r="Q627" s="21"/>
      <c r="R627" s="22"/>
      <c r="S627" s="23"/>
      <c r="T627" s="24"/>
      <c r="U627" s="25"/>
      <c r="V627" s="25"/>
      <c r="W627" s="45"/>
      <c r="X627" s="44"/>
      <c r="Y627" s="44"/>
      <c r="Z627" s="44"/>
      <c r="AA627" s="41"/>
      <c r="AB627" s="41"/>
      <c r="AC627" s="26"/>
      <c r="AD627" s="27"/>
      <c r="AE627" s="28"/>
      <c r="AF627" s="69"/>
      <c r="AG627" s="69"/>
      <c r="AH627" s="69"/>
      <c r="AI627" s="69"/>
      <c r="AJ627" s="69"/>
      <c r="AK627" s="69"/>
      <c r="AL627" s="69"/>
    </row>
    <row r="628" spans="1:38" s="71" customFormat="1" ht="60" customHeight="1" thickBot="1" x14ac:dyDescent="0.3">
      <c r="A628" s="15">
        <f>IF(C628="","",SUBTOTAL(3,$C$2:C628))</f>
        <v>627</v>
      </c>
      <c r="B628" s="16" t="s">
        <v>640</v>
      </c>
      <c r="C628" s="7" t="s">
        <v>1289</v>
      </c>
      <c r="D628" s="52">
        <v>6270</v>
      </c>
      <c r="E628" s="52" t="s">
        <v>1930</v>
      </c>
      <c r="F628" s="52">
        <v>627</v>
      </c>
      <c r="G628" s="56"/>
      <c r="H628" s="56">
        <v>4</v>
      </c>
      <c r="I628" s="56">
        <v>25</v>
      </c>
      <c r="J628" s="18">
        <f t="shared" si="9"/>
        <v>25</v>
      </c>
      <c r="K628" s="18">
        <v>25</v>
      </c>
      <c r="L628" s="19">
        <v>44541</v>
      </c>
      <c r="M628" s="62">
        <v>44528</v>
      </c>
      <c r="N628" s="18"/>
      <c r="O628" s="65"/>
      <c r="P628" s="20"/>
      <c r="Q628" s="21"/>
      <c r="R628" s="22"/>
      <c r="S628" s="23"/>
      <c r="T628" s="24"/>
      <c r="U628" s="25"/>
      <c r="V628" s="25"/>
      <c r="W628" s="45"/>
      <c r="X628" s="44"/>
      <c r="Y628" s="44"/>
      <c r="Z628" s="44"/>
      <c r="AA628" s="41"/>
      <c r="AB628" s="41"/>
      <c r="AC628" s="26"/>
      <c r="AD628" s="27"/>
      <c r="AE628" s="28"/>
      <c r="AF628" s="69"/>
      <c r="AG628" s="69"/>
      <c r="AH628" s="69"/>
      <c r="AI628" s="69"/>
      <c r="AJ628" s="69"/>
      <c r="AK628" s="69"/>
      <c r="AL628" s="69"/>
    </row>
    <row r="629" spans="1:38" s="71" customFormat="1" ht="60" customHeight="1" thickBot="1" x14ac:dyDescent="0.3">
      <c r="A629" s="15">
        <f>IF(C629="","",SUBTOTAL(3,$C$2:C629))</f>
        <v>628</v>
      </c>
      <c r="B629" s="16" t="s">
        <v>641</v>
      </c>
      <c r="C629" s="17" t="s">
        <v>1290</v>
      </c>
      <c r="D629" s="37">
        <v>6280</v>
      </c>
      <c r="E629" s="37" t="s">
        <v>1931</v>
      </c>
      <c r="F629" s="37">
        <v>628</v>
      </c>
      <c r="G629" s="56"/>
      <c r="H629" s="56">
        <v>5</v>
      </c>
      <c r="I629" s="56">
        <v>36</v>
      </c>
      <c r="J629" s="18">
        <f t="shared" si="9"/>
        <v>36</v>
      </c>
      <c r="K629" s="18">
        <v>25</v>
      </c>
      <c r="L629" s="19">
        <v>44525</v>
      </c>
      <c r="M629" s="62">
        <v>44529</v>
      </c>
      <c r="N629" s="18"/>
      <c r="O629" s="65"/>
      <c r="P629" s="20"/>
      <c r="Q629" s="21"/>
      <c r="R629" s="22"/>
      <c r="S629" s="23"/>
      <c r="T629" s="24"/>
      <c r="U629" s="25"/>
      <c r="V629" s="25"/>
      <c r="W629" s="45"/>
      <c r="X629" s="44"/>
      <c r="Y629" s="44"/>
      <c r="Z629" s="44"/>
      <c r="AA629" s="41"/>
      <c r="AB629" s="41"/>
      <c r="AC629" s="26"/>
      <c r="AD629" s="27"/>
      <c r="AE629" s="28"/>
      <c r="AF629" s="69"/>
      <c r="AG629" s="69"/>
      <c r="AH629" s="69"/>
      <c r="AI629" s="69"/>
      <c r="AJ629" s="69"/>
      <c r="AK629" s="69"/>
      <c r="AL629" s="69"/>
    </row>
    <row r="630" spans="1:38" s="71" customFormat="1" ht="60" customHeight="1" thickBot="1" x14ac:dyDescent="0.3">
      <c r="A630" s="15">
        <f>IF(C630="","",SUBTOTAL(3,$C$2:C630))</f>
        <v>629</v>
      </c>
      <c r="B630" s="16" t="s">
        <v>642</v>
      </c>
      <c r="C630" s="7" t="s">
        <v>1291</v>
      </c>
      <c r="D630" s="52">
        <v>6290</v>
      </c>
      <c r="E630" s="52" t="s">
        <v>1932</v>
      </c>
      <c r="F630" s="52">
        <v>629</v>
      </c>
      <c r="G630" s="56"/>
      <c r="H630" s="56">
        <v>5</v>
      </c>
      <c r="I630" s="56">
        <v>26</v>
      </c>
      <c r="J630" s="18">
        <f t="shared" si="9"/>
        <v>26</v>
      </c>
      <c r="K630" s="18">
        <v>25</v>
      </c>
      <c r="L630" s="19">
        <v>44441</v>
      </c>
      <c r="M630" s="62">
        <v>44533</v>
      </c>
      <c r="N630" s="18"/>
      <c r="O630" s="65"/>
      <c r="P630" s="20"/>
      <c r="Q630" s="21"/>
      <c r="R630" s="22"/>
      <c r="S630" s="23"/>
      <c r="T630" s="24"/>
      <c r="U630" s="25"/>
      <c r="V630" s="25"/>
      <c r="W630" s="45"/>
      <c r="X630" s="44"/>
      <c r="Y630" s="44"/>
      <c r="Z630" s="44"/>
      <c r="AA630" s="41"/>
      <c r="AB630" s="41"/>
      <c r="AC630" s="26"/>
      <c r="AD630" s="27"/>
      <c r="AE630" s="28"/>
      <c r="AF630" s="69"/>
      <c r="AG630" s="69"/>
      <c r="AH630" s="69"/>
      <c r="AI630" s="69"/>
      <c r="AJ630" s="69"/>
      <c r="AK630" s="69"/>
      <c r="AL630" s="69"/>
    </row>
    <row r="631" spans="1:38" s="71" customFormat="1" ht="60" customHeight="1" thickBot="1" x14ac:dyDescent="0.3">
      <c r="A631" s="15">
        <f>IF(C631="","",SUBTOTAL(3,$C$2:C631))</f>
        <v>630</v>
      </c>
      <c r="B631" s="16" t="s">
        <v>643</v>
      </c>
      <c r="C631" s="17" t="s">
        <v>1292</v>
      </c>
      <c r="D631" s="52">
        <v>6300</v>
      </c>
      <c r="E631" s="52" t="s">
        <v>1933</v>
      </c>
      <c r="F631" s="52">
        <v>630</v>
      </c>
      <c r="G631" s="56"/>
      <c r="H631" s="56">
        <v>7.7</v>
      </c>
      <c r="I631" s="56">
        <v>33</v>
      </c>
      <c r="J631" s="18">
        <f t="shared" si="9"/>
        <v>33</v>
      </c>
      <c r="K631" s="18">
        <v>25</v>
      </c>
      <c r="L631" s="19">
        <v>44369</v>
      </c>
      <c r="M631" s="62">
        <v>44558</v>
      </c>
      <c r="N631" s="18"/>
      <c r="O631" s="65"/>
      <c r="P631" s="20"/>
      <c r="Q631" s="21"/>
      <c r="R631" s="22"/>
      <c r="S631" s="23"/>
      <c r="T631" s="24"/>
      <c r="U631" s="25"/>
      <c r="V631" s="25"/>
      <c r="W631" s="45"/>
      <c r="X631" s="44"/>
      <c r="Y631" s="44"/>
      <c r="Z631" s="44"/>
      <c r="AA631" s="41"/>
      <c r="AB631" s="41"/>
      <c r="AC631" s="26"/>
      <c r="AD631" s="27"/>
      <c r="AE631" s="28"/>
      <c r="AF631" s="69"/>
      <c r="AG631" s="69"/>
      <c r="AH631" s="69"/>
      <c r="AI631" s="69"/>
      <c r="AJ631" s="69"/>
      <c r="AK631" s="69"/>
      <c r="AL631" s="69"/>
    </row>
    <row r="632" spans="1:38" s="71" customFormat="1" ht="60" customHeight="1" thickBot="1" x14ac:dyDescent="0.3">
      <c r="A632" s="15">
        <f>IF(C632="","",SUBTOTAL(3,$C$2:C632))</f>
        <v>631</v>
      </c>
      <c r="B632" s="16" t="s">
        <v>644</v>
      </c>
      <c r="C632" s="7" t="s">
        <v>1293</v>
      </c>
      <c r="D632" s="52">
        <v>6310</v>
      </c>
      <c r="E632" s="52" t="s">
        <v>1934</v>
      </c>
      <c r="F632" s="52">
        <v>631</v>
      </c>
      <c r="G632" s="56"/>
      <c r="H632" s="56">
        <v>5</v>
      </c>
      <c r="I632" s="56">
        <v>33</v>
      </c>
      <c r="J632" s="18">
        <f t="shared" si="9"/>
        <v>33</v>
      </c>
      <c r="K632" s="18">
        <v>25</v>
      </c>
      <c r="L632" s="19">
        <v>44559</v>
      </c>
      <c r="M632" s="62">
        <v>44623</v>
      </c>
      <c r="N632" s="18"/>
      <c r="O632" s="65"/>
      <c r="P632" s="20"/>
      <c r="Q632" s="21"/>
      <c r="R632" s="22"/>
      <c r="S632" s="23"/>
      <c r="T632" s="24"/>
      <c r="U632" s="25"/>
      <c r="V632" s="25"/>
      <c r="W632" s="45"/>
      <c r="X632" s="44"/>
      <c r="Y632" s="44"/>
      <c r="Z632" s="44"/>
      <c r="AA632" s="41"/>
      <c r="AB632" s="41"/>
      <c r="AC632" s="26"/>
      <c r="AD632" s="27"/>
      <c r="AE632" s="28"/>
      <c r="AF632" s="69"/>
      <c r="AG632" s="69"/>
      <c r="AH632" s="69"/>
      <c r="AI632" s="69"/>
      <c r="AJ632" s="69"/>
      <c r="AK632" s="69"/>
      <c r="AL632" s="69"/>
    </row>
    <row r="633" spans="1:38" s="71" customFormat="1" ht="60" customHeight="1" thickBot="1" x14ac:dyDescent="0.3">
      <c r="A633" s="15">
        <f>IF(C633="","",SUBTOTAL(3,$C$2:C633))</f>
        <v>632</v>
      </c>
      <c r="B633" s="16" t="s">
        <v>645</v>
      </c>
      <c r="C633" s="17" t="s">
        <v>1294</v>
      </c>
      <c r="D633" s="37">
        <v>6320</v>
      </c>
      <c r="E633" s="37" t="s">
        <v>1935</v>
      </c>
      <c r="F633" s="37">
        <v>632</v>
      </c>
      <c r="G633" s="56"/>
      <c r="H633" s="56">
        <v>5</v>
      </c>
      <c r="I633" s="56">
        <v>30</v>
      </c>
      <c r="J633" s="18">
        <f t="shared" si="9"/>
        <v>30</v>
      </c>
      <c r="K633" s="18">
        <v>25</v>
      </c>
      <c r="L633" s="19">
        <v>44671</v>
      </c>
      <c r="M633" s="62">
        <v>44732</v>
      </c>
      <c r="N633" s="18"/>
      <c r="O633" s="65"/>
      <c r="P633" s="20"/>
      <c r="Q633" s="21"/>
      <c r="R633" s="22"/>
      <c r="S633" s="23"/>
      <c r="T633" s="24"/>
      <c r="U633" s="25"/>
      <c r="V633" s="25"/>
      <c r="W633" s="45"/>
      <c r="X633" s="44"/>
      <c r="Y633" s="44"/>
      <c r="Z633" s="44"/>
      <c r="AA633" s="41"/>
      <c r="AB633" s="41"/>
      <c r="AC633" s="26"/>
      <c r="AD633" s="27"/>
      <c r="AE633" s="28"/>
      <c r="AF633" s="69"/>
      <c r="AG633" s="69"/>
      <c r="AH633" s="69"/>
      <c r="AI633" s="69"/>
      <c r="AJ633" s="69"/>
      <c r="AK633" s="69"/>
      <c r="AL633" s="69"/>
    </row>
    <row r="634" spans="1:38" s="71" customFormat="1" ht="60" customHeight="1" thickBot="1" x14ac:dyDescent="0.3">
      <c r="A634" s="15">
        <f>IF(C634="","",SUBTOTAL(3,$C$2:C634))</f>
        <v>633</v>
      </c>
      <c r="B634" s="16" t="s">
        <v>646</v>
      </c>
      <c r="C634" s="7" t="s">
        <v>1295</v>
      </c>
      <c r="D634" s="52">
        <v>6330</v>
      </c>
      <c r="E634" s="52" t="s">
        <v>1936</v>
      </c>
      <c r="F634" s="52">
        <v>633</v>
      </c>
      <c r="G634" s="56"/>
      <c r="H634" s="56">
        <v>7</v>
      </c>
      <c r="I634" s="56">
        <v>26</v>
      </c>
      <c r="J634" s="18">
        <f t="shared" si="9"/>
        <v>26</v>
      </c>
      <c r="K634" s="18">
        <v>25</v>
      </c>
      <c r="L634" s="19">
        <v>44713</v>
      </c>
      <c r="M634" s="62">
        <v>44736</v>
      </c>
      <c r="N634" s="18"/>
      <c r="O634" s="65"/>
      <c r="P634" s="20"/>
      <c r="Q634" s="21"/>
      <c r="R634" s="22"/>
      <c r="S634" s="23"/>
      <c r="T634" s="24"/>
      <c r="U634" s="25"/>
      <c r="V634" s="25"/>
      <c r="W634" s="45"/>
      <c r="X634" s="44"/>
      <c r="Y634" s="44"/>
      <c r="Z634" s="44"/>
      <c r="AA634" s="41"/>
      <c r="AB634" s="41"/>
      <c r="AC634" s="26"/>
      <c r="AD634" s="27"/>
      <c r="AE634" s="28"/>
      <c r="AF634" s="69"/>
      <c r="AG634" s="69"/>
      <c r="AH634" s="69"/>
      <c r="AI634" s="69"/>
      <c r="AJ634" s="69"/>
      <c r="AK634" s="69"/>
      <c r="AL634" s="69"/>
    </row>
    <row r="635" spans="1:38" s="71" customFormat="1" ht="60" customHeight="1" thickBot="1" x14ac:dyDescent="0.3">
      <c r="A635" s="15">
        <f>IF(C635="","",SUBTOTAL(3,$C$2:C635))</f>
        <v>634</v>
      </c>
      <c r="B635" s="16" t="s">
        <v>647</v>
      </c>
      <c r="C635" s="17" t="s">
        <v>1296</v>
      </c>
      <c r="D635" s="52">
        <v>6340</v>
      </c>
      <c r="E635" s="52" t="s">
        <v>1937</v>
      </c>
      <c r="F635" s="52">
        <v>634</v>
      </c>
      <c r="G635" s="56"/>
      <c r="H635" s="56">
        <v>9</v>
      </c>
      <c r="I635" s="56">
        <v>36</v>
      </c>
      <c r="J635" s="18">
        <f t="shared" si="9"/>
        <v>36</v>
      </c>
      <c r="K635" s="18">
        <v>25</v>
      </c>
      <c r="L635" s="19">
        <v>43731</v>
      </c>
      <c r="M635" s="62">
        <v>44367</v>
      </c>
      <c r="N635" s="18"/>
      <c r="O635" s="65"/>
      <c r="P635" s="20"/>
      <c r="Q635" s="21"/>
      <c r="R635" s="22"/>
      <c r="S635" s="23"/>
      <c r="T635" s="24"/>
      <c r="U635" s="25"/>
      <c r="V635" s="25"/>
      <c r="W635" s="45"/>
      <c r="X635" s="44"/>
      <c r="Y635" s="44"/>
      <c r="Z635" s="44"/>
      <c r="AA635" s="41"/>
      <c r="AB635" s="41"/>
      <c r="AC635" s="26"/>
      <c r="AD635" s="27"/>
      <c r="AE635" s="28"/>
      <c r="AF635" s="69"/>
      <c r="AG635" s="69"/>
      <c r="AH635" s="69"/>
      <c r="AI635" s="69"/>
      <c r="AJ635" s="69"/>
      <c r="AK635" s="69"/>
      <c r="AL635" s="69"/>
    </row>
    <row r="636" spans="1:38" s="71" customFormat="1" ht="60" customHeight="1" thickBot="1" x14ac:dyDescent="0.3">
      <c r="A636" s="15">
        <f>IF(C636="","",SUBTOTAL(3,$C$2:C636))</f>
        <v>635</v>
      </c>
      <c r="B636" s="16" t="s">
        <v>648</v>
      </c>
      <c r="C636" s="7" t="s">
        <v>1297</v>
      </c>
      <c r="D636" s="37">
        <v>6350</v>
      </c>
      <c r="E636" s="37" t="s">
        <v>1938</v>
      </c>
      <c r="F636" s="37">
        <v>635</v>
      </c>
      <c r="G636" s="56"/>
      <c r="H636" s="56">
        <v>3</v>
      </c>
      <c r="I636" s="56">
        <v>21</v>
      </c>
      <c r="J636" s="18">
        <f t="shared" si="9"/>
        <v>21</v>
      </c>
      <c r="K636" s="18">
        <v>25</v>
      </c>
      <c r="L636" s="19">
        <v>44386</v>
      </c>
      <c r="M636" s="62">
        <v>44528</v>
      </c>
      <c r="N636" s="18"/>
      <c r="O636" s="65"/>
      <c r="P636" s="20"/>
      <c r="Q636" s="21"/>
      <c r="R636" s="22"/>
      <c r="S636" s="23"/>
      <c r="T636" s="24"/>
      <c r="U636" s="25"/>
      <c r="V636" s="25"/>
      <c r="W636" s="45"/>
      <c r="X636" s="44"/>
      <c r="Y636" s="44"/>
      <c r="Z636" s="44"/>
      <c r="AA636" s="41"/>
      <c r="AB636" s="41"/>
      <c r="AC636" s="26"/>
      <c r="AD636" s="27"/>
      <c r="AE636" s="28"/>
      <c r="AF636" s="69"/>
      <c r="AG636" s="69"/>
      <c r="AH636" s="69"/>
      <c r="AI636" s="69"/>
      <c r="AJ636" s="69"/>
      <c r="AK636" s="69"/>
      <c r="AL636" s="69"/>
    </row>
    <row r="637" spans="1:38" s="71" customFormat="1" ht="60" customHeight="1" thickBot="1" x14ac:dyDescent="0.3">
      <c r="A637" s="15">
        <f>IF(C637="","",SUBTOTAL(3,$C$2:C637))</f>
        <v>636</v>
      </c>
      <c r="B637" s="16" t="s">
        <v>649</v>
      </c>
      <c r="C637" s="17" t="s">
        <v>1298</v>
      </c>
      <c r="D637" s="52">
        <v>6360</v>
      </c>
      <c r="E637" s="52" t="s">
        <v>1939</v>
      </c>
      <c r="F637" s="52">
        <v>636</v>
      </c>
      <c r="G637" s="56"/>
      <c r="H637" s="56">
        <v>3</v>
      </c>
      <c r="I637" s="56">
        <v>22</v>
      </c>
      <c r="J637" s="18">
        <f t="shared" si="9"/>
        <v>22</v>
      </c>
      <c r="K637" s="18">
        <v>25</v>
      </c>
      <c r="L637" s="19">
        <v>44412</v>
      </c>
      <c r="M637" s="62">
        <v>44503</v>
      </c>
      <c r="N637" s="18"/>
      <c r="O637" s="65"/>
      <c r="P637" s="20"/>
      <c r="Q637" s="21"/>
      <c r="R637" s="22"/>
      <c r="S637" s="23"/>
      <c r="T637" s="24"/>
      <c r="U637" s="25"/>
      <c r="V637" s="25"/>
      <c r="W637" s="45"/>
      <c r="X637" s="44"/>
      <c r="Y637" s="44"/>
      <c r="Z637" s="44"/>
      <c r="AA637" s="41"/>
      <c r="AB637" s="41"/>
      <c r="AC637" s="26"/>
      <c r="AD637" s="27"/>
      <c r="AE637" s="28"/>
      <c r="AF637" s="69"/>
      <c r="AG637" s="69"/>
      <c r="AH637" s="69"/>
      <c r="AI637" s="69"/>
      <c r="AJ637" s="69"/>
      <c r="AK637" s="69"/>
      <c r="AL637" s="69"/>
    </row>
    <row r="638" spans="1:38" s="71" customFormat="1" ht="60" customHeight="1" thickBot="1" x14ac:dyDescent="0.3">
      <c r="A638" s="15">
        <f>IF(C638="","",SUBTOTAL(3,$C$2:C638))</f>
        <v>637</v>
      </c>
      <c r="B638" s="16" t="s">
        <v>650</v>
      </c>
      <c r="C638" s="7" t="s">
        <v>1299</v>
      </c>
      <c r="D638" s="52">
        <v>6370</v>
      </c>
      <c r="E638" s="52" t="s">
        <v>1940</v>
      </c>
      <c r="F638" s="52">
        <v>637</v>
      </c>
      <c r="G638" s="59"/>
      <c r="H638" s="59">
        <v>5</v>
      </c>
      <c r="I638" s="59">
        <v>33</v>
      </c>
      <c r="J638" s="18">
        <f t="shared" si="9"/>
        <v>33</v>
      </c>
      <c r="K638" s="18">
        <v>25</v>
      </c>
      <c r="L638" s="19">
        <v>43738</v>
      </c>
      <c r="M638" s="62">
        <v>44500</v>
      </c>
      <c r="N638" s="18"/>
      <c r="O638" s="65"/>
      <c r="P638" s="20"/>
      <c r="Q638" s="21"/>
      <c r="R638" s="22"/>
      <c r="S638" s="23"/>
      <c r="T638" s="24"/>
      <c r="U638" s="28"/>
      <c r="V638" s="28"/>
      <c r="W638" s="50"/>
      <c r="X638" s="44"/>
      <c r="Y638" s="44"/>
      <c r="Z638" s="44"/>
      <c r="AA638" s="41"/>
      <c r="AB638" s="41"/>
      <c r="AC638" s="28"/>
      <c r="AD638" s="28"/>
      <c r="AE638" s="28"/>
      <c r="AF638" s="69"/>
      <c r="AG638" s="69"/>
      <c r="AH638" s="69"/>
      <c r="AI638" s="69"/>
      <c r="AJ638" s="69"/>
      <c r="AK638" s="69"/>
      <c r="AL638" s="69"/>
    </row>
    <row r="639" spans="1:38" s="71" customFormat="1" ht="60" customHeight="1" thickBot="1" x14ac:dyDescent="0.3">
      <c r="A639" s="15">
        <f>IF(C639="","",SUBTOTAL(3,$C$2:C639))</f>
        <v>638</v>
      </c>
      <c r="B639" s="16" t="s">
        <v>651</v>
      </c>
      <c r="C639" s="17" t="s">
        <v>1300</v>
      </c>
      <c r="D639" s="52">
        <v>6380</v>
      </c>
      <c r="E639" s="52" t="s">
        <v>1941</v>
      </c>
      <c r="F639" s="52">
        <v>638</v>
      </c>
      <c r="G639" s="56"/>
      <c r="H639" s="56">
        <v>4</v>
      </c>
      <c r="I639" s="56">
        <v>36</v>
      </c>
      <c r="J639" s="18">
        <f t="shared" si="9"/>
        <v>36</v>
      </c>
      <c r="K639" s="18">
        <v>25</v>
      </c>
      <c r="L639" s="19">
        <v>44385</v>
      </c>
      <c r="M639" s="62">
        <v>44537</v>
      </c>
      <c r="N639" s="18"/>
      <c r="O639" s="65"/>
      <c r="P639" s="20"/>
      <c r="Q639" s="21"/>
      <c r="R639" s="22"/>
      <c r="S639" s="23"/>
      <c r="T639" s="24"/>
      <c r="U639" s="25"/>
      <c r="V639" s="25"/>
      <c r="W639" s="45"/>
      <c r="X639" s="44"/>
      <c r="Y639" s="44"/>
      <c r="Z639" s="44"/>
      <c r="AA639" s="41"/>
      <c r="AB639" s="41"/>
      <c r="AC639" s="26"/>
      <c r="AD639" s="27"/>
      <c r="AE639" s="28"/>
      <c r="AF639" s="69"/>
      <c r="AG639" s="69"/>
      <c r="AH639" s="69"/>
      <c r="AI639" s="69"/>
      <c r="AJ639" s="69"/>
      <c r="AK639" s="69"/>
      <c r="AL639" s="69"/>
    </row>
    <row r="640" spans="1:38" s="71" customFormat="1" ht="60" customHeight="1" thickBot="1" x14ac:dyDescent="0.3">
      <c r="A640" s="15">
        <f>IF(C640="","",SUBTOTAL(3,$C$2:C640))</f>
        <v>639</v>
      </c>
      <c r="B640" s="16" t="s">
        <v>652</v>
      </c>
      <c r="C640" s="7" t="s">
        <v>1301</v>
      </c>
      <c r="D640" s="37">
        <v>6390</v>
      </c>
      <c r="E640" s="37" t="s">
        <v>1942</v>
      </c>
      <c r="F640" s="37">
        <v>639</v>
      </c>
      <c r="G640" s="56"/>
      <c r="H640" s="56">
        <v>9</v>
      </c>
      <c r="I640" s="56">
        <v>38</v>
      </c>
      <c r="J640" s="18">
        <f t="shared" si="9"/>
        <v>38</v>
      </c>
      <c r="K640" s="18">
        <v>25</v>
      </c>
      <c r="L640" s="19">
        <v>44014</v>
      </c>
      <c r="M640" s="62">
        <v>44706</v>
      </c>
      <c r="N640" s="18"/>
      <c r="O640" s="65"/>
      <c r="P640" s="20"/>
      <c r="Q640" s="21"/>
      <c r="R640" s="22"/>
      <c r="S640" s="23"/>
      <c r="T640" s="24"/>
      <c r="U640" s="25"/>
      <c r="V640" s="25"/>
      <c r="W640" s="45"/>
      <c r="X640" s="44"/>
      <c r="Y640" s="44"/>
      <c r="Z640" s="44"/>
      <c r="AA640" s="41"/>
      <c r="AB640" s="41"/>
      <c r="AC640" s="26"/>
      <c r="AD640" s="27"/>
      <c r="AE640" s="28"/>
      <c r="AF640" s="69"/>
      <c r="AG640" s="69"/>
      <c r="AH640" s="69"/>
      <c r="AI640" s="69"/>
      <c r="AJ640" s="69"/>
      <c r="AK640" s="69"/>
      <c r="AL640" s="69"/>
    </row>
    <row r="641" spans="1:38" s="71" customFormat="1" ht="60" customHeight="1" thickBot="1" x14ac:dyDescent="0.3">
      <c r="A641" s="15">
        <f>IF(C641="","",SUBTOTAL(3,$C$2:C641))</f>
        <v>640</v>
      </c>
      <c r="B641" s="16" t="s">
        <v>653</v>
      </c>
      <c r="C641" s="17" t="s">
        <v>1302</v>
      </c>
      <c r="D641" s="52">
        <v>6400</v>
      </c>
      <c r="E641" s="52" t="s">
        <v>1943</v>
      </c>
      <c r="F641" s="52">
        <v>640</v>
      </c>
      <c r="G641" s="56"/>
      <c r="H641" s="56">
        <v>3</v>
      </c>
      <c r="I641" s="56">
        <v>23</v>
      </c>
      <c r="J641" s="18">
        <f t="shared" si="9"/>
        <v>23</v>
      </c>
      <c r="K641" s="18">
        <v>25</v>
      </c>
      <c r="L641" s="19" t="s">
        <v>654</v>
      </c>
      <c r="M641" s="62">
        <v>44419</v>
      </c>
      <c r="N641" s="18"/>
      <c r="O641" s="65"/>
      <c r="P641" s="20"/>
      <c r="Q641" s="21"/>
      <c r="R641" s="22"/>
      <c r="S641" s="23"/>
      <c r="T641" s="24"/>
      <c r="U641" s="25"/>
      <c r="V641" s="25"/>
      <c r="W641" s="45"/>
      <c r="X641" s="44"/>
      <c r="Y641" s="44"/>
      <c r="Z641" s="44"/>
      <c r="AA641" s="41"/>
      <c r="AB641" s="41"/>
      <c r="AC641" s="26"/>
      <c r="AD641" s="27"/>
      <c r="AE641" s="28"/>
      <c r="AF641" s="69"/>
      <c r="AG641" s="69"/>
      <c r="AH641" s="69"/>
      <c r="AI641" s="69"/>
      <c r="AJ641" s="69"/>
      <c r="AK641" s="69"/>
      <c r="AL641" s="69"/>
    </row>
    <row r="642" spans="1:38" s="71" customFormat="1" ht="60" customHeight="1" x14ac:dyDescent="0.25">
      <c r="A642" s="15">
        <f>IF(C642="","",SUBTOTAL(3,$C$2:C642))</f>
        <v>641</v>
      </c>
      <c r="B642" s="16" t="s">
        <v>655</v>
      </c>
      <c r="C642" s="7" t="s">
        <v>1303</v>
      </c>
      <c r="D642" s="52">
        <v>6410</v>
      </c>
      <c r="E642" s="52" t="s">
        <v>1944</v>
      </c>
      <c r="F642" s="52">
        <v>641</v>
      </c>
      <c r="G642" s="56"/>
      <c r="H642" s="56">
        <v>6.7</v>
      </c>
      <c r="I642" s="56">
        <v>33</v>
      </c>
      <c r="J642" s="18">
        <f t="shared" ref="J642" si="10">IF(I642&gt;=W642,I642,W642)</f>
        <v>33</v>
      </c>
      <c r="K642" s="18">
        <v>25</v>
      </c>
      <c r="L642" s="19">
        <v>44184</v>
      </c>
      <c r="M642" s="62">
        <v>44422</v>
      </c>
      <c r="N642" s="18"/>
      <c r="O642" s="65"/>
      <c r="P642" s="20"/>
      <c r="Q642" s="21"/>
      <c r="R642" s="22"/>
      <c r="S642" s="23"/>
      <c r="T642" s="24"/>
      <c r="U642" s="25"/>
      <c r="V642" s="25"/>
      <c r="W642" s="45"/>
      <c r="X642" s="44"/>
      <c r="Y642" s="44"/>
      <c r="Z642" s="44"/>
      <c r="AA642" s="41"/>
      <c r="AB642" s="41"/>
      <c r="AC642" s="26"/>
      <c r="AD642" s="27"/>
      <c r="AE642" s="28"/>
      <c r="AF642" s="69"/>
      <c r="AG642" s="69"/>
      <c r="AH642" s="69"/>
      <c r="AI642" s="69"/>
      <c r="AJ642" s="69"/>
      <c r="AK642" s="69"/>
      <c r="AL642" s="69"/>
    </row>
  </sheetData>
  <sheetProtection selectLockedCells="1" selectUnlockedCells="1"/>
  <autoFilter ref="A1:AL642">
    <sortState ref="A2:AL642">
      <sortCondition ref="B1:B642"/>
    </sortState>
  </autoFilter>
  <conditionalFormatting sqref="S2:S94 S305:S320 S322:S642 S96:S303">
    <cfRule type="cellIs" dxfId="294" priority="1254" stopIfTrue="1" operator="greaterThan">
      <formula>0</formula>
    </cfRule>
  </conditionalFormatting>
  <conditionalFormatting sqref="P641:P642">
    <cfRule type="cellIs" dxfId="293" priority="651" operator="greaterThan">
      <formula>0</formula>
    </cfRule>
  </conditionalFormatting>
  <conditionalFormatting sqref="N641:N642">
    <cfRule type="cellIs" dxfId="292" priority="650" operator="greaterThan">
      <formula>0</formula>
    </cfRule>
  </conditionalFormatting>
  <conditionalFormatting sqref="U623:V623">
    <cfRule type="cellIs" dxfId="291" priority="645" operator="equal">
      <formula>0</formula>
    </cfRule>
    <cfRule type="cellIs" dxfId="290" priority="646" operator="lessThan">
      <formula>0</formula>
    </cfRule>
    <cfRule type="iconSet" priority="647">
      <iconSet iconSet="3Symbols2">
        <cfvo type="percent" val="0"/>
        <cfvo type="num" val="5"/>
        <cfvo type="num" val="5"/>
      </iconSet>
    </cfRule>
  </conditionalFormatting>
  <conditionalFormatting sqref="N641:N642 P641:P642">
    <cfRule type="cellIs" dxfId="289" priority="644" operator="equal">
      <formula>0</formula>
    </cfRule>
  </conditionalFormatting>
  <conditionalFormatting sqref="U634:V638 U640:V642">
    <cfRule type="cellIs" dxfId="288" priority="639" operator="lessThan">
      <formula>$S$624</formula>
    </cfRule>
  </conditionalFormatting>
  <conditionalFormatting sqref="U624:V624">
    <cfRule type="cellIs" dxfId="287" priority="630" operator="equal">
      <formula>0</formula>
    </cfRule>
    <cfRule type="cellIs" dxfId="286" priority="631" operator="lessThan">
      <formula>0</formula>
    </cfRule>
    <cfRule type="iconSet" priority="632">
      <iconSet iconSet="3Symbols2">
        <cfvo type="percent" val="0"/>
        <cfvo type="num" val="5"/>
        <cfvo type="num" val="5"/>
      </iconSet>
    </cfRule>
  </conditionalFormatting>
  <conditionalFormatting sqref="U625:V625">
    <cfRule type="cellIs" dxfId="285" priority="627" operator="equal">
      <formula>0</formula>
    </cfRule>
    <cfRule type="cellIs" dxfId="284" priority="628" operator="lessThan">
      <formula>0</formula>
    </cfRule>
    <cfRule type="iconSet" priority="629">
      <iconSet iconSet="3Symbols2">
        <cfvo type="percent" val="0"/>
        <cfvo type="num" val="5"/>
        <cfvo type="num" val="5"/>
      </iconSet>
    </cfRule>
  </conditionalFormatting>
  <conditionalFormatting sqref="U627:V630">
    <cfRule type="cellIs" dxfId="283" priority="624" operator="equal">
      <formula>0</formula>
    </cfRule>
    <cfRule type="cellIs" dxfId="282" priority="625" operator="lessThan">
      <formula>0</formula>
    </cfRule>
    <cfRule type="iconSet" priority="626">
      <iconSet iconSet="3Symbols2">
        <cfvo type="percent" val="0"/>
        <cfvo type="num" val="5"/>
        <cfvo type="num" val="5"/>
      </iconSet>
    </cfRule>
  </conditionalFormatting>
  <conditionalFormatting sqref="AC640 AC256:AC303 AC15:AC94 AC244:AC254 AC308:AC315 AC317:AC320 AC242 AC96:AC240 AC305:AC306 AC322:AC625">
    <cfRule type="cellIs" dxfId="281" priority="1256" stopIfTrue="1" operator="lessThan">
      <formula>$AA$1</formula>
    </cfRule>
  </conditionalFormatting>
  <conditionalFormatting sqref="U627:V638 U15:V94 U640:V642 U308:V312 U289:V303 U234:V240 U244:V246 U248:V254 U256:V287 U314:V315 U317:V320 U242:V242 U96:V232 U305:V306 U322:V625">
    <cfRule type="cellIs" dxfId="280" priority="620" operator="equal">
      <formula>0</formula>
    </cfRule>
    <cfRule type="cellIs" dxfId="279" priority="621" operator="equal">
      <formula>"free"</formula>
    </cfRule>
    <cfRule type="cellIs" dxfId="278" priority="622" operator="equal">
      <formula>"لا خدمات"</formula>
    </cfRule>
  </conditionalFormatting>
  <conditionalFormatting sqref="U312:V312">
    <cfRule type="cellIs" dxfId="277" priority="616" operator="equal">
      <formula>0</formula>
    </cfRule>
    <cfRule type="cellIs" dxfId="276" priority="617" operator="lessThan">
      <formula>0</formula>
    </cfRule>
    <cfRule type="iconSet" priority="618">
      <iconSet iconSet="3Symbols2">
        <cfvo type="percent" val="0"/>
        <cfvo type="percent" val="5"/>
        <cfvo type="percent" val="5"/>
      </iconSet>
    </cfRule>
  </conditionalFormatting>
  <conditionalFormatting sqref="U311:V311">
    <cfRule type="cellIs" dxfId="275" priority="612" operator="equal">
      <formula>0</formula>
    </cfRule>
    <cfRule type="cellIs" dxfId="274" priority="613" operator="lessThan">
      <formula>0</formula>
    </cfRule>
    <cfRule type="iconSet" priority="614">
      <iconSet iconSet="3Symbols2">
        <cfvo type="percent" val="0"/>
        <cfvo type="percent" val="5"/>
        <cfvo type="percent" val="5"/>
      </iconSet>
    </cfRule>
  </conditionalFormatting>
  <conditionalFormatting sqref="U310:V310">
    <cfRule type="cellIs" dxfId="273" priority="609" operator="equal">
      <formula>0</formula>
    </cfRule>
    <cfRule type="cellIs" dxfId="272" priority="610" operator="lessThan">
      <formula>0</formula>
    </cfRule>
    <cfRule type="iconSet" priority="611">
      <iconSet iconSet="3Symbols2">
        <cfvo type="percent" val="0"/>
        <cfvo type="percent" val="5"/>
        <cfvo type="percent" val="5"/>
      </iconSet>
    </cfRule>
  </conditionalFormatting>
  <conditionalFormatting sqref="U494:V494">
    <cfRule type="cellIs" dxfId="271" priority="606" operator="equal">
      <formula>0</formula>
    </cfRule>
    <cfRule type="cellIs" dxfId="270" priority="607" operator="lessThan">
      <formula>0</formula>
    </cfRule>
    <cfRule type="iconSet" priority="608">
      <iconSet iconSet="3Symbols2">
        <cfvo type="percent" val="0"/>
        <cfvo type="percent" val="5"/>
        <cfvo type="percent" val="5"/>
      </iconSet>
    </cfRule>
  </conditionalFormatting>
  <conditionalFormatting sqref="U632:V632">
    <cfRule type="cellIs" dxfId="269" priority="603" operator="equal">
      <formula>0</formula>
    </cfRule>
    <cfRule type="cellIs" dxfId="268" priority="604" operator="lessThan">
      <formula>0</formula>
    </cfRule>
    <cfRule type="iconSet" priority="605">
      <iconSet iconSet="3Symbols2">
        <cfvo type="percent" val="0"/>
        <cfvo type="num" val="5"/>
        <cfvo type="num" val="5"/>
      </iconSet>
    </cfRule>
  </conditionalFormatting>
  <conditionalFormatting sqref="U525:V525">
    <cfRule type="cellIs" dxfId="267" priority="600" operator="equal">
      <formula>0</formula>
    </cfRule>
    <cfRule type="cellIs" dxfId="266" priority="601" operator="lessThan">
      <formula>0</formula>
    </cfRule>
    <cfRule type="iconSet" priority="602">
      <iconSet iconSet="3Symbols2">
        <cfvo type="percent" val="0"/>
        <cfvo type="percent" val="5"/>
        <cfvo type="percent" val="5"/>
      </iconSet>
    </cfRule>
  </conditionalFormatting>
  <conditionalFormatting sqref="U633:V633">
    <cfRule type="cellIs" dxfId="265" priority="597" operator="equal">
      <formula>0</formula>
    </cfRule>
    <cfRule type="cellIs" dxfId="264" priority="598" operator="lessThan">
      <formula>0</formula>
    </cfRule>
    <cfRule type="iconSet" priority="599">
      <iconSet iconSet="3Symbols2">
        <cfvo type="percent" val="0"/>
        <cfvo type="num" val="5"/>
        <cfvo type="num" val="5"/>
      </iconSet>
    </cfRule>
  </conditionalFormatting>
  <conditionalFormatting sqref="U634:V634">
    <cfRule type="cellIs" dxfId="263" priority="594" operator="equal">
      <formula>0</formula>
    </cfRule>
    <cfRule type="cellIs" dxfId="262" priority="595" operator="lessThan">
      <formula>0</formula>
    </cfRule>
    <cfRule type="iconSet" priority="596">
      <iconSet iconSet="3Symbols2">
        <cfvo type="percent" val="0"/>
        <cfvo type="num" val="5"/>
        <cfvo type="num" val="5"/>
      </iconSet>
    </cfRule>
  </conditionalFormatting>
  <conditionalFormatting sqref="U626:V626">
    <cfRule type="cellIs" dxfId="261" priority="562" operator="equal">
      <formula>0</formula>
    </cfRule>
    <cfRule type="cellIs" dxfId="260" priority="563" operator="lessThan">
      <formula>0</formula>
    </cfRule>
    <cfRule type="iconSet" priority="564">
      <iconSet iconSet="3Symbols2">
        <cfvo type="percent" val="0"/>
        <cfvo type="num" val="5"/>
        <cfvo type="num" val="5"/>
      </iconSet>
    </cfRule>
  </conditionalFormatting>
  <conditionalFormatting sqref="U626:V626">
    <cfRule type="cellIs" dxfId="259" priority="558" operator="equal">
      <formula>0</formula>
    </cfRule>
    <cfRule type="cellIs" dxfId="258" priority="559" operator="equal">
      <formula>"free"</formula>
    </cfRule>
    <cfRule type="cellIs" dxfId="257" priority="560" operator="equal">
      <formula>"لا خدمات"</formula>
    </cfRule>
  </conditionalFormatting>
  <conditionalFormatting sqref="U631:V631">
    <cfRule type="cellIs" dxfId="256" priority="1257" operator="equal">
      <formula>0</formula>
    </cfRule>
    <cfRule type="cellIs" dxfId="255" priority="1258" operator="lessThan">
      <formula>0</formula>
    </cfRule>
    <cfRule type="iconSet" priority="1259">
      <iconSet iconSet="3Symbols2">
        <cfvo type="percent" val="0"/>
        <cfvo type="num" val="5"/>
        <cfvo type="num" val="5"/>
      </iconSet>
    </cfRule>
  </conditionalFormatting>
  <conditionalFormatting sqref="U635:V638 U640:V642">
    <cfRule type="cellIs" dxfId="254" priority="1260" operator="equal">
      <formula>0</formula>
    </cfRule>
    <cfRule type="cellIs" dxfId="253" priority="1261" operator="lessThan">
      <formula>0</formula>
    </cfRule>
    <cfRule type="iconSet" priority="1262">
      <iconSet iconSet="3Symbols2">
        <cfvo type="percent" val="0"/>
        <cfvo type="num" val="5"/>
        <cfvo type="num" val="5"/>
      </iconSet>
    </cfRule>
  </conditionalFormatting>
  <conditionalFormatting sqref="U308:V308">
    <cfRule type="cellIs" dxfId="252" priority="1264" operator="equal">
      <formula>0</formula>
    </cfRule>
    <cfRule type="cellIs" dxfId="251" priority="1265" operator="lessThan">
      <formula>0</formula>
    </cfRule>
    <cfRule type="iconSet" priority="1266">
      <iconSet iconSet="3Symbols2">
        <cfvo type="percent" val="0"/>
        <cfvo type="num" val="5"/>
        <cfvo type="num" val="5"/>
      </iconSet>
    </cfRule>
  </conditionalFormatting>
  <conditionalFormatting sqref="U639:V639">
    <cfRule type="cellIs" dxfId="250" priority="541" operator="lessThan">
      <formula>$S$624</formula>
    </cfRule>
  </conditionalFormatting>
  <conditionalFormatting sqref="U639:V639">
    <cfRule type="cellIs" dxfId="249" priority="535" operator="equal">
      <formula>0</formula>
    </cfRule>
    <cfRule type="cellIs" dxfId="248" priority="536" operator="equal">
      <formula>"free"</formula>
    </cfRule>
    <cfRule type="cellIs" dxfId="247" priority="537" operator="equal">
      <formula>"لا خدمات"</formula>
    </cfRule>
  </conditionalFormatting>
  <conditionalFormatting sqref="U639:V639">
    <cfRule type="cellIs" dxfId="246" priority="553" operator="equal">
      <formula>0</formula>
    </cfRule>
    <cfRule type="cellIs" dxfId="245" priority="554" operator="lessThan">
      <formula>0</formula>
    </cfRule>
    <cfRule type="iconSet" priority="555">
      <iconSet iconSet="3Symbols2">
        <cfvo type="percent" val="0"/>
        <cfvo type="num" val="5"/>
        <cfvo type="num" val="5"/>
      </iconSet>
    </cfRule>
  </conditionalFormatting>
  <conditionalFormatting sqref="U307:V307">
    <cfRule type="cellIs" dxfId="244" priority="519" operator="equal">
      <formula>0</formula>
    </cfRule>
    <cfRule type="cellIs" dxfId="243" priority="520" operator="lessThan">
      <formula>0</formula>
    </cfRule>
    <cfRule type="iconSet" priority="521">
      <iconSet iconSet="3Symbols2">
        <cfvo type="percent" val="0"/>
        <cfvo type="percent" val="5"/>
        <cfvo type="percent" val="5"/>
      </iconSet>
    </cfRule>
  </conditionalFormatting>
  <conditionalFormatting sqref="U307:V307">
    <cfRule type="cellIs" dxfId="242" priority="514" operator="equal">
      <formula>0</formula>
    </cfRule>
    <cfRule type="cellIs" dxfId="241" priority="515" operator="equal">
      <formula>"free"</formula>
    </cfRule>
    <cfRule type="cellIs" dxfId="240" priority="516" operator="equal">
      <formula>"لا خدمات"</formula>
    </cfRule>
  </conditionalFormatting>
  <conditionalFormatting sqref="AC627:AC638">
    <cfRule type="cellIs" dxfId="239" priority="513" stopIfTrue="1" operator="lessThan">
      <formula>$AA$1</formula>
    </cfRule>
  </conditionalFormatting>
  <conditionalFormatting sqref="AC626">
    <cfRule type="cellIs" dxfId="238" priority="512" stopIfTrue="1" operator="lessThan">
      <formula>$AA$1</formula>
    </cfRule>
  </conditionalFormatting>
  <conditionalFormatting sqref="AC639">
    <cfRule type="cellIs" dxfId="237" priority="511" stopIfTrue="1" operator="lessThan">
      <formula>$AA$1</formula>
    </cfRule>
  </conditionalFormatting>
  <conditionalFormatting sqref="AC316">
    <cfRule type="cellIs" dxfId="236" priority="510" stopIfTrue="1" operator="lessThan">
      <formula>$AA$1</formula>
    </cfRule>
  </conditionalFormatting>
  <conditionalFormatting sqref="AC307">
    <cfRule type="cellIs" dxfId="235" priority="509" stopIfTrue="1" operator="lessThan">
      <formula>$AA$1</formula>
    </cfRule>
  </conditionalFormatting>
  <conditionalFormatting sqref="AD15:AD94 AD289:AD303 AD234:AD240 AD244:AD246 AD248:AD254 AD256:AD287 AD314:AD320 AD242 AD96:AD232 AD305:AD312 AD322:AD640">
    <cfRule type="cellIs" dxfId="234" priority="506" stopIfTrue="1" operator="lessThan">
      <formula>$AD$1</formula>
    </cfRule>
    <cfRule type="cellIs" dxfId="233" priority="507" stopIfTrue="1" operator="lessThan">
      <formula>$AD$1</formula>
    </cfRule>
    <cfRule type="cellIs" dxfId="232" priority="508" stopIfTrue="1" operator="lessThan">
      <formula>$AD$1</formula>
    </cfRule>
  </conditionalFormatting>
  <conditionalFormatting sqref="AD15:AD94 AD289:AD303 AD234:AD240 AD244:AD246 AD248:AD254 AD256:AD287 AD314:AD320 AD242 AD96:AD232 AD305:AD312 AD322:AD640">
    <cfRule type="cellIs" dxfId="231" priority="505" operator="lessThan">
      <formula>#REF!</formula>
    </cfRule>
  </conditionalFormatting>
  <conditionalFormatting sqref="AD15:AD94 AD289:AD303 AD234:AD240 AD244:AD246 AD248:AD254 AD256:AD287 AD314:AD320 AD242 AD96:AD232 AD305:AD312 AD322:AD640">
    <cfRule type="cellIs" dxfId="230" priority="504" operator="lessThan">
      <formula>$AA$1</formula>
    </cfRule>
  </conditionalFormatting>
  <conditionalFormatting sqref="AD15:AD94 AD289:AD303 AD234:AD240 AD244:AD246 AD248:AD254 AD256:AD287 AD314:AD320 AD242 AD96:AD232 AD305:AD312 AD322:AD640">
    <cfRule type="cellIs" dxfId="229" priority="501" stopIfTrue="1" operator="lessThan">
      <formula>$AC$1</formula>
    </cfRule>
    <cfRule type="cellIs" dxfId="228" priority="502" stopIfTrue="1" operator="lessThan">
      <formula>$AC$1</formula>
    </cfRule>
    <cfRule type="cellIs" dxfId="227" priority="503" stopIfTrue="1" operator="lessThan">
      <formula>$AC$1</formula>
    </cfRule>
  </conditionalFormatting>
  <conditionalFormatting sqref="U14:V14 U2:V5">
    <cfRule type="cellIs" dxfId="226" priority="498" operator="equal">
      <formula>0</formula>
    </cfRule>
    <cfRule type="cellIs" dxfId="225" priority="499" operator="lessThan">
      <formula>0</formula>
    </cfRule>
    <cfRule type="iconSet" priority="500">
      <iconSet iconSet="3Symbols2">
        <cfvo type="percent" val="0"/>
        <cfvo type="percent" val="5"/>
        <cfvo type="percent" val="5"/>
      </iconSet>
    </cfRule>
  </conditionalFormatting>
  <conditionalFormatting sqref="AC2 AD2:AD14">
    <cfRule type="cellIs" dxfId="224" priority="482" operator="lessThan">
      <formula>$AC$3</formula>
    </cfRule>
  </conditionalFormatting>
  <conditionalFormatting sqref="AC12:AC14 AC2:AC5 AD2:AD14">
    <cfRule type="cellIs" dxfId="223" priority="481" operator="lessThan">
      <formula>$AC$3</formula>
    </cfRule>
  </conditionalFormatting>
  <conditionalFormatting sqref="AC12:AC14 AC2:AC5 AD2:AD14">
    <cfRule type="cellIs" dxfId="222" priority="480" operator="lessThan">
      <formula>$AD$1</formula>
    </cfRule>
  </conditionalFormatting>
  <conditionalFormatting sqref="U12:V14 U6:V10">
    <cfRule type="cellIs" dxfId="221" priority="471" operator="equal">
      <formula>0</formula>
    </cfRule>
    <cfRule type="cellIs" dxfId="220" priority="472" operator="lessThan">
      <formula>0</formula>
    </cfRule>
    <cfRule type="iconSet" priority="473">
      <iconSet iconSet="3Symbols2">
        <cfvo type="percent" val="0"/>
        <cfvo type="percent" val="5"/>
        <cfvo type="percent" val="5"/>
      </iconSet>
    </cfRule>
  </conditionalFormatting>
  <conditionalFormatting sqref="AC6:AC10">
    <cfRule type="cellIs" dxfId="219" priority="459" operator="lessThan">
      <formula>$AC$3</formula>
    </cfRule>
  </conditionalFormatting>
  <conditionalFormatting sqref="AC6:AC10">
    <cfRule type="cellIs" dxfId="218" priority="458" operator="lessThan">
      <formula>$AD$1</formula>
    </cfRule>
  </conditionalFormatting>
  <conditionalFormatting sqref="U11:V11">
    <cfRule type="cellIs" dxfId="217" priority="455" operator="equal">
      <formula>0</formula>
    </cfRule>
    <cfRule type="cellIs" dxfId="216" priority="456" operator="lessThan">
      <formula>0</formula>
    </cfRule>
    <cfRule type="iconSet" priority="457">
      <iconSet iconSet="3Symbols2">
        <cfvo type="percent" val="0"/>
        <cfvo type="percent" val="5"/>
        <cfvo type="percent" val="5"/>
      </iconSet>
    </cfRule>
  </conditionalFormatting>
  <conditionalFormatting sqref="U11:V11">
    <cfRule type="cellIs" dxfId="215" priority="443" operator="equal">
      <formula>0</formula>
    </cfRule>
    <cfRule type="cellIs" dxfId="214" priority="444" operator="lessThan">
      <formula>0</formula>
    </cfRule>
    <cfRule type="iconSet" priority="445">
      <iconSet iconSet="3Symbols2">
        <cfvo type="percent" val="0"/>
        <cfvo type="percent" val="5"/>
        <cfvo type="percent" val="5"/>
      </iconSet>
    </cfRule>
  </conditionalFormatting>
  <conditionalFormatting sqref="AC11">
    <cfRule type="cellIs" dxfId="213" priority="440" operator="lessThan">
      <formula>$AC$3</formula>
    </cfRule>
  </conditionalFormatting>
  <conditionalFormatting sqref="AC11">
    <cfRule type="cellIs" dxfId="212" priority="439" operator="lessThan">
      <formula>$AD$1</formula>
    </cfRule>
  </conditionalFormatting>
  <conditionalFormatting sqref="U14:V14">
    <cfRule type="cellIs" dxfId="211" priority="435" operator="equal">
      <formula>0</formula>
    </cfRule>
    <cfRule type="cellIs" dxfId="210" priority="436" operator="lessThan">
      <formula>0</formula>
    </cfRule>
    <cfRule type="iconSet" priority="437">
      <iconSet iconSet="3Symbols2">
        <cfvo type="percent" val="0"/>
        <cfvo type="percent" val="5"/>
        <cfvo type="percent" val="5"/>
      </iconSet>
    </cfRule>
  </conditionalFormatting>
  <conditionalFormatting sqref="N289:N303 N234:N239 N244:N246 N248:N254 N256:N287 P256:P287 P248:P254 P244:P246 P234:P239 P289:P303 N2:P94 N314:P320 N96:P232 P305:P312 N305:N312 N322:P640">
    <cfRule type="cellIs" dxfId="209" priority="434" operator="lessThan">
      <formula>1</formula>
    </cfRule>
  </conditionalFormatting>
  <conditionalFormatting sqref="AC2:AD14">
    <cfRule type="cellIs" dxfId="208" priority="1269" stopIfTrue="1" operator="lessThan">
      <formula>#REF!</formula>
    </cfRule>
    <cfRule type="cellIs" dxfId="207" priority="1270" stopIfTrue="1" operator="lessThan">
      <formula>#REF!</formula>
    </cfRule>
    <cfRule type="cellIs" dxfId="206" priority="1271" stopIfTrue="1" operator="lessThan">
      <formula>#REF!</formula>
    </cfRule>
  </conditionalFormatting>
  <conditionalFormatting sqref="U288:V288">
    <cfRule type="cellIs" dxfId="205" priority="418" operator="equal">
      <formula>0</formula>
    </cfRule>
    <cfRule type="cellIs" dxfId="204" priority="419" operator="lessThan">
      <formula>0</formula>
    </cfRule>
    <cfRule type="iconSet" priority="420">
      <iconSet iconSet="3Symbols2">
        <cfvo type="percent" val="0"/>
        <cfvo type="percent" val="5"/>
        <cfvo type="percent" val="5"/>
      </iconSet>
    </cfRule>
  </conditionalFormatting>
  <conditionalFormatting sqref="U288:V288">
    <cfRule type="cellIs" dxfId="203" priority="413" operator="equal">
      <formula>0</formula>
    </cfRule>
    <cfRule type="cellIs" dxfId="202" priority="414" operator="equal">
      <formula>"free"</formula>
    </cfRule>
    <cfRule type="cellIs" dxfId="201" priority="415" operator="equal">
      <formula>"لا خدمات"</formula>
    </cfRule>
  </conditionalFormatting>
  <conditionalFormatting sqref="AD288">
    <cfRule type="cellIs" dxfId="200" priority="410" stopIfTrue="1" operator="lessThan">
      <formula>$AD$1</formula>
    </cfRule>
    <cfRule type="cellIs" dxfId="199" priority="411" stopIfTrue="1" operator="lessThan">
      <formula>$AD$1</formula>
    </cfRule>
    <cfRule type="cellIs" dxfId="198" priority="412" stopIfTrue="1" operator="lessThan">
      <formula>$AD$1</formula>
    </cfRule>
  </conditionalFormatting>
  <conditionalFormatting sqref="AD288">
    <cfRule type="cellIs" dxfId="197" priority="409" operator="lessThan">
      <formula>#REF!</formula>
    </cfRule>
  </conditionalFormatting>
  <conditionalFormatting sqref="AD288">
    <cfRule type="cellIs" dxfId="196" priority="408" operator="lessThan">
      <formula>$AA$1</formula>
    </cfRule>
  </conditionalFormatting>
  <conditionalFormatting sqref="AD288">
    <cfRule type="cellIs" dxfId="195" priority="405" stopIfTrue="1" operator="lessThan">
      <formula>$AC$1</formula>
    </cfRule>
    <cfRule type="cellIs" dxfId="194" priority="406" stopIfTrue="1" operator="lessThan">
      <formula>$AC$1</formula>
    </cfRule>
    <cfRule type="cellIs" dxfId="193" priority="407" stopIfTrue="1" operator="lessThan">
      <formula>$AC$1</formula>
    </cfRule>
  </conditionalFormatting>
  <conditionalFormatting sqref="N288 P288">
    <cfRule type="cellIs" dxfId="192" priority="404" operator="lessThan">
      <formula>1</formula>
    </cfRule>
  </conditionalFormatting>
  <conditionalFormatting sqref="U233:V233">
    <cfRule type="cellIs" dxfId="191" priority="390" operator="equal">
      <formula>0</formula>
    </cfRule>
    <cfRule type="cellIs" dxfId="190" priority="391" operator="lessThan">
      <formula>0</formula>
    </cfRule>
    <cfRule type="iconSet" priority="392">
      <iconSet iconSet="3Symbols2">
        <cfvo type="percent" val="0"/>
        <cfvo type="percent" val="5"/>
        <cfvo type="percent" val="5"/>
      </iconSet>
    </cfRule>
  </conditionalFormatting>
  <conditionalFormatting sqref="U233:V233">
    <cfRule type="cellIs" dxfId="189" priority="385" operator="equal">
      <formula>0</formula>
    </cfRule>
    <cfRule type="cellIs" dxfId="188" priority="386" operator="equal">
      <formula>"free"</formula>
    </cfRule>
    <cfRule type="cellIs" dxfId="187" priority="387" operator="equal">
      <formula>"لا خدمات"</formula>
    </cfRule>
  </conditionalFormatting>
  <conditionalFormatting sqref="AD233">
    <cfRule type="cellIs" dxfId="186" priority="382" stopIfTrue="1" operator="lessThan">
      <formula>$AD$1</formula>
    </cfRule>
    <cfRule type="cellIs" dxfId="185" priority="383" stopIfTrue="1" operator="lessThan">
      <formula>$AD$1</formula>
    </cfRule>
    <cfRule type="cellIs" dxfId="184" priority="384" stopIfTrue="1" operator="lessThan">
      <formula>$AD$1</formula>
    </cfRule>
  </conditionalFormatting>
  <conditionalFormatting sqref="AD233">
    <cfRule type="cellIs" dxfId="183" priority="381" operator="lessThan">
      <formula>#REF!</formula>
    </cfRule>
  </conditionalFormatting>
  <conditionalFormatting sqref="AD233">
    <cfRule type="cellIs" dxfId="182" priority="380" operator="lessThan">
      <formula>$AA$1</formula>
    </cfRule>
  </conditionalFormatting>
  <conditionalFormatting sqref="AD233">
    <cfRule type="cellIs" dxfId="181" priority="377" stopIfTrue="1" operator="lessThan">
      <formula>$AC$1</formula>
    </cfRule>
    <cfRule type="cellIs" dxfId="180" priority="378" stopIfTrue="1" operator="lessThan">
      <formula>$AC$1</formula>
    </cfRule>
    <cfRule type="cellIs" dxfId="179" priority="379" stopIfTrue="1" operator="lessThan">
      <formula>$AC$1</formula>
    </cfRule>
  </conditionalFormatting>
  <conditionalFormatting sqref="N233 P233">
    <cfRule type="cellIs" dxfId="178" priority="376" operator="lessThan">
      <formula>1</formula>
    </cfRule>
  </conditionalFormatting>
  <conditionalFormatting sqref="U243:V243">
    <cfRule type="cellIs" dxfId="177" priority="362" operator="equal">
      <formula>0</formula>
    </cfRule>
    <cfRule type="cellIs" dxfId="176" priority="363" operator="lessThan">
      <formula>0</formula>
    </cfRule>
    <cfRule type="iconSet" priority="364">
      <iconSet iconSet="3Symbols2">
        <cfvo type="percent" val="0"/>
        <cfvo type="percent" val="5"/>
        <cfvo type="percent" val="5"/>
      </iconSet>
    </cfRule>
  </conditionalFormatting>
  <conditionalFormatting sqref="AC243">
    <cfRule type="cellIs" dxfId="175" priority="372" stopIfTrue="1" operator="lessThan">
      <formula>$AA$1</formula>
    </cfRule>
  </conditionalFormatting>
  <conditionalFormatting sqref="U243:V243">
    <cfRule type="cellIs" dxfId="174" priority="357" operator="equal">
      <formula>0</formula>
    </cfRule>
    <cfRule type="cellIs" dxfId="173" priority="358" operator="equal">
      <formula>"free"</formula>
    </cfRule>
    <cfRule type="cellIs" dxfId="172" priority="359" operator="equal">
      <formula>"لا خدمات"</formula>
    </cfRule>
  </conditionalFormatting>
  <conditionalFormatting sqref="AD243">
    <cfRule type="cellIs" dxfId="171" priority="354" stopIfTrue="1" operator="lessThan">
      <formula>$AD$1</formula>
    </cfRule>
    <cfRule type="cellIs" dxfId="170" priority="355" stopIfTrue="1" operator="lessThan">
      <formula>$AD$1</formula>
    </cfRule>
    <cfRule type="cellIs" dxfId="169" priority="356" stopIfTrue="1" operator="lessThan">
      <formula>$AD$1</formula>
    </cfRule>
  </conditionalFormatting>
  <conditionalFormatting sqref="AD243">
    <cfRule type="cellIs" dxfId="168" priority="353" operator="lessThan">
      <formula>#REF!</formula>
    </cfRule>
  </conditionalFormatting>
  <conditionalFormatting sqref="AD243">
    <cfRule type="cellIs" dxfId="167" priority="352" operator="lessThan">
      <formula>$AA$1</formula>
    </cfRule>
  </conditionalFormatting>
  <conditionalFormatting sqref="AD243">
    <cfRule type="cellIs" dxfId="166" priority="349" stopIfTrue="1" operator="lessThan">
      <formula>$AC$1</formula>
    </cfRule>
    <cfRule type="cellIs" dxfId="165" priority="350" stopIfTrue="1" operator="lessThan">
      <formula>$AC$1</formula>
    </cfRule>
    <cfRule type="cellIs" dxfId="164" priority="351" stopIfTrue="1" operator="lessThan">
      <formula>$AC$1</formula>
    </cfRule>
  </conditionalFormatting>
  <conditionalFormatting sqref="N243 P243">
    <cfRule type="cellIs" dxfId="163" priority="348" operator="lessThan">
      <formula>1</formula>
    </cfRule>
  </conditionalFormatting>
  <conditionalFormatting sqref="U247:V247">
    <cfRule type="cellIs" dxfId="162" priority="334" operator="equal">
      <formula>0</formula>
    </cfRule>
    <cfRule type="cellIs" dxfId="161" priority="335" operator="lessThan">
      <formula>0</formula>
    </cfRule>
    <cfRule type="iconSet" priority="336">
      <iconSet iconSet="3Symbols2">
        <cfvo type="percent" val="0"/>
        <cfvo type="percent" val="5"/>
        <cfvo type="percent" val="5"/>
      </iconSet>
    </cfRule>
  </conditionalFormatting>
  <conditionalFormatting sqref="U247:V247">
    <cfRule type="cellIs" dxfId="160" priority="329" operator="equal">
      <formula>0</formula>
    </cfRule>
    <cfRule type="cellIs" dxfId="159" priority="330" operator="equal">
      <formula>"free"</formula>
    </cfRule>
    <cfRule type="cellIs" dxfId="158" priority="331" operator="equal">
      <formula>"لا خدمات"</formula>
    </cfRule>
  </conditionalFormatting>
  <conditionalFormatting sqref="AD247">
    <cfRule type="cellIs" dxfId="157" priority="326" stopIfTrue="1" operator="lessThan">
      <formula>$AD$1</formula>
    </cfRule>
    <cfRule type="cellIs" dxfId="156" priority="327" stopIfTrue="1" operator="lessThan">
      <formula>$AD$1</formula>
    </cfRule>
    <cfRule type="cellIs" dxfId="155" priority="328" stopIfTrue="1" operator="lessThan">
      <formula>$AD$1</formula>
    </cfRule>
  </conditionalFormatting>
  <conditionalFormatting sqref="AD247">
    <cfRule type="cellIs" dxfId="154" priority="325" operator="lessThan">
      <formula>#REF!</formula>
    </cfRule>
  </conditionalFormatting>
  <conditionalFormatting sqref="AD247">
    <cfRule type="cellIs" dxfId="153" priority="324" operator="lessThan">
      <formula>$AA$1</formula>
    </cfRule>
  </conditionalFormatting>
  <conditionalFormatting sqref="AD247">
    <cfRule type="cellIs" dxfId="152" priority="321" stopIfTrue="1" operator="lessThan">
      <formula>$AC$1</formula>
    </cfRule>
    <cfRule type="cellIs" dxfId="151" priority="322" stopIfTrue="1" operator="lessThan">
      <formula>$AC$1</formula>
    </cfRule>
    <cfRule type="cellIs" dxfId="150" priority="323" stopIfTrue="1" operator="lessThan">
      <formula>$AC$1</formula>
    </cfRule>
  </conditionalFormatting>
  <conditionalFormatting sqref="N247 P247">
    <cfRule type="cellIs" dxfId="149" priority="320" operator="lessThan">
      <formula>1</formula>
    </cfRule>
  </conditionalFormatting>
  <conditionalFormatting sqref="U255:V255">
    <cfRule type="cellIs" dxfId="148" priority="306" operator="equal">
      <formula>0</formula>
    </cfRule>
    <cfRule type="cellIs" dxfId="147" priority="307" operator="lessThan">
      <formula>0</formula>
    </cfRule>
    <cfRule type="iconSet" priority="308">
      <iconSet iconSet="3Symbols2">
        <cfvo type="percent" val="0"/>
        <cfvo type="percent" val="5"/>
        <cfvo type="percent" val="5"/>
      </iconSet>
    </cfRule>
  </conditionalFormatting>
  <conditionalFormatting sqref="AC255">
    <cfRule type="cellIs" dxfId="146" priority="316" stopIfTrue="1" operator="lessThan">
      <formula>$AA$1</formula>
    </cfRule>
  </conditionalFormatting>
  <conditionalFormatting sqref="U255:V255">
    <cfRule type="cellIs" dxfId="145" priority="301" operator="equal">
      <formula>0</formula>
    </cfRule>
    <cfRule type="cellIs" dxfId="144" priority="302" operator="equal">
      <formula>"free"</formula>
    </cfRule>
    <cfRule type="cellIs" dxfId="143" priority="303" operator="equal">
      <formula>"لا خدمات"</formula>
    </cfRule>
  </conditionalFormatting>
  <conditionalFormatting sqref="AD255">
    <cfRule type="cellIs" dxfId="142" priority="298" stopIfTrue="1" operator="lessThan">
      <formula>$AD$1</formula>
    </cfRule>
    <cfRule type="cellIs" dxfId="141" priority="299" stopIfTrue="1" operator="lessThan">
      <formula>$AD$1</formula>
    </cfRule>
    <cfRule type="cellIs" dxfId="140" priority="300" stopIfTrue="1" operator="lessThan">
      <formula>$AD$1</formula>
    </cfRule>
  </conditionalFormatting>
  <conditionalFormatting sqref="AD255">
    <cfRule type="cellIs" dxfId="139" priority="297" operator="lessThan">
      <formula>#REF!</formula>
    </cfRule>
  </conditionalFormatting>
  <conditionalFormatting sqref="AD255">
    <cfRule type="cellIs" dxfId="138" priority="296" operator="lessThan">
      <formula>$AA$1</formula>
    </cfRule>
  </conditionalFormatting>
  <conditionalFormatting sqref="AD255">
    <cfRule type="cellIs" dxfId="137" priority="293" stopIfTrue="1" operator="lessThan">
      <formula>$AC$1</formula>
    </cfRule>
    <cfRule type="cellIs" dxfId="136" priority="294" stopIfTrue="1" operator="lessThan">
      <formula>$AC$1</formula>
    </cfRule>
    <cfRule type="cellIs" dxfId="135" priority="295" stopIfTrue="1" operator="lessThan">
      <formula>$AC$1</formula>
    </cfRule>
  </conditionalFormatting>
  <conditionalFormatting sqref="N255 P255">
    <cfRule type="cellIs" dxfId="134" priority="292" operator="lessThan">
      <formula>1</formula>
    </cfRule>
  </conditionalFormatting>
  <conditionalFormatting sqref="U313:V313">
    <cfRule type="cellIs" dxfId="133" priority="209" operator="equal">
      <formula>0</formula>
    </cfRule>
    <cfRule type="cellIs" dxfId="132" priority="210" operator="equal">
      <formula>"free"</formula>
    </cfRule>
    <cfRule type="cellIs" dxfId="131" priority="211" operator="equal">
      <formula>"لا خدمات"</formula>
    </cfRule>
  </conditionalFormatting>
  <conditionalFormatting sqref="U313:V313">
    <cfRule type="cellIs" dxfId="130" priority="205" operator="equal">
      <formula>0</formula>
    </cfRule>
    <cfRule type="cellIs" dxfId="129" priority="206" operator="lessThan">
      <formula>0</formula>
    </cfRule>
    <cfRule type="iconSet" priority="207">
      <iconSet iconSet="3Symbols2">
        <cfvo type="percent" val="0"/>
        <cfvo type="percent" val="5"/>
        <cfvo type="percent" val="5"/>
      </iconSet>
    </cfRule>
  </conditionalFormatting>
  <conditionalFormatting sqref="AD313">
    <cfRule type="cellIs" dxfId="128" priority="202" stopIfTrue="1" operator="lessThan">
      <formula>$AD$1</formula>
    </cfRule>
    <cfRule type="cellIs" dxfId="127" priority="203" stopIfTrue="1" operator="lessThan">
      <formula>$AD$1</formula>
    </cfRule>
    <cfRule type="cellIs" dxfId="126" priority="204" stopIfTrue="1" operator="lessThan">
      <formula>$AD$1</formula>
    </cfRule>
  </conditionalFormatting>
  <conditionalFormatting sqref="AD313">
    <cfRule type="cellIs" dxfId="125" priority="201" operator="lessThan">
      <formula>#REF!</formula>
    </cfRule>
  </conditionalFormatting>
  <conditionalFormatting sqref="AD313">
    <cfRule type="cellIs" dxfId="124" priority="200" operator="lessThan">
      <formula>$AA$1</formula>
    </cfRule>
  </conditionalFormatting>
  <conditionalFormatting sqref="AD313">
    <cfRule type="cellIs" dxfId="123" priority="197" stopIfTrue="1" operator="lessThan">
      <formula>$AC$1</formula>
    </cfRule>
    <cfRule type="cellIs" dxfId="122" priority="198" stopIfTrue="1" operator="lessThan">
      <formula>$AC$1</formula>
    </cfRule>
    <cfRule type="cellIs" dxfId="121" priority="199" stopIfTrue="1" operator="lessThan">
      <formula>$AC$1</formula>
    </cfRule>
  </conditionalFormatting>
  <conditionalFormatting sqref="N313 P313">
    <cfRule type="cellIs" dxfId="120" priority="196" operator="lessThan">
      <formula>1</formula>
    </cfRule>
  </conditionalFormatting>
  <conditionalFormatting sqref="A2:A642">
    <cfRule type="containsBlanks" dxfId="119" priority="195">
      <formula>LEN(TRIM(A2))=0</formula>
    </cfRule>
  </conditionalFormatting>
  <conditionalFormatting sqref="O641:O642">
    <cfRule type="cellIs" dxfId="118" priority="194" operator="greaterThan">
      <formula>0</formula>
    </cfRule>
  </conditionalFormatting>
  <conditionalFormatting sqref="O641:O642">
    <cfRule type="cellIs" dxfId="117" priority="193" operator="equal">
      <formula>0</formula>
    </cfRule>
  </conditionalFormatting>
  <conditionalFormatting sqref="O289:O303 O234:O239 O244:O246 O248:O254 O256:O287 O305:O312">
    <cfRule type="cellIs" dxfId="116" priority="190" operator="lessThan">
      <formula>1</formula>
    </cfRule>
  </conditionalFormatting>
  <conditionalFormatting sqref="O288">
    <cfRule type="cellIs" dxfId="115" priority="189" operator="lessThan">
      <formula>1</formula>
    </cfRule>
  </conditionalFormatting>
  <conditionalFormatting sqref="O233">
    <cfRule type="cellIs" dxfId="114" priority="188" operator="lessThan">
      <formula>1</formula>
    </cfRule>
  </conditionalFormatting>
  <conditionalFormatting sqref="O243">
    <cfRule type="cellIs" dxfId="113" priority="187" operator="lessThan">
      <formula>1</formula>
    </cfRule>
  </conditionalFormatting>
  <conditionalFormatting sqref="O247">
    <cfRule type="cellIs" dxfId="112" priority="186" operator="lessThan">
      <formula>1</formula>
    </cfRule>
  </conditionalFormatting>
  <conditionalFormatting sqref="O255">
    <cfRule type="cellIs" dxfId="111" priority="185" operator="lessThan">
      <formula>1</formula>
    </cfRule>
  </conditionalFormatting>
  <conditionalFormatting sqref="O313">
    <cfRule type="cellIs" dxfId="110" priority="182" operator="lessThan">
      <formula>1</formula>
    </cfRule>
  </conditionalFormatting>
  <conditionalFormatting sqref="Q2:Q94 Q242:Q303 Q96:Q240 Q305:Q320 Q322:Q642">
    <cfRule type="cellIs" dxfId="109" priority="155" operator="lessThan">
      <formula>$AA$1</formula>
    </cfRule>
  </conditionalFormatting>
  <conditionalFormatting sqref="R2:R642">
    <cfRule type="cellIs" dxfId="108" priority="151" stopIfTrue="1" operator="greaterThan">
      <formula>0</formula>
    </cfRule>
    <cfRule type="cellIs" dxfId="107" priority="152" stopIfTrue="1" operator="greaterThan">
      <formula>0</formula>
    </cfRule>
  </conditionalFormatting>
  <conditionalFormatting sqref="R2:R642">
    <cfRule type="cellIs" dxfId="106" priority="150" stopIfTrue="1" operator="lessThan">
      <formula>0</formula>
    </cfRule>
  </conditionalFormatting>
  <conditionalFormatting sqref="R2:R642">
    <cfRule type="cellIs" dxfId="105" priority="153" stopIfTrue="1" operator="lessThan">
      <formula>0</formula>
    </cfRule>
  </conditionalFormatting>
  <conditionalFormatting sqref="R2:R642">
    <cfRule type="cellIs" dxfId="104" priority="148" stopIfTrue="1" operator="equal">
      <formula>0</formula>
    </cfRule>
    <cfRule type="cellIs" dxfId="103" priority="149" stopIfTrue="1" operator="greaterThan">
      <formula>10000</formula>
    </cfRule>
  </conditionalFormatting>
  <conditionalFormatting sqref="T2:T642">
    <cfRule type="cellIs" dxfId="102" priority="147" operator="lessThan">
      <formula>$S$3</formula>
    </cfRule>
  </conditionalFormatting>
  <conditionalFormatting sqref="G2:I94 G242:I303 G96:I240 G305:I320 E643:I1048576 G322:I642 E1:F642">
    <cfRule type="containsBlanks" dxfId="101" priority="146">
      <formula>LEN(TRIM(E1))=0</formula>
    </cfRule>
  </conditionalFormatting>
  <conditionalFormatting sqref="U495:V524 U309:V309 U314:V315 U526:V622 U15:V94 U317:V320 U289:V303 U234:V240 U244:V246 U248:V254 U256:V287 U242:V242 U96:V232 U305:V306 U322:V493">
    <cfRule type="cellIs" dxfId="100" priority="1272" operator="equal">
      <formula>0</formula>
    </cfRule>
    <cfRule type="cellIs" dxfId="99" priority="1273" operator="lessThan">
      <formula>0</formula>
    </cfRule>
    <cfRule type="iconSet" priority="1274">
      <iconSet iconSet="3Symbols2">
        <cfvo type="percent" val="0"/>
        <cfvo type="percent" val="5"/>
        <cfvo type="percent" val="5"/>
      </iconSet>
    </cfRule>
  </conditionalFormatting>
  <conditionalFormatting sqref="G1">
    <cfRule type="containsBlanks" dxfId="98" priority="143">
      <formula>LEN(TRIM(G1))=0</formula>
    </cfRule>
  </conditionalFormatting>
  <conditionalFormatting sqref="H1:I1">
    <cfRule type="containsBlanks" dxfId="97" priority="141">
      <formula>LEN(TRIM(H1))=0</formula>
    </cfRule>
  </conditionalFormatting>
  <conditionalFormatting sqref="B242:B303 B1:B94 B96:B240 B305:B320 B322:B1048576">
    <cfRule type="duplicateValues" dxfId="96" priority="140"/>
  </conditionalFormatting>
  <conditionalFormatting sqref="D2:D1048576">
    <cfRule type="duplicateValues" dxfId="95" priority="139"/>
  </conditionalFormatting>
  <conditionalFormatting sqref="D1">
    <cfRule type="containsBlanks" dxfId="94" priority="138">
      <formula>LEN(TRIM(D1))=0</formula>
    </cfRule>
  </conditionalFormatting>
  <conditionalFormatting sqref="D1:D1048576">
    <cfRule type="duplicateValues" dxfId="93" priority="135"/>
    <cfRule type="duplicateValues" dxfId="92" priority="136"/>
    <cfRule type="duplicateValues" dxfId="91" priority="137"/>
  </conditionalFormatting>
  <conditionalFormatting sqref="AC241">
    <cfRule type="cellIs" dxfId="90" priority="129" stopIfTrue="1" operator="lessThan">
      <formula>$AA$1</formula>
    </cfRule>
  </conditionalFormatting>
  <conditionalFormatting sqref="U241:V241">
    <cfRule type="cellIs" dxfId="89" priority="124" operator="equal">
      <formula>0</formula>
    </cfRule>
    <cfRule type="cellIs" dxfId="88" priority="125" operator="equal">
      <formula>"free"</formula>
    </cfRule>
    <cfRule type="cellIs" dxfId="87" priority="126" operator="equal">
      <formula>"لا خدمات"</formula>
    </cfRule>
  </conditionalFormatting>
  <conditionalFormatting sqref="AD241">
    <cfRule type="cellIs" dxfId="86" priority="121" stopIfTrue="1" operator="lessThan">
      <formula>$AD$1</formula>
    </cfRule>
    <cfRule type="cellIs" dxfId="85" priority="122" stopIfTrue="1" operator="lessThan">
      <formula>$AD$1</formula>
    </cfRule>
    <cfRule type="cellIs" dxfId="84" priority="123" stopIfTrue="1" operator="lessThan">
      <formula>$AD$1</formula>
    </cfRule>
  </conditionalFormatting>
  <conditionalFormatting sqref="AD241">
    <cfRule type="cellIs" dxfId="83" priority="120" operator="lessThan">
      <formula>#REF!</formula>
    </cfRule>
  </conditionalFormatting>
  <conditionalFormatting sqref="AD241">
    <cfRule type="cellIs" dxfId="82" priority="119" operator="lessThan">
      <formula>$AA$1</formula>
    </cfRule>
  </conditionalFormatting>
  <conditionalFormatting sqref="AD241">
    <cfRule type="cellIs" dxfId="81" priority="116" stopIfTrue="1" operator="lessThan">
      <formula>$AC$1</formula>
    </cfRule>
    <cfRule type="cellIs" dxfId="80" priority="117" stopIfTrue="1" operator="lessThan">
      <formula>$AC$1</formula>
    </cfRule>
    <cfRule type="cellIs" dxfId="79" priority="118" stopIfTrue="1" operator="lessThan">
      <formula>$AC$1</formula>
    </cfRule>
  </conditionalFormatting>
  <conditionalFormatting sqref="Q241">
    <cfRule type="cellIs" dxfId="78" priority="110" operator="lessThan">
      <formula>$AA$1</formula>
    </cfRule>
  </conditionalFormatting>
  <conditionalFormatting sqref="G241:I241">
    <cfRule type="containsBlanks" dxfId="77" priority="109">
      <formula>LEN(TRIM(G241))=0</formula>
    </cfRule>
  </conditionalFormatting>
  <conditionalFormatting sqref="U241:V241">
    <cfRule type="cellIs" dxfId="76" priority="130" operator="equal">
      <formula>0</formula>
    </cfRule>
    <cfRule type="cellIs" dxfId="75" priority="131" operator="lessThan">
      <formula>0</formula>
    </cfRule>
    <cfRule type="iconSet" priority="132">
      <iconSet iconSet="3Symbols2">
        <cfvo type="percent" val="0"/>
        <cfvo type="percent" val="5"/>
        <cfvo type="percent" val="5"/>
      </iconSet>
    </cfRule>
  </conditionalFormatting>
  <conditionalFormatting sqref="B241">
    <cfRule type="duplicateValues" dxfId="74" priority="108"/>
  </conditionalFormatting>
  <conditionalFormatting sqref="S95">
    <cfRule type="cellIs" dxfId="73" priority="97" stopIfTrue="1" operator="greaterThan">
      <formula>0</formula>
    </cfRule>
  </conditionalFormatting>
  <conditionalFormatting sqref="AC95">
    <cfRule type="cellIs" dxfId="72" priority="98" stopIfTrue="1" operator="lessThan">
      <formula>$AA$1</formula>
    </cfRule>
  </conditionalFormatting>
  <conditionalFormatting sqref="U95:V95">
    <cfRule type="cellIs" dxfId="71" priority="93" operator="equal">
      <formula>0</formula>
    </cfRule>
    <cfRule type="cellIs" dxfId="70" priority="94" operator="equal">
      <formula>"free"</formula>
    </cfRule>
    <cfRule type="cellIs" dxfId="69" priority="95" operator="equal">
      <formula>"لا خدمات"</formula>
    </cfRule>
  </conditionalFormatting>
  <conditionalFormatting sqref="AD95">
    <cfRule type="cellIs" dxfId="68" priority="90" stopIfTrue="1" operator="lessThan">
      <formula>$AD$1</formula>
    </cfRule>
    <cfRule type="cellIs" dxfId="67" priority="91" stopIfTrue="1" operator="lessThan">
      <formula>$AD$1</formula>
    </cfRule>
    <cfRule type="cellIs" dxfId="66" priority="92" stopIfTrue="1" operator="lessThan">
      <formula>$AD$1</formula>
    </cfRule>
  </conditionalFormatting>
  <conditionalFormatting sqref="AD95">
    <cfRule type="cellIs" dxfId="65" priority="89" operator="lessThan">
      <formula>#REF!</formula>
    </cfRule>
  </conditionalFormatting>
  <conditionalFormatting sqref="AD95">
    <cfRule type="cellIs" dxfId="64" priority="88" operator="lessThan">
      <formula>$AA$1</formula>
    </cfRule>
  </conditionalFormatting>
  <conditionalFormatting sqref="AD95">
    <cfRule type="cellIs" dxfId="63" priority="85" stopIfTrue="1" operator="lessThan">
      <formula>$AC$1</formula>
    </cfRule>
    <cfRule type="cellIs" dxfId="62" priority="86" stopIfTrue="1" operator="lessThan">
      <formula>$AC$1</formula>
    </cfRule>
    <cfRule type="cellIs" dxfId="61" priority="87" stopIfTrue="1" operator="lessThan">
      <formula>$AC$1</formula>
    </cfRule>
  </conditionalFormatting>
  <conditionalFormatting sqref="N95:P95">
    <cfRule type="cellIs" dxfId="60" priority="84" operator="lessThan">
      <formula>1</formula>
    </cfRule>
  </conditionalFormatting>
  <conditionalFormatting sqref="Q95">
    <cfRule type="cellIs" dxfId="59" priority="82" operator="lessThan">
      <formula>$AA$1</formula>
    </cfRule>
  </conditionalFormatting>
  <conditionalFormatting sqref="G95:I95">
    <cfRule type="containsBlanks" dxfId="58" priority="74">
      <formula>LEN(TRIM(G95))=0</formula>
    </cfRule>
  </conditionalFormatting>
  <conditionalFormatting sqref="U95:V95">
    <cfRule type="cellIs" dxfId="57" priority="99" operator="equal">
      <formula>0</formula>
    </cfRule>
    <cfRule type="cellIs" dxfId="56" priority="100" operator="lessThan">
      <formula>0</formula>
    </cfRule>
    <cfRule type="iconSet" priority="101">
      <iconSet iconSet="3Symbols2">
        <cfvo type="percent" val="0"/>
        <cfvo type="percent" val="5"/>
        <cfvo type="percent" val="5"/>
      </iconSet>
    </cfRule>
  </conditionalFormatting>
  <conditionalFormatting sqref="B95">
    <cfRule type="duplicateValues" dxfId="55" priority="67"/>
  </conditionalFormatting>
  <conditionalFormatting sqref="S304">
    <cfRule type="cellIs" dxfId="54" priority="61" stopIfTrue="1" operator="greaterThan">
      <formula>0</formula>
    </cfRule>
  </conditionalFormatting>
  <conditionalFormatting sqref="AC304">
    <cfRule type="cellIs" dxfId="53" priority="62" stopIfTrue="1" operator="lessThan">
      <formula>$AA$1</formula>
    </cfRule>
  </conditionalFormatting>
  <conditionalFormatting sqref="U304:V304">
    <cfRule type="cellIs" dxfId="52" priority="57" operator="equal">
      <formula>0</formula>
    </cfRule>
    <cfRule type="cellIs" dxfId="51" priority="58" operator="equal">
      <formula>"free"</formula>
    </cfRule>
    <cfRule type="cellIs" dxfId="50" priority="59" operator="equal">
      <formula>"لا خدمات"</formula>
    </cfRule>
  </conditionalFormatting>
  <conditionalFormatting sqref="AD304">
    <cfRule type="cellIs" dxfId="49" priority="54" stopIfTrue="1" operator="lessThan">
      <formula>$AD$1</formula>
    </cfRule>
    <cfRule type="cellIs" dxfId="48" priority="55" stopIfTrue="1" operator="lessThan">
      <formula>$AD$1</formula>
    </cfRule>
    <cfRule type="cellIs" dxfId="47" priority="56" stopIfTrue="1" operator="lessThan">
      <formula>$AD$1</formula>
    </cfRule>
  </conditionalFormatting>
  <conditionalFormatting sqref="AD304">
    <cfRule type="cellIs" dxfId="46" priority="53" operator="lessThan">
      <formula>#REF!</formula>
    </cfRule>
  </conditionalFormatting>
  <conditionalFormatting sqref="AD304">
    <cfRule type="cellIs" dxfId="45" priority="52" operator="lessThan">
      <formula>$AA$1</formula>
    </cfRule>
  </conditionalFormatting>
  <conditionalFormatting sqref="AD304">
    <cfRule type="cellIs" dxfId="44" priority="49" stopIfTrue="1" operator="lessThan">
      <formula>$AC$1</formula>
    </cfRule>
    <cfRule type="cellIs" dxfId="43" priority="50" stopIfTrue="1" operator="lessThan">
      <formula>$AC$1</formula>
    </cfRule>
    <cfRule type="cellIs" dxfId="42" priority="51" stopIfTrue="1" operator="lessThan">
      <formula>$AC$1</formula>
    </cfRule>
  </conditionalFormatting>
  <conditionalFormatting sqref="N304 P304">
    <cfRule type="cellIs" dxfId="41" priority="48" operator="lessThan">
      <formula>1</formula>
    </cfRule>
  </conditionalFormatting>
  <conditionalFormatting sqref="O304">
    <cfRule type="cellIs" dxfId="40" priority="46" operator="lessThan">
      <formula>1</formula>
    </cfRule>
  </conditionalFormatting>
  <conditionalFormatting sqref="Q304">
    <cfRule type="cellIs" dxfId="39" priority="43" operator="lessThan">
      <formula>$AA$1</formula>
    </cfRule>
  </conditionalFormatting>
  <conditionalFormatting sqref="G304:I304">
    <cfRule type="containsBlanks" dxfId="38" priority="42">
      <formula>LEN(TRIM(G304))=0</formula>
    </cfRule>
  </conditionalFormatting>
  <conditionalFormatting sqref="U304:V304">
    <cfRule type="cellIs" dxfId="37" priority="63" operator="equal">
      <formula>0</formula>
    </cfRule>
    <cfRule type="cellIs" dxfId="36" priority="64" operator="lessThan">
      <formula>0</formula>
    </cfRule>
    <cfRule type="iconSet" priority="65">
      <iconSet iconSet="3Symbols2">
        <cfvo type="percent" val="0"/>
        <cfvo type="percent" val="5"/>
        <cfvo type="percent" val="5"/>
      </iconSet>
    </cfRule>
  </conditionalFormatting>
  <conditionalFormatting sqref="B304">
    <cfRule type="duplicateValues" dxfId="35" priority="41"/>
  </conditionalFormatting>
  <conditionalFormatting sqref="S321">
    <cfRule type="cellIs" dxfId="34" priority="30" stopIfTrue="1" operator="greaterThan">
      <formula>0</formula>
    </cfRule>
  </conditionalFormatting>
  <conditionalFormatting sqref="AC321">
    <cfRule type="cellIs" dxfId="33" priority="31" stopIfTrue="1" operator="lessThan">
      <formula>$AA$1</formula>
    </cfRule>
  </conditionalFormatting>
  <conditionalFormatting sqref="U321:V321">
    <cfRule type="cellIs" dxfId="32" priority="26" operator="equal">
      <formula>0</formula>
    </cfRule>
    <cfRule type="cellIs" dxfId="31" priority="27" operator="equal">
      <formula>"free"</formula>
    </cfRule>
    <cfRule type="cellIs" dxfId="30" priority="28" operator="equal">
      <formula>"لا خدمات"</formula>
    </cfRule>
  </conditionalFormatting>
  <conditionalFormatting sqref="AD321">
    <cfRule type="cellIs" dxfId="29" priority="23" stopIfTrue="1" operator="lessThan">
      <formula>$AD$1</formula>
    </cfRule>
    <cfRule type="cellIs" dxfId="28" priority="24" stopIfTrue="1" operator="lessThan">
      <formula>$AD$1</formula>
    </cfRule>
    <cfRule type="cellIs" dxfId="27" priority="25" stopIfTrue="1" operator="lessThan">
      <formula>$AD$1</formula>
    </cfRule>
  </conditionalFormatting>
  <conditionalFormatting sqref="AD321">
    <cfRule type="cellIs" dxfId="26" priority="22" operator="lessThan">
      <formula>#REF!</formula>
    </cfRule>
  </conditionalFormatting>
  <conditionalFormatting sqref="AD321">
    <cfRule type="cellIs" dxfId="25" priority="21" operator="lessThan">
      <formula>$AA$1</formula>
    </cfRule>
  </conditionalFormatting>
  <conditionalFormatting sqref="AD321">
    <cfRule type="cellIs" dxfId="24" priority="18" stopIfTrue="1" operator="lessThan">
      <formula>$AC$1</formula>
    </cfRule>
    <cfRule type="cellIs" dxfId="23" priority="19" stopIfTrue="1" operator="lessThan">
      <formula>$AC$1</formula>
    </cfRule>
    <cfRule type="cellIs" dxfId="22" priority="20" stopIfTrue="1" operator="lessThan">
      <formula>$AC$1</formula>
    </cfRule>
  </conditionalFormatting>
  <conditionalFormatting sqref="N321:P321">
    <cfRule type="cellIs" dxfId="21" priority="17" operator="lessThan">
      <formula>1</formula>
    </cfRule>
  </conditionalFormatting>
  <conditionalFormatting sqref="Q321">
    <cfRule type="cellIs" dxfId="20" priority="15" operator="lessThan">
      <formula>$AA$1</formula>
    </cfRule>
  </conditionalFormatting>
  <conditionalFormatting sqref="G321:I321">
    <cfRule type="containsBlanks" dxfId="19" priority="14">
      <formula>LEN(TRIM(G321))=0</formula>
    </cfRule>
  </conditionalFormatting>
  <conditionalFormatting sqref="U321:V321">
    <cfRule type="cellIs" dxfId="18" priority="32" operator="equal">
      <formula>0</formula>
    </cfRule>
    <cfRule type="cellIs" dxfId="17" priority="33" operator="lessThan">
      <formula>0</formula>
    </cfRule>
    <cfRule type="iconSet" priority="34">
      <iconSet iconSet="3Symbols2">
        <cfvo type="percent" val="0"/>
        <cfvo type="percent" val="5"/>
        <cfvo type="percent" val="5"/>
      </iconSet>
    </cfRule>
  </conditionalFormatting>
  <conditionalFormatting sqref="B321">
    <cfRule type="duplicateValues" dxfId="16" priority="13"/>
  </conditionalFormatting>
  <conditionalFormatting sqref="N240:P242">
    <cfRule type="cellIs" dxfId="15" priority="5" operator="lessThan">
      <formula>1</formula>
    </cfRule>
  </conditionalFormatting>
  <conditionalFormatting sqref="M1:M1048576">
    <cfRule type="cellIs" dxfId="14" priority="1" operator="between">
      <formula>$AA$1</formula>
      <formula>$AB$1</formula>
    </cfRule>
    <cfRule type="cellIs" dxfId="13" priority="2" operator="lessThan">
      <formula>$AB$1</formula>
    </cfRule>
  </conditionalFormatting>
  <hyperlinks>
    <hyperlink ref="B289" r:id="rId1" display="H03"/>
  </hyperlinks>
  <pageMargins left="0.17" right="0.17" top="0.24" bottom="0.24" header="0.24" footer="0.24"/>
  <pageSetup scale="29" orientation="landscape" horizontalDpi="4294967295" verticalDpi="4294967295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AL642"/>
  <sheetViews>
    <sheetView rightToLeft="1" tabSelected="1" view="pageBreakPreview" zoomScale="60" zoomScaleNormal="70" workbookViewId="0">
      <pane xSplit="3" ySplit="1" topLeftCell="G347" activePane="bottomRight" state="frozen"/>
      <selection pane="topRight" activeCell="D1" sqref="D1"/>
      <selection pane="bottomLeft" activeCell="A2" sqref="A2"/>
      <selection pane="bottomRight" activeCell="N3" sqref="N3:N642"/>
    </sheetView>
  </sheetViews>
  <sheetFormatPr defaultRowHeight="36" x14ac:dyDescent="0.25"/>
  <cols>
    <col min="1" max="1" width="8.7109375" style="38" customWidth="1"/>
    <col min="2" max="2" width="15.7109375" style="78" customWidth="1"/>
    <col min="3" max="3" width="50.7109375" style="38" customWidth="1"/>
    <col min="4" max="4" width="15.7109375" style="53" customWidth="1"/>
    <col min="5" max="6" width="25.7109375" style="53" customWidth="1"/>
    <col min="7" max="7" width="25.7109375" style="60" customWidth="1"/>
    <col min="8" max="9" width="15.7109375" style="60" customWidth="1"/>
    <col min="10" max="11" width="15.7109375" style="38" customWidth="1"/>
    <col min="12" max="12" width="25.7109375" style="38" customWidth="1"/>
    <col min="13" max="13" width="25.7109375" style="78" customWidth="1"/>
    <col min="14" max="14" width="39" style="38" customWidth="1"/>
    <col min="15" max="15" width="33.28515625" style="51" customWidth="1"/>
    <col min="16" max="16" width="20.7109375" style="38" customWidth="1"/>
    <col min="17" max="17" width="25.7109375" style="38" customWidth="1"/>
    <col min="18" max="18" width="20.7109375" style="38" customWidth="1"/>
    <col min="19" max="19" width="30.42578125" style="38" bestFit="1" customWidth="1"/>
    <col min="20" max="22" width="20.7109375" style="38" customWidth="1"/>
    <col min="23" max="26" width="20.7109375" style="51" customWidth="1"/>
    <col min="27" max="28" width="30.7109375" style="38" customWidth="1"/>
    <col min="29" max="29" width="166.5703125" style="38" customWidth="1"/>
    <col min="30" max="30" width="25.7109375" style="38" customWidth="1"/>
    <col min="31" max="31" width="145" style="38" bestFit="1" customWidth="1"/>
    <col min="32" max="36" width="20.7109375" style="38" customWidth="1"/>
    <col min="37" max="37" width="48.28515625" style="38" bestFit="1" customWidth="1"/>
    <col min="38" max="38" width="13" style="38" bestFit="1" customWidth="1"/>
    <col min="39" max="39" width="39.5703125" style="70" customWidth="1"/>
    <col min="40" max="40" width="44.85546875" style="70" customWidth="1"/>
    <col min="41" max="16384" width="9.140625" style="70"/>
  </cols>
  <sheetData>
    <row r="1" spans="1:38" s="86" customFormat="1" ht="60" customHeight="1" thickTop="1" thickBot="1" x14ac:dyDescent="0.3">
      <c r="A1" s="80" t="s">
        <v>0</v>
      </c>
      <c r="B1" s="76" t="s">
        <v>1</v>
      </c>
      <c r="C1" s="81" t="s">
        <v>2</v>
      </c>
      <c r="D1" s="81" t="s">
        <v>3</v>
      </c>
      <c r="E1" s="81" t="s">
        <v>4</v>
      </c>
      <c r="F1" s="81" t="s">
        <v>5</v>
      </c>
      <c r="G1" s="81"/>
      <c r="H1" s="81" t="s">
        <v>6</v>
      </c>
      <c r="I1" s="81" t="s">
        <v>7</v>
      </c>
      <c r="J1" s="81" t="s">
        <v>8</v>
      </c>
      <c r="K1" s="81" t="s">
        <v>9</v>
      </c>
      <c r="L1" s="81" t="s">
        <v>10</v>
      </c>
      <c r="M1" s="75" t="s">
        <v>11</v>
      </c>
      <c r="N1" s="87">
        <v>44348</v>
      </c>
      <c r="O1" s="87">
        <v>44377</v>
      </c>
      <c r="P1" s="81"/>
      <c r="Q1" s="81"/>
      <c r="R1" s="81"/>
      <c r="S1" s="81"/>
      <c r="T1" s="81"/>
      <c r="U1" s="81"/>
      <c r="V1" s="82"/>
      <c r="W1" s="83"/>
      <c r="X1" s="83"/>
      <c r="Y1" s="83"/>
      <c r="Z1" s="83"/>
      <c r="AA1" s="84"/>
      <c r="AB1" s="84"/>
      <c r="AC1" s="85"/>
      <c r="AD1" s="85"/>
      <c r="AE1" s="85"/>
      <c r="AF1" s="82"/>
      <c r="AG1" s="82"/>
      <c r="AH1" s="82"/>
      <c r="AI1" s="82"/>
      <c r="AJ1" s="82"/>
      <c r="AK1" s="82"/>
      <c r="AL1" s="53"/>
    </row>
    <row r="2" spans="1:38" s="71" customFormat="1" ht="60" customHeight="1" thickBot="1" x14ac:dyDescent="0.3">
      <c r="A2" s="6"/>
      <c r="B2" s="77" t="s">
        <v>14</v>
      </c>
      <c r="C2" s="7" t="str">
        <f>VLOOKUP($B2,المارينا!$B:$M,2,0)</f>
        <v>أحمد 1</v>
      </c>
      <c r="D2" s="7">
        <f>VLOOKUP($B2,المارينا!$B:$M,3,0)</f>
        <v>10</v>
      </c>
      <c r="E2" s="7" t="str">
        <f>VLOOKUP($B2,المارينا!$B:$M,4,0)</f>
        <v>مارينا 1</v>
      </c>
      <c r="F2" s="7">
        <f>VLOOKUP($B2,المارينا!$B:$M,5,0)</f>
        <v>1</v>
      </c>
      <c r="G2" s="7">
        <f>VLOOKUP($B2,المارينا!$B:$M,6,0)</f>
        <v>0</v>
      </c>
      <c r="H2" s="7">
        <f>VLOOKUP($B2,المارينا!$B:$M,7,0)</f>
        <v>20</v>
      </c>
      <c r="I2" s="7">
        <f>VLOOKUP($B2,المارينا!$B:$M,8,0)</f>
        <v>54</v>
      </c>
      <c r="J2" s="7">
        <f>VLOOKUP($B2,المارينا!$B:$M,9,0)</f>
        <v>54</v>
      </c>
      <c r="K2" s="7">
        <f>VLOOKUP($B2,المارينا!$B:$M,10,0)</f>
        <v>30</v>
      </c>
      <c r="L2" s="9">
        <f>VLOOKUP($B2,المارينا!$B:$M,11,0)</f>
        <v>44700</v>
      </c>
      <c r="M2" s="79">
        <f>VLOOKUP($B2,المارينا!$B:$M,12,0)</f>
        <v>44370</v>
      </c>
      <c r="N2" s="62">
        <f>IF(AND(M2&gt;=$N$1)*(M2&lt;=$O$1),VLOOKUP(B2,المارينا!B$2:N$642,12),"لم تنتهي بعد")</f>
        <v>44370</v>
      </c>
      <c r="O2" s="66"/>
      <c r="P2" s="10"/>
      <c r="Q2" s="11"/>
      <c r="R2" s="22"/>
      <c r="S2" s="23"/>
      <c r="T2" s="24"/>
      <c r="U2" s="12"/>
      <c r="V2" s="12"/>
      <c r="W2" s="44"/>
      <c r="X2" s="44"/>
      <c r="Y2" s="44"/>
      <c r="Z2" s="44"/>
      <c r="AA2" s="40"/>
      <c r="AB2" s="40"/>
      <c r="AC2" s="13"/>
      <c r="AD2" s="14"/>
      <c r="AE2" s="72"/>
      <c r="AF2" s="68"/>
      <c r="AG2" s="68"/>
      <c r="AH2" s="68"/>
      <c r="AK2" s="68"/>
      <c r="AL2" s="68"/>
    </row>
    <row r="3" spans="1:38" s="71" customFormat="1" ht="60" customHeight="1" thickBot="1" x14ac:dyDescent="0.3">
      <c r="A3" s="15"/>
      <c r="B3" s="77" t="s">
        <v>15</v>
      </c>
      <c r="C3" s="88" t="s">
        <v>1945</v>
      </c>
      <c r="D3" s="37"/>
      <c r="E3" s="37"/>
      <c r="F3" s="37"/>
      <c r="G3" s="56"/>
      <c r="H3" s="56"/>
      <c r="I3" s="56"/>
      <c r="J3" s="18"/>
      <c r="K3" s="18"/>
      <c r="L3" s="19"/>
      <c r="M3" s="79">
        <f>VLOOKUP($B3,المارينا!$B:$M,12,0)</f>
        <v>44370</v>
      </c>
      <c r="N3" s="62">
        <f>IF(AND(M3&gt;=$N$1)*(M3&lt;=$O$1),VLOOKUP(B3,المارينا!B$2:N$642,12),"لم تنتهي بعد")</f>
        <v>44370</v>
      </c>
      <c r="O3" s="65"/>
      <c r="P3" s="20"/>
      <c r="Q3" s="21"/>
      <c r="R3" s="22"/>
      <c r="S3" s="23"/>
      <c r="T3" s="24"/>
      <c r="U3" s="25"/>
      <c r="V3" s="25"/>
      <c r="W3" s="45"/>
      <c r="X3" s="44"/>
      <c r="Y3" s="44"/>
      <c r="Z3" s="44"/>
      <c r="AA3" s="41"/>
      <c r="AB3" s="41"/>
      <c r="AC3" s="26"/>
      <c r="AD3" s="27"/>
      <c r="AE3" s="73"/>
      <c r="AF3" s="69"/>
      <c r="AG3" s="69"/>
      <c r="AH3" s="69"/>
      <c r="AI3" s="69"/>
      <c r="AL3" s="69"/>
    </row>
    <row r="4" spans="1:38" s="71" customFormat="1" ht="60" customHeight="1" thickBot="1" x14ac:dyDescent="0.3">
      <c r="A4" s="15"/>
      <c r="B4" s="77" t="s">
        <v>12</v>
      </c>
      <c r="C4" s="88" t="s">
        <v>1946</v>
      </c>
      <c r="D4" s="52"/>
      <c r="E4" s="52"/>
      <c r="F4" s="52"/>
      <c r="G4" s="56"/>
      <c r="H4" s="56"/>
      <c r="I4" s="56"/>
      <c r="J4" s="18"/>
      <c r="K4" s="18"/>
      <c r="L4" s="19"/>
      <c r="M4" s="79">
        <f>VLOOKUP($B4,المارينا!$B:$M,12,0)</f>
        <v>44561</v>
      </c>
      <c r="N4" s="62" t="str">
        <f>IF(AND(M4&gt;=$N$1)*(M4&lt;=$O$1),VLOOKUP(B4,المارينا!B$2:N$642,12),"لم تنتهي بعد")</f>
        <v>لم تنتهي بعد</v>
      </c>
      <c r="O4" s="65"/>
      <c r="P4" s="20"/>
      <c r="Q4" s="21"/>
      <c r="R4" s="22"/>
      <c r="S4" s="23"/>
      <c r="T4" s="24"/>
      <c r="U4" s="25"/>
      <c r="V4" s="25"/>
      <c r="W4" s="45"/>
      <c r="X4" s="44"/>
      <c r="Y4" s="44"/>
      <c r="Z4" s="44"/>
      <c r="AA4" s="41"/>
      <c r="AB4" s="41"/>
      <c r="AC4" s="26"/>
      <c r="AD4" s="27"/>
      <c r="AE4" s="73"/>
      <c r="AF4" s="69"/>
      <c r="AG4" s="69"/>
      <c r="AH4" s="69"/>
      <c r="AI4" s="69"/>
      <c r="AJ4" s="69"/>
      <c r="AK4" s="69"/>
      <c r="AL4" s="69"/>
    </row>
    <row r="5" spans="1:38" s="71" customFormat="1" ht="60" customHeight="1" thickBot="1" x14ac:dyDescent="0.3">
      <c r="A5" s="15"/>
      <c r="B5" s="77" t="s">
        <v>16</v>
      </c>
      <c r="C5" s="17"/>
      <c r="D5" s="52"/>
      <c r="E5" s="52"/>
      <c r="F5" s="52"/>
      <c r="G5" s="56"/>
      <c r="H5" s="56"/>
      <c r="I5" s="56"/>
      <c r="J5" s="18"/>
      <c r="K5" s="18"/>
      <c r="L5" s="19"/>
      <c r="M5" s="79">
        <f>VLOOKUP($B5,المارينا!$B:$M,12,0)</f>
        <v>44531</v>
      </c>
      <c r="N5" s="62" t="str">
        <f>IF(AND(M5&gt;=$N$1)*(M5&lt;=$O$1),VLOOKUP(B5,المارينا!B$2:N$642,12),"لم تنتهي بعد")</f>
        <v>لم تنتهي بعد</v>
      </c>
      <c r="O5" s="65"/>
      <c r="P5" s="20"/>
      <c r="Q5" s="21"/>
      <c r="R5" s="22"/>
      <c r="S5" s="23"/>
      <c r="T5" s="24"/>
      <c r="U5" s="25"/>
      <c r="V5" s="25"/>
      <c r="W5" s="45"/>
      <c r="X5" s="44"/>
      <c r="Y5" s="44"/>
      <c r="Z5" s="44"/>
      <c r="AA5" s="41"/>
      <c r="AB5" s="41"/>
      <c r="AC5" s="26"/>
      <c r="AD5" s="27"/>
      <c r="AE5" s="73"/>
      <c r="AF5" s="69"/>
      <c r="AG5" s="69"/>
      <c r="AH5" s="69"/>
      <c r="AI5" s="69"/>
      <c r="AJ5" s="69"/>
      <c r="AK5" s="69"/>
      <c r="AL5" s="69"/>
    </row>
    <row r="6" spans="1:38" s="71" customFormat="1" ht="60" customHeight="1" thickBot="1" x14ac:dyDescent="0.3">
      <c r="A6" s="15"/>
      <c r="B6" s="77" t="s">
        <v>17</v>
      </c>
      <c r="C6" s="7"/>
      <c r="D6" s="37"/>
      <c r="E6" s="37"/>
      <c r="F6" s="37"/>
      <c r="G6" s="56"/>
      <c r="H6" s="56"/>
      <c r="I6" s="56"/>
      <c r="J6" s="18"/>
      <c r="K6" s="18"/>
      <c r="L6" s="19"/>
      <c r="M6" s="79">
        <f>VLOOKUP($B6,المارينا!$B:$M,12,0)</f>
        <v>44543</v>
      </c>
      <c r="N6" s="62" t="str">
        <f>IF(AND(M6&gt;=$N$1)*(M6&lt;=$O$1),VLOOKUP(B6,المارينا!B$2:N$642,12),"لم تنتهي بعد")</f>
        <v>لم تنتهي بعد</v>
      </c>
      <c r="O6" s="65"/>
      <c r="P6" s="20"/>
      <c r="Q6" s="21"/>
      <c r="R6" s="22"/>
      <c r="S6" s="23"/>
      <c r="T6" s="24"/>
      <c r="U6" s="25"/>
      <c r="V6" s="25"/>
      <c r="W6" s="45"/>
      <c r="X6" s="44"/>
      <c r="Y6" s="44"/>
      <c r="Z6" s="44"/>
      <c r="AA6" s="41"/>
      <c r="AB6" s="41"/>
      <c r="AC6" s="26"/>
      <c r="AD6" s="27"/>
      <c r="AE6" s="28"/>
      <c r="AF6" s="69"/>
      <c r="AG6" s="69"/>
      <c r="AH6" s="69"/>
      <c r="AI6" s="69"/>
      <c r="AJ6" s="69"/>
      <c r="AK6" s="69"/>
      <c r="AL6" s="69"/>
    </row>
    <row r="7" spans="1:38" s="71" customFormat="1" ht="60" customHeight="1" thickBot="1" x14ac:dyDescent="0.3">
      <c r="A7" s="15"/>
      <c r="B7" s="77" t="s">
        <v>18</v>
      </c>
      <c r="C7" s="17"/>
      <c r="D7" s="52"/>
      <c r="E7" s="52"/>
      <c r="F7" s="52"/>
      <c r="G7" s="56"/>
      <c r="H7" s="56"/>
      <c r="I7" s="56"/>
      <c r="J7" s="18"/>
      <c r="K7" s="18"/>
      <c r="L7" s="19"/>
      <c r="M7" s="79">
        <f>VLOOKUP($B7,المارينا!$B:$M,12,0)</f>
        <v>44668</v>
      </c>
      <c r="N7" s="62" t="str">
        <f>IF(AND(M7&gt;=$N$1)*(M7&lt;=$O$1),VLOOKUP(B7,المارينا!B$2:N$642,12),"لم تنتهي بعد")</f>
        <v>لم تنتهي بعد</v>
      </c>
      <c r="O7" s="65"/>
      <c r="P7" s="20"/>
      <c r="Q7" s="21"/>
      <c r="R7" s="22"/>
      <c r="S7" s="23"/>
      <c r="T7" s="24"/>
      <c r="U7" s="25"/>
      <c r="V7" s="25"/>
      <c r="W7" s="45"/>
      <c r="X7" s="44"/>
      <c r="Y7" s="44"/>
      <c r="Z7" s="44"/>
      <c r="AA7" s="41"/>
      <c r="AB7" s="41"/>
      <c r="AC7" s="26"/>
      <c r="AD7" s="27"/>
      <c r="AE7" s="28"/>
      <c r="AF7" s="69"/>
      <c r="AG7" s="69"/>
      <c r="AH7" s="69"/>
      <c r="AI7" s="69"/>
      <c r="AJ7" s="69"/>
      <c r="AK7" s="69"/>
      <c r="AL7" s="69"/>
    </row>
    <row r="8" spans="1:38" s="71" customFormat="1" ht="60" customHeight="1" thickBot="1" x14ac:dyDescent="0.3">
      <c r="A8" s="15"/>
      <c r="B8" s="77" t="s">
        <v>19</v>
      </c>
      <c r="C8" s="7"/>
      <c r="D8" s="52"/>
      <c r="E8" s="52"/>
      <c r="F8" s="52"/>
      <c r="G8" s="56"/>
      <c r="H8" s="56"/>
      <c r="I8" s="56"/>
      <c r="J8" s="18"/>
      <c r="K8" s="18"/>
      <c r="L8" s="19"/>
      <c r="M8" s="79">
        <f>VLOOKUP($B8,المارينا!$B:$M,12,0)</f>
        <v>44530</v>
      </c>
      <c r="N8" s="62" t="str">
        <f>IF(AND(M8&gt;=$N$1)*(M8&lt;=$O$1),VLOOKUP(B8,المارينا!B$2:N$642,12),"لم تنتهي بعد")</f>
        <v>لم تنتهي بعد</v>
      </c>
      <c r="O8" s="65"/>
      <c r="P8" s="20"/>
      <c r="Q8" s="21"/>
      <c r="R8" s="22"/>
      <c r="S8" s="64"/>
      <c r="T8" s="24"/>
      <c r="U8" s="25"/>
      <c r="V8" s="25"/>
      <c r="W8" s="45"/>
      <c r="X8" s="44"/>
      <c r="Y8" s="44"/>
      <c r="Z8" s="44"/>
      <c r="AA8" s="41"/>
      <c r="AB8" s="41"/>
      <c r="AC8" s="26"/>
      <c r="AD8" s="27"/>
      <c r="AE8" s="28"/>
      <c r="AF8" s="69"/>
      <c r="AG8" s="69"/>
      <c r="AH8" s="69"/>
      <c r="AI8" s="69"/>
      <c r="AJ8" s="69"/>
      <c r="AK8" s="69"/>
      <c r="AL8" s="69"/>
    </row>
    <row r="9" spans="1:38" s="71" customFormat="1" ht="60" customHeight="1" thickBot="1" x14ac:dyDescent="0.3">
      <c r="A9" s="15"/>
      <c r="B9" s="77" t="s">
        <v>21</v>
      </c>
      <c r="C9" s="17"/>
      <c r="D9" s="52"/>
      <c r="E9" s="52"/>
      <c r="F9" s="52"/>
      <c r="G9" s="56"/>
      <c r="H9" s="56"/>
      <c r="I9" s="56"/>
      <c r="J9" s="18"/>
      <c r="K9" s="18"/>
      <c r="L9" s="19"/>
      <c r="M9" s="79">
        <f>VLOOKUP($B9,المارينا!$B:$M,12,0)</f>
        <v>44431</v>
      </c>
      <c r="N9" s="62" t="str">
        <f>IF(AND(M9&gt;=$N$1)*(M9&lt;=$O$1),VLOOKUP(B9,المارينا!B$2:N$642,12),"لم تنتهي بعد")</f>
        <v>لم تنتهي بعد</v>
      </c>
      <c r="O9" s="65"/>
      <c r="P9" s="20"/>
      <c r="Q9" s="21"/>
      <c r="R9" s="22"/>
      <c r="S9" s="23"/>
      <c r="T9" s="24"/>
      <c r="U9" s="25"/>
      <c r="V9" s="25"/>
      <c r="W9" s="45"/>
      <c r="X9" s="44"/>
      <c r="Y9" s="44"/>
      <c r="Z9" s="44"/>
      <c r="AA9" s="41"/>
      <c r="AB9" s="41"/>
      <c r="AC9" s="26"/>
      <c r="AD9" s="27"/>
      <c r="AE9" s="28"/>
      <c r="AF9" s="69"/>
      <c r="AG9" s="69"/>
      <c r="AH9" s="69"/>
      <c r="AI9" s="69"/>
      <c r="AJ9" s="69"/>
      <c r="AK9" s="69"/>
      <c r="AL9" s="69"/>
    </row>
    <row r="10" spans="1:38" s="71" customFormat="1" ht="60" customHeight="1" thickBot="1" x14ac:dyDescent="0.3">
      <c r="A10" s="15"/>
      <c r="B10" s="77" t="s">
        <v>22</v>
      </c>
      <c r="C10" s="7"/>
      <c r="D10" s="37"/>
      <c r="E10" s="37"/>
      <c r="F10" s="37"/>
      <c r="G10" s="56"/>
      <c r="H10" s="56"/>
      <c r="I10" s="56"/>
      <c r="J10" s="18"/>
      <c r="K10" s="18"/>
      <c r="L10" s="19"/>
      <c r="M10" s="79">
        <f>VLOOKUP($B10,المارينا!$B:$M,12,0)</f>
        <v>44788</v>
      </c>
      <c r="N10" s="62" t="str">
        <f>IF(AND(M10&gt;=$N$1)*(M10&lt;=$O$1),VLOOKUP(B10,المارينا!B$2:N$642,12),"لم تنتهي بعد")</f>
        <v>لم تنتهي بعد</v>
      </c>
      <c r="O10" s="65"/>
      <c r="P10" s="20"/>
      <c r="Q10" s="21"/>
      <c r="R10" s="22"/>
      <c r="S10" s="23"/>
      <c r="T10" s="24"/>
      <c r="U10" s="25"/>
      <c r="V10" s="25"/>
      <c r="W10" s="45"/>
      <c r="X10" s="44"/>
      <c r="Y10" s="44"/>
      <c r="Z10" s="44"/>
      <c r="AA10" s="41"/>
      <c r="AB10" s="41"/>
      <c r="AC10" s="26"/>
      <c r="AD10" s="27"/>
      <c r="AE10" s="28"/>
      <c r="AF10" s="69"/>
      <c r="AG10" s="69"/>
      <c r="AH10" s="69"/>
      <c r="AI10" s="69"/>
      <c r="AJ10" s="69"/>
      <c r="AK10" s="69"/>
      <c r="AL10" s="69"/>
    </row>
    <row r="11" spans="1:38" s="71" customFormat="1" ht="60" customHeight="1" thickBot="1" x14ac:dyDescent="0.3">
      <c r="A11" s="15"/>
      <c r="B11" s="77" t="s">
        <v>23</v>
      </c>
      <c r="C11" s="17"/>
      <c r="D11" s="52"/>
      <c r="E11" s="52"/>
      <c r="F11" s="52"/>
      <c r="G11" s="56"/>
      <c r="H11" s="56"/>
      <c r="I11" s="56"/>
      <c r="J11" s="18"/>
      <c r="K11" s="18"/>
      <c r="L11" s="19"/>
      <c r="M11" s="79">
        <f>VLOOKUP($B11,المارينا!$B:$M,12,0)</f>
        <v>44534</v>
      </c>
      <c r="N11" s="62" t="str">
        <f>IF(AND(M11&gt;=$N$1)*(M11&lt;=$O$1),VLOOKUP(B11,المارينا!B$2:N$642,12),"لم تنتهي بعد")</f>
        <v>لم تنتهي بعد</v>
      </c>
      <c r="O11" s="65"/>
      <c r="P11" s="20"/>
      <c r="Q11" s="21"/>
      <c r="R11" s="22"/>
      <c r="S11" s="23"/>
      <c r="T11" s="24"/>
      <c r="U11" s="25"/>
      <c r="V11" s="25"/>
      <c r="W11" s="45"/>
      <c r="X11" s="44"/>
      <c r="Y11" s="44"/>
      <c r="Z11" s="44"/>
      <c r="AA11" s="41"/>
      <c r="AB11" s="41"/>
      <c r="AC11" s="26"/>
      <c r="AD11" s="27"/>
      <c r="AE11" s="73"/>
      <c r="AF11" s="69"/>
      <c r="AG11" s="69"/>
      <c r="AH11" s="69"/>
      <c r="AI11" s="69"/>
      <c r="AJ11" s="69"/>
      <c r="AK11" s="74"/>
      <c r="AL11" s="69"/>
    </row>
    <row r="12" spans="1:38" s="71" customFormat="1" ht="60" customHeight="1" thickBot="1" x14ac:dyDescent="0.3">
      <c r="A12" s="15"/>
      <c r="B12" s="77" t="s">
        <v>24</v>
      </c>
      <c r="C12" s="7"/>
      <c r="D12" s="52"/>
      <c r="E12" s="52"/>
      <c r="F12" s="52"/>
      <c r="G12" s="56"/>
      <c r="H12" s="56"/>
      <c r="I12" s="56"/>
      <c r="J12" s="18"/>
      <c r="K12" s="18"/>
      <c r="L12" s="19"/>
      <c r="M12" s="79">
        <f>VLOOKUP($B12,المارينا!$B:$M,12,0)</f>
        <v>44389</v>
      </c>
      <c r="N12" s="62" t="str">
        <f>IF(AND(M12&gt;=$N$1)*(M12&lt;=$O$1),VLOOKUP(B12,المارينا!B$2:N$642,12),"لم تنتهي بعد")</f>
        <v>لم تنتهي بعد</v>
      </c>
      <c r="O12" s="65"/>
      <c r="P12" s="20"/>
      <c r="Q12" s="21"/>
      <c r="R12" s="22"/>
      <c r="S12" s="23"/>
      <c r="T12" s="24"/>
      <c r="U12" s="25"/>
      <c r="V12" s="25"/>
      <c r="W12" s="45"/>
      <c r="X12" s="44"/>
      <c r="Y12" s="44"/>
      <c r="Z12" s="44"/>
      <c r="AA12" s="41"/>
      <c r="AB12" s="41"/>
      <c r="AC12" s="26"/>
      <c r="AD12" s="27"/>
      <c r="AE12" s="73"/>
      <c r="AF12" s="69"/>
      <c r="AG12" s="69"/>
      <c r="AH12" s="69"/>
      <c r="AI12" s="69"/>
      <c r="AJ12" s="69"/>
      <c r="AK12" s="69"/>
      <c r="AL12" s="69"/>
    </row>
    <row r="13" spans="1:38" s="71" customFormat="1" ht="60" customHeight="1" thickBot="1" x14ac:dyDescent="0.3">
      <c r="A13" s="15"/>
      <c r="B13" s="77" t="s">
        <v>25</v>
      </c>
      <c r="C13" s="17"/>
      <c r="D13" s="37"/>
      <c r="E13" s="37"/>
      <c r="F13" s="37"/>
      <c r="G13" s="56"/>
      <c r="H13" s="56"/>
      <c r="I13" s="56"/>
      <c r="J13" s="18"/>
      <c r="K13" s="18"/>
      <c r="L13" s="19"/>
      <c r="M13" s="79">
        <f>VLOOKUP($B13,المارينا!$B:$M,12,0)</f>
        <v>44491</v>
      </c>
      <c r="N13" s="62" t="str">
        <f>IF(AND(M13&gt;=$N$1)*(M13&lt;=$O$1),VLOOKUP(B13,المارينا!B$2:N$642,12),"لم تنتهي بعد")</f>
        <v>لم تنتهي بعد</v>
      </c>
      <c r="O13" s="65"/>
      <c r="P13" s="20"/>
      <c r="Q13" s="21"/>
      <c r="R13" s="22"/>
      <c r="S13" s="23"/>
      <c r="T13" s="24"/>
      <c r="U13" s="25"/>
      <c r="V13" s="25"/>
      <c r="W13" s="45"/>
      <c r="X13" s="44"/>
      <c r="Y13" s="44"/>
      <c r="Z13" s="44"/>
      <c r="AA13" s="41"/>
      <c r="AB13" s="41"/>
      <c r="AC13" s="26"/>
      <c r="AD13" s="27"/>
      <c r="AE13" s="73"/>
      <c r="AF13" s="69"/>
      <c r="AG13" s="69"/>
      <c r="AH13" s="69"/>
      <c r="AI13" s="69"/>
      <c r="AJ13" s="69"/>
      <c r="AK13" s="69"/>
      <c r="AL13" s="69"/>
    </row>
    <row r="14" spans="1:38" s="71" customFormat="1" ht="60" customHeight="1" thickBot="1" x14ac:dyDescent="0.3">
      <c r="A14" s="15"/>
      <c r="B14" s="77" t="s">
        <v>26</v>
      </c>
      <c r="C14" s="7"/>
      <c r="D14" s="52"/>
      <c r="E14" s="52"/>
      <c r="F14" s="52"/>
      <c r="G14" s="56"/>
      <c r="H14" s="56"/>
      <c r="I14" s="56"/>
      <c r="J14" s="18"/>
      <c r="K14" s="18"/>
      <c r="L14" s="19"/>
      <c r="M14" s="79">
        <f>VLOOKUP($B14,المارينا!$B:$M,12,0)</f>
        <v>44561</v>
      </c>
      <c r="N14" s="62" t="str">
        <f>IF(AND(M14&gt;=$N$1)*(M14&lt;=$O$1),VLOOKUP(B14,المارينا!B$2:N$642,12),"لم تنتهي بعد")</f>
        <v>لم تنتهي بعد</v>
      </c>
      <c r="O14" s="65"/>
      <c r="P14" s="20"/>
      <c r="Q14" s="21"/>
      <c r="R14" s="22"/>
      <c r="S14" s="23"/>
      <c r="T14" s="24"/>
      <c r="U14" s="25"/>
      <c r="V14" s="25"/>
      <c r="W14" s="45"/>
      <c r="X14" s="44"/>
      <c r="Y14" s="44"/>
      <c r="Z14" s="44"/>
      <c r="AA14" s="41"/>
      <c r="AB14" s="41"/>
      <c r="AC14" s="26"/>
      <c r="AD14" s="27"/>
      <c r="AE14" s="73"/>
      <c r="AF14" s="69"/>
      <c r="AG14" s="69"/>
      <c r="AH14" s="69"/>
      <c r="AI14" s="69"/>
      <c r="AJ14" s="69"/>
      <c r="AK14" s="69"/>
      <c r="AL14" s="69"/>
    </row>
    <row r="15" spans="1:38" s="71" customFormat="1" ht="60" customHeight="1" thickBot="1" x14ac:dyDescent="0.3">
      <c r="A15" s="15"/>
      <c r="B15" s="77" t="s">
        <v>27</v>
      </c>
      <c r="C15" s="17"/>
      <c r="D15" s="52"/>
      <c r="E15" s="52"/>
      <c r="F15" s="52"/>
      <c r="G15" s="56"/>
      <c r="H15" s="56"/>
      <c r="I15" s="56"/>
      <c r="J15" s="18"/>
      <c r="K15" s="18"/>
      <c r="L15" s="19"/>
      <c r="M15" s="79">
        <f>VLOOKUP($B15,المارينا!$B:$M,12,0)</f>
        <v>44715</v>
      </c>
      <c r="N15" s="62" t="str">
        <f>IF(AND(M15&gt;=$N$1)*(M15&lt;=$O$1),VLOOKUP(B15,المارينا!B$2:N$642,12),"لم تنتهي بعد")</f>
        <v>لم تنتهي بعد</v>
      </c>
      <c r="O15" s="65"/>
      <c r="P15" s="20"/>
      <c r="Q15" s="21"/>
      <c r="R15" s="22"/>
      <c r="S15" s="23"/>
      <c r="T15" s="24"/>
      <c r="U15" s="25"/>
      <c r="V15" s="25"/>
      <c r="W15" s="45"/>
      <c r="X15" s="44"/>
      <c r="Y15" s="44"/>
      <c r="Z15" s="44"/>
      <c r="AA15" s="41"/>
      <c r="AB15" s="41"/>
      <c r="AC15" s="26"/>
      <c r="AD15" s="27"/>
      <c r="AE15" s="73"/>
      <c r="AF15" s="69"/>
      <c r="AG15" s="69"/>
      <c r="AH15" s="69"/>
      <c r="AI15" s="69"/>
      <c r="AJ15" s="69"/>
      <c r="AK15" s="69"/>
      <c r="AL15" s="69"/>
    </row>
    <row r="16" spans="1:38" s="71" customFormat="1" ht="60" customHeight="1" thickBot="1" x14ac:dyDescent="0.3">
      <c r="A16" s="15"/>
      <c r="B16" s="77" t="s">
        <v>28</v>
      </c>
      <c r="C16" s="7"/>
      <c r="D16" s="52"/>
      <c r="E16" s="52"/>
      <c r="F16" s="52"/>
      <c r="G16" s="56"/>
      <c r="H16" s="56"/>
      <c r="I16" s="56"/>
      <c r="J16" s="18"/>
      <c r="K16" s="18"/>
      <c r="L16" s="19"/>
      <c r="M16" s="79">
        <f>VLOOKUP($B16,المارينا!$B:$M,12,0)</f>
        <v>44530</v>
      </c>
      <c r="N16" s="62" t="str">
        <f>IF(AND(M16&gt;=$N$1)*(M16&lt;=$O$1),VLOOKUP(B16,المارينا!B$2:N$642,12),"لم تنتهي بعد")</f>
        <v>لم تنتهي بعد</v>
      </c>
      <c r="O16" s="65"/>
      <c r="P16" s="20"/>
      <c r="Q16" s="21"/>
      <c r="R16" s="22"/>
      <c r="S16" s="23"/>
      <c r="T16" s="24"/>
      <c r="U16" s="25"/>
      <c r="V16" s="25"/>
      <c r="W16" s="45"/>
      <c r="X16" s="44"/>
      <c r="Y16" s="44"/>
      <c r="Z16" s="44"/>
      <c r="AA16" s="41"/>
      <c r="AB16" s="41"/>
      <c r="AC16" s="26"/>
      <c r="AD16" s="27"/>
      <c r="AE16" s="73"/>
      <c r="AF16" s="69"/>
      <c r="AG16" s="69"/>
      <c r="AH16" s="69"/>
      <c r="AI16" s="69"/>
      <c r="AJ16" s="69"/>
      <c r="AK16" s="69"/>
      <c r="AL16" s="69"/>
    </row>
    <row r="17" spans="1:38" s="71" customFormat="1" ht="60" customHeight="1" thickBot="1" x14ac:dyDescent="0.3">
      <c r="A17" s="15"/>
      <c r="B17" s="77" t="s">
        <v>29</v>
      </c>
      <c r="C17" s="17"/>
      <c r="D17" s="37"/>
      <c r="E17" s="37"/>
      <c r="F17" s="37"/>
      <c r="G17" s="56"/>
      <c r="H17" s="56"/>
      <c r="I17" s="56"/>
      <c r="J17" s="18"/>
      <c r="K17" s="18"/>
      <c r="L17" s="19"/>
      <c r="M17" s="79">
        <f>VLOOKUP($B17,المارينا!$B:$M,12,0)</f>
        <v>44524</v>
      </c>
      <c r="N17" s="62" t="str">
        <f>IF(AND(M17&gt;=$N$1)*(M17&lt;=$O$1),VLOOKUP(B17,المارينا!B$2:N$642,12),"لم تنتهي بعد")</f>
        <v>لم تنتهي بعد</v>
      </c>
      <c r="O17" s="65"/>
      <c r="P17" s="20"/>
      <c r="Q17" s="21"/>
      <c r="R17" s="22"/>
      <c r="S17" s="23"/>
      <c r="T17" s="24"/>
      <c r="U17" s="25"/>
      <c r="V17" s="25"/>
      <c r="W17" s="45"/>
      <c r="X17" s="44"/>
      <c r="Y17" s="44"/>
      <c r="Z17" s="44"/>
      <c r="AA17" s="41"/>
      <c r="AB17" s="41"/>
      <c r="AC17" s="26"/>
      <c r="AD17" s="27"/>
      <c r="AE17" s="73"/>
      <c r="AF17" s="69"/>
      <c r="AG17" s="69"/>
      <c r="AH17" s="69"/>
      <c r="AI17" s="69"/>
      <c r="AJ17" s="69"/>
      <c r="AK17" s="69"/>
      <c r="AL17" s="69"/>
    </row>
    <row r="18" spans="1:38" s="71" customFormat="1" ht="60" customHeight="1" thickBot="1" x14ac:dyDescent="0.3">
      <c r="A18" s="15"/>
      <c r="B18" s="77" t="s">
        <v>30</v>
      </c>
      <c r="C18" s="7"/>
      <c r="D18" s="52"/>
      <c r="E18" s="52"/>
      <c r="F18" s="52"/>
      <c r="G18" s="56"/>
      <c r="H18" s="56"/>
      <c r="I18" s="56"/>
      <c r="J18" s="18"/>
      <c r="K18" s="18"/>
      <c r="L18" s="19"/>
      <c r="M18" s="79">
        <f>VLOOKUP($B18,المارينا!$B:$M,12,0)</f>
        <v>44501</v>
      </c>
      <c r="N18" s="62" t="str">
        <f>IF(AND(M18&gt;=$N$1)*(M18&lt;=$O$1),VLOOKUP(B18,المارينا!B$2:N$642,12),"لم تنتهي بعد")</f>
        <v>لم تنتهي بعد</v>
      </c>
      <c r="O18" s="65"/>
      <c r="P18" s="20"/>
      <c r="Q18" s="21"/>
      <c r="R18" s="22"/>
      <c r="S18" s="23"/>
      <c r="T18" s="24"/>
      <c r="U18" s="25"/>
      <c r="V18" s="25"/>
      <c r="W18" s="45"/>
      <c r="X18" s="44"/>
      <c r="Y18" s="44"/>
      <c r="Z18" s="44"/>
      <c r="AA18" s="41"/>
      <c r="AB18" s="41"/>
      <c r="AC18" s="26"/>
      <c r="AD18" s="27"/>
      <c r="AE18" s="73"/>
      <c r="AF18" s="69"/>
      <c r="AG18" s="69"/>
      <c r="AH18" s="69"/>
      <c r="AI18" s="69"/>
      <c r="AJ18" s="69"/>
      <c r="AK18" s="69"/>
      <c r="AL18" s="69"/>
    </row>
    <row r="19" spans="1:38" s="71" customFormat="1" ht="60" customHeight="1" thickBot="1" x14ac:dyDescent="0.3">
      <c r="A19" s="15"/>
      <c r="B19" s="77" t="s">
        <v>31</v>
      </c>
      <c r="C19" s="17"/>
      <c r="D19" s="52"/>
      <c r="E19" s="52"/>
      <c r="F19" s="52"/>
      <c r="G19" s="56"/>
      <c r="H19" s="56"/>
      <c r="I19" s="56"/>
      <c r="J19" s="18"/>
      <c r="K19" s="18"/>
      <c r="L19" s="19"/>
      <c r="M19" s="79">
        <f>VLOOKUP($B19,المارينا!$B:$M,12,0)</f>
        <v>44639</v>
      </c>
      <c r="N19" s="62" t="str">
        <f>IF(AND(M19&gt;=$N$1)*(M19&lt;=$O$1),VLOOKUP(B19,المارينا!B$2:N$642,12),"لم تنتهي بعد")</f>
        <v>لم تنتهي بعد</v>
      </c>
      <c r="O19" s="65"/>
      <c r="P19" s="20"/>
      <c r="Q19" s="21"/>
      <c r="R19" s="22"/>
      <c r="S19" s="23"/>
      <c r="T19" s="24"/>
      <c r="U19" s="25"/>
      <c r="V19" s="25"/>
      <c r="W19" s="45"/>
      <c r="X19" s="44"/>
      <c r="Y19" s="44"/>
      <c r="Z19" s="44"/>
      <c r="AA19" s="41"/>
      <c r="AB19" s="41"/>
      <c r="AC19" s="26"/>
      <c r="AD19" s="27"/>
      <c r="AE19" s="73"/>
      <c r="AF19" s="69"/>
      <c r="AG19" s="69"/>
      <c r="AH19" s="69"/>
      <c r="AI19" s="69"/>
      <c r="AJ19" s="69"/>
      <c r="AK19" s="69"/>
      <c r="AL19" s="69"/>
    </row>
    <row r="20" spans="1:38" s="71" customFormat="1" ht="60" customHeight="1" thickBot="1" x14ac:dyDescent="0.3">
      <c r="A20" s="15"/>
      <c r="B20" s="77" t="s">
        <v>32</v>
      </c>
      <c r="C20" s="7"/>
      <c r="D20" s="37"/>
      <c r="E20" s="37"/>
      <c r="F20" s="37"/>
      <c r="G20" s="56"/>
      <c r="H20" s="56"/>
      <c r="I20" s="56"/>
      <c r="J20" s="18"/>
      <c r="K20" s="18"/>
      <c r="L20" s="19"/>
      <c r="M20" s="79">
        <f>VLOOKUP($B20,المارينا!$B:$M,12,0)</f>
        <v>44711</v>
      </c>
      <c r="N20" s="62" t="str">
        <f>IF(AND(M20&gt;=$N$1)*(M20&lt;=$O$1),VLOOKUP(B20,المارينا!B$2:N$642,12),"لم تنتهي بعد")</f>
        <v>لم تنتهي بعد</v>
      </c>
      <c r="O20" s="65"/>
      <c r="P20" s="20"/>
      <c r="Q20" s="21"/>
      <c r="R20" s="22"/>
      <c r="S20" s="23"/>
      <c r="T20" s="24"/>
      <c r="U20" s="25"/>
      <c r="V20" s="25"/>
      <c r="W20" s="45"/>
      <c r="X20" s="44"/>
      <c r="Y20" s="44"/>
      <c r="Z20" s="44"/>
      <c r="AA20" s="41"/>
      <c r="AB20" s="41"/>
      <c r="AC20" s="26"/>
      <c r="AD20" s="27"/>
      <c r="AE20" s="28"/>
      <c r="AF20" s="69"/>
      <c r="AG20" s="69"/>
      <c r="AH20" s="69"/>
      <c r="AI20" s="69"/>
      <c r="AJ20" s="69"/>
      <c r="AK20" s="69"/>
      <c r="AL20" s="69"/>
    </row>
    <row r="21" spans="1:38" s="71" customFormat="1" ht="60" customHeight="1" thickBot="1" x14ac:dyDescent="0.3">
      <c r="A21" s="15"/>
      <c r="B21" s="77" t="s">
        <v>33</v>
      </c>
      <c r="C21" s="17"/>
      <c r="D21" s="52"/>
      <c r="E21" s="52"/>
      <c r="F21" s="52"/>
      <c r="G21" s="56"/>
      <c r="H21" s="56"/>
      <c r="I21" s="56"/>
      <c r="J21" s="18"/>
      <c r="K21" s="18"/>
      <c r="L21" s="19"/>
      <c r="M21" s="79">
        <f>VLOOKUP($B21,المارينا!$B:$M,12,0)</f>
        <v>44639</v>
      </c>
      <c r="N21" s="62" t="str">
        <f>IF(AND(M21&gt;=$N$1)*(M21&lt;=$O$1),VLOOKUP(B21,المارينا!B$2:N$642,12),"لم تنتهي بعد")</f>
        <v>لم تنتهي بعد</v>
      </c>
      <c r="O21" s="65"/>
      <c r="P21" s="20"/>
      <c r="Q21" s="21"/>
      <c r="R21" s="22"/>
      <c r="S21" s="23"/>
      <c r="T21" s="24"/>
      <c r="U21" s="25"/>
      <c r="V21" s="25"/>
      <c r="W21" s="45"/>
      <c r="X21" s="44"/>
      <c r="Y21" s="44"/>
      <c r="Z21" s="44"/>
      <c r="AA21" s="41"/>
      <c r="AB21" s="41"/>
      <c r="AC21" s="26"/>
      <c r="AD21" s="27"/>
      <c r="AE21" s="28"/>
      <c r="AF21" s="69"/>
      <c r="AG21" s="69"/>
      <c r="AH21" s="69"/>
      <c r="AI21" s="69"/>
      <c r="AJ21" s="69"/>
      <c r="AK21" s="69"/>
      <c r="AL21" s="69"/>
    </row>
    <row r="22" spans="1:38" s="71" customFormat="1" ht="60" customHeight="1" thickBot="1" x14ac:dyDescent="0.3">
      <c r="A22" s="15"/>
      <c r="B22" s="77" t="s">
        <v>34</v>
      </c>
      <c r="C22" s="7"/>
      <c r="D22" s="52"/>
      <c r="E22" s="52"/>
      <c r="F22" s="52"/>
      <c r="G22" s="56"/>
      <c r="H22" s="56"/>
      <c r="I22" s="56"/>
      <c r="J22" s="18"/>
      <c r="K22" s="18"/>
      <c r="L22" s="19"/>
      <c r="M22" s="79">
        <f>VLOOKUP($B22,المارينا!$B:$M,12,0)</f>
        <v>44467</v>
      </c>
      <c r="N22" s="62" t="str">
        <f>IF(AND(M22&gt;=$N$1)*(M22&lt;=$O$1),VLOOKUP(B22,المارينا!B$2:N$642,12),"لم تنتهي بعد")</f>
        <v>لم تنتهي بعد</v>
      </c>
      <c r="O22" s="65"/>
      <c r="P22" s="20"/>
      <c r="Q22" s="21"/>
      <c r="R22" s="22"/>
      <c r="S22" s="23"/>
      <c r="T22" s="24"/>
      <c r="U22" s="25"/>
      <c r="V22" s="25"/>
      <c r="W22" s="45"/>
      <c r="X22" s="44"/>
      <c r="Y22" s="44"/>
      <c r="Z22" s="44"/>
      <c r="AA22" s="41"/>
      <c r="AB22" s="41"/>
      <c r="AC22" s="26"/>
      <c r="AD22" s="27"/>
      <c r="AE22" s="28"/>
      <c r="AF22" s="69"/>
      <c r="AG22" s="69"/>
      <c r="AH22" s="69"/>
      <c r="AI22" s="69"/>
      <c r="AJ22" s="69"/>
      <c r="AK22" s="69"/>
      <c r="AL22" s="69"/>
    </row>
    <row r="23" spans="1:38" s="71" customFormat="1" ht="60" customHeight="1" thickBot="1" x14ac:dyDescent="0.3">
      <c r="A23" s="15"/>
      <c r="B23" s="77" t="s">
        <v>35</v>
      </c>
      <c r="C23" s="17"/>
      <c r="D23" s="52"/>
      <c r="E23" s="52"/>
      <c r="F23" s="52"/>
      <c r="G23" s="56"/>
      <c r="H23" s="56"/>
      <c r="I23" s="56"/>
      <c r="J23" s="18"/>
      <c r="K23" s="18"/>
      <c r="L23" s="19"/>
      <c r="M23" s="79">
        <f>VLOOKUP($B23,المارينا!$B:$M,12,0)</f>
        <v>44519</v>
      </c>
      <c r="N23" s="62" t="str">
        <f>IF(AND(M23&gt;=$N$1)*(M23&lt;=$O$1),VLOOKUP(B23,المارينا!B$2:N$642,12),"لم تنتهي بعد")</f>
        <v>لم تنتهي بعد</v>
      </c>
      <c r="O23" s="65"/>
      <c r="P23" s="20"/>
      <c r="Q23" s="21"/>
      <c r="R23" s="22"/>
      <c r="S23" s="23"/>
      <c r="T23" s="24"/>
      <c r="U23" s="25"/>
      <c r="V23" s="25"/>
      <c r="W23" s="45"/>
      <c r="X23" s="44"/>
      <c r="Y23" s="44"/>
      <c r="Z23" s="44"/>
      <c r="AA23" s="41"/>
      <c r="AB23" s="41"/>
      <c r="AC23" s="26"/>
      <c r="AD23" s="27"/>
      <c r="AE23" s="28"/>
      <c r="AF23" s="69"/>
      <c r="AG23" s="69"/>
      <c r="AH23" s="69"/>
      <c r="AI23" s="69"/>
      <c r="AJ23" s="69"/>
      <c r="AK23" s="69"/>
      <c r="AL23" s="69"/>
    </row>
    <row r="24" spans="1:38" s="71" customFormat="1" ht="60" customHeight="1" thickBot="1" x14ac:dyDescent="0.3">
      <c r="A24" s="15"/>
      <c r="B24" s="77" t="s">
        <v>36</v>
      </c>
      <c r="C24" s="7"/>
      <c r="D24" s="37"/>
      <c r="E24" s="37"/>
      <c r="F24" s="37"/>
      <c r="G24" s="56"/>
      <c r="H24" s="56"/>
      <c r="I24" s="56"/>
      <c r="J24" s="18"/>
      <c r="K24" s="18"/>
      <c r="L24" s="19"/>
      <c r="M24" s="79">
        <f>VLOOKUP($B24,المارينا!$B:$M,12,0)</f>
        <v>44687</v>
      </c>
      <c r="N24" s="62" t="str">
        <f>IF(AND(M24&gt;=$N$1)*(M24&lt;=$O$1),VLOOKUP(B24,المارينا!B$2:N$642,12),"لم تنتهي بعد")</f>
        <v>لم تنتهي بعد</v>
      </c>
      <c r="O24" s="65"/>
      <c r="P24" s="20"/>
      <c r="Q24" s="21"/>
      <c r="R24" s="22"/>
      <c r="S24" s="23"/>
      <c r="T24" s="24"/>
      <c r="U24" s="25"/>
      <c r="V24" s="25"/>
      <c r="W24" s="45"/>
      <c r="X24" s="44"/>
      <c r="Y24" s="44"/>
      <c r="Z24" s="44"/>
      <c r="AA24" s="41"/>
      <c r="AB24" s="41"/>
      <c r="AC24" s="26"/>
      <c r="AD24" s="27"/>
      <c r="AE24" s="28"/>
      <c r="AF24" s="69"/>
      <c r="AG24" s="69"/>
      <c r="AH24" s="69"/>
      <c r="AI24" s="69"/>
      <c r="AJ24" s="69"/>
      <c r="AK24" s="69"/>
      <c r="AL24" s="69"/>
    </row>
    <row r="25" spans="1:38" s="71" customFormat="1" ht="60" customHeight="1" thickBot="1" x14ac:dyDescent="0.3">
      <c r="A25" s="15"/>
      <c r="B25" s="77" t="s">
        <v>37</v>
      </c>
      <c r="C25" s="17"/>
      <c r="D25" s="52"/>
      <c r="E25" s="52"/>
      <c r="F25" s="52"/>
      <c r="G25" s="56"/>
      <c r="H25" s="56"/>
      <c r="I25" s="56"/>
      <c r="J25" s="18"/>
      <c r="K25" s="18"/>
      <c r="L25" s="19"/>
      <c r="M25" s="79">
        <f>VLOOKUP($B25,المارينا!$B:$M,12,0)</f>
        <v>44527</v>
      </c>
      <c r="N25" s="62" t="str">
        <f>IF(AND(M25&gt;=$N$1)*(M25&lt;=$O$1),VLOOKUP(B25,المارينا!B$2:N$642,12),"لم تنتهي بعد")</f>
        <v>لم تنتهي بعد</v>
      </c>
      <c r="O25" s="65"/>
      <c r="P25" s="20"/>
      <c r="Q25" s="21"/>
      <c r="R25" s="22"/>
      <c r="S25" s="23"/>
      <c r="T25" s="24"/>
      <c r="U25" s="25"/>
      <c r="V25" s="25"/>
      <c r="W25" s="45"/>
      <c r="X25" s="44"/>
      <c r="Y25" s="44"/>
      <c r="Z25" s="44"/>
      <c r="AA25" s="41"/>
      <c r="AB25" s="41"/>
      <c r="AC25" s="26"/>
      <c r="AD25" s="27"/>
      <c r="AE25" s="28"/>
      <c r="AF25" s="69"/>
      <c r="AG25" s="69"/>
      <c r="AH25" s="69"/>
      <c r="AI25" s="69"/>
      <c r="AJ25" s="69"/>
      <c r="AK25" s="69"/>
      <c r="AL25" s="69"/>
    </row>
    <row r="26" spans="1:38" s="71" customFormat="1" ht="60" customHeight="1" thickBot="1" x14ac:dyDescent="0.3">
      <c r="A26" s="15"/>
      <c r="B26" s="77" t="s">
        <v>38</v>
      </c>
      <c r="C26" s="7"/>
      <c r="D26" s="52"/>
      <c r="E26" s="52"/>
      <c r="F26" s="52"/>
      <c r="G26" s="56"/>
      <c r="H26" s="56"/>
      <c r="I26" s="56"/>
      <c r="J26" s="18"/>
      <c r="K26" s="32"/>
      <c r="L26" s="27"/>
      <c r="M26" s="79">
        <f>VLOOKUP($B26,المارينا!$B:$M,12,0)</f>
        <v>44565</v>
      </c>
      <c r="N26" s="62" t="str">
        <f>IF(AND(M26&gt;=$N$1)*(M26&lt;=$O$1),VLOOKUP(B26,المارينا!B$2:N$642,12),"لم تنتهي بعد")</f>
        <v>لم تنتهي بعد</v>
      </c>
      <c r="O26" s="65"/>
      <c r="P26" s="33"/>
      <c r="Q26" s="21"/>
      <c r="R26" s="22"/>
      <c r="S26" s="23"/>
      <c r="T26" s="24"/>
      <c r="U26" s="36"/>
      <c r="V26" s="36"/>
      <c r="W26" s="46"/>
      <c r="X26" s="44"/>
      <c r="Y26" s="44"/>
      <c r="Z26" s="44"/>
      <c r="AA26" s="41"/>
      <c r="AB26" s="41"/>
      <c r="AC26" s="27"/>
      <c r="AD26" s="27"/>
      <c r="AE26" s="28"/>
      <c r="AF26" s="69"/>
      <c r="AG26" s="69"/>
      <c r="AH26" s="69"/>
      <c r="AI26" s="69"/>
      <c r="AJ26" s="69"/>
      <c r="AK26" s="69"/>
      <c r="AL26" s="69"/>
    </row>
    <row r="27" spans="1:38" s="71" customFormat="1" ht="60" customHeight="1" thickBot="1" x14ac:dyDescent="0.3">
      <c r="A27" s="15"/>
      <c r="B27" s="77" t="s">
        <v>39</v>
      </c>
      <c r="C27" s="17"/>
      <c r="D27" s="37"/>
      <c r="E27" s="37"/>
      <c r="F27" s="37"/>
      <c r="G27" s="56"/>
      <c r="H27" s="56"/>
      <c r="I27" s="56"/>
      <c r="J27" s="18"/>
      <c r="K27" s="18"/>
      <c r="L27" s="19"/>
      <c r="M27" s="79">
        <f>VLOOKUP($B27,المارينا!$B:$M,12,0)</f>
        <v>44479</v>
      </c>
      <c r="N27" s="62" t="str">
        <f>IF(AND(M27&gt;=$N$1)*(M27&lt;=$O$1),VLOOKUP(B27,المارينا!B$2:N$642,12),"لم تنتهي بعد")</f>
        <v>لم تنتهي بعد</v>
      </c>
      <c r="O27" s="65"/>
      <c r="P27" s="20"/>
      <c r="Q27" s="21"/>
      <c r="R27" s="22"/>
      <c r="S27" s="23"/>
      <c r="T27" s="24"/>
      <c r="U27" s="25"/>
      <c r="V27" s="25"/>
      <c r="W27" s="45"/>
      <c r="X27" s="44"/>
      <c r="Y27" s="44"/>
      <c r="Z27" s="44"/>
      <c r="AA27" s="41"/>
      <c r="AB27" s="41"/>
      <c r="AC27" s="26"/>
      <c r="AD27" s="27"/>
      <c r="AE27" s="28"/>
      <c r="AF27" s="69"/>
      <c r="AG27" s="69"/>
      <c r="AH27" s="69"/>
      <c r="AI27" s="69"/>
      <c r="AJ27" s="69"/>
      <c r="AK27" s="69"/>
      <c r="AL27" s="69"/>
    </row>
    <row r="28" spans="1:38" s="71" customFormat="1" ht="60" customHeight="1" thickBot="1" x14ac:dyDescent="0.3">
      <c r="A28" s="15"/>
      <c r="B28" s="77" t="s">
        <v>40</v>
      </c>
      <c r="C28" s="7"/>
      <c r="D28" s="52"/>
      <c r="E28" s="52"/>
      <c r="F28" s="52"/>
      <c r="G28" s="56"/>
      <c r="H28" s="56"/>
      <c r="I28" s="56"/>
      <c r="J28" s="18"/>
      <c r="K28" s="18"/>
      <c r="L28" s="19"/>
      <c r="M28" s="79">
        <f>VLOOKUP($B28,المارينا!$B:$M,12,0)</f>
        <v>44675</v>
      </c>
      <c r="N28" s="62" t="str">
        <f>IF(AND(M28&gt;=$N$1)*(M28&lt;=$O$1),VLOOKUP(B28,المارينا!B$2:N$642,12),"لم تنتهي بعد")</f>
        <v>لم تنتهي بعد</v>
      </c>
      <c r="O28" s="65"/>
      <c r="P28" s="20"/>
      <c r="Q28" s="21"/>
      <c r="R28" s="22"/>
      <c r="S28" s="23"/>
      <c r="T28" s="24"/>
      <c r="U28" s="25"/>
      <c r="V28" s="25"/>
      <c r="W28" s="45"/>
      <c r="X28" s="44"/>
      <c r="Y28" s="44"/>
      <c r="Z28" s="44"/>
      <c r="AA28" s="41"/>
      <c r="AB28" s="41"/>
      <c r="AC28" s="26"/>
      <c r="AD28" s="27"/>
      <c r="AE28" s="28"/>
      <c r="AF28" s="69"/>
      <c r="AG28" s="69"/>
      <c r="AH28" s="69"/>
      <c r="AI28" s="69"/>
      <c r="AJ28" s="69"/>
      <c r="AK28" s="69"/>
      <c r="AL28" s="69"/>
    </row>
    <row r="29" spans="1:38" s="71" customFormat="1" ht="60" customHeight="1" thickBot="1" x14ac:dyDescent="0.3">
      <c r="A29" s="15"/>
      <c r="B29" s="77" t="s">
        <v>41</v>
      </c>
      <c r="C29" s="17"/>
      <c r="D29" s="52"/>
      <c r="E29" s="52"/>
      <c r="F29" s="52"/>
      <c r="G29" s="56"/>
      <c r="H29" s="56"/>
      <c r="I29" s="56"/>
      <c r="J29" s="18"/>
      <c r="K29" s="18"/>
      <c r="L29" s="19"/>
      <c r="M29" s="79">
        <f>VLOOKUP($B29,المارينا!$B:$M,12,0)</f>
        <v>44495</v>
      </c>
      <c r="N29" s="62" t="str">
        <f>IF(AND(M29&gt;=$N$1)*(M29&lt;=$O$1),VLOOKUP(B29,المارينا!B$2:N$642,12),"لم تنتهي بعد")</f>
        <v>لم تنتهي بعد</v>
      </c>
      <c r="O29" s="65"/>
      <c r="P29" s="20"/>
      <c r="Q29" s="21"/>
      <c r="R29" s="22"/>
      <c r="S29" s="23"/>
      <c r="T29" s="24"/>
      <c r="U29" s="25"/>
      <c r="V29" s="25"/>
      <c r="W29" s="45"/>
      <c r="X29" s="44"/>
      <c r="Y29" s="44"/>
      <c r="Z29" s="44"/>
      <c r="AA29" s="41"/>
      <c r="AB29" s="41"/>
      <c r="AC29" s="26"/>
      <c r="AD29" s="27"/>
      <c r="AE29" s="28"/>
      <c r="AF29" s="69"/>
      <c r="AG29" s="69"/>
      <c r="AH29" s="69"/>
      <c r="AI29" s="69"/>
      <c r="AJ29" s="69"/>
      <c r="AK29" s="69"/>
      <c r="AL29" s="69"/>
    </row>
    <row r="30" spans="1:38" s="71" customFormat="1" ht="60" customHeight="1" thickBot="1" x14ac:dyDescent="0.3">
      <c r="A30" s="15"/>
      <c r="B30" s="77" t="s">
        <v>42</v>
      </c>
      <c r="C30" s="7"/>
      <c r="D30" s="52"/>
      <c r="E30" s="52"/>
      <c r="F30" s="52"/>
      <c r="G30" s="56"/>
      <c r="H30" s="56"/>
      <c r="I30" s="56"/>
      <c r="J30" s="18"/>
      <c r="K30" s="18"/>
      <c r="L30" s="19"/>
      <c r="M30" s="79">
        <f>VLOOKUP($B30,المارينا!$B:$M,12,0)</f>
        <v>44525</v>
      </c>
      <c r="N30" s="62" t="str">
        <f>IF(AND(M30&gt;=$N$1)*(M30&lt;=$O$1),VLOOKUP(B30,المارينا!B$2:N$642,12),"لم تنتهي بعد")</f>
        <v>لم تنتهي بعد</v>
      </c>
      <c r="O30" s="65"/>
      <c r="P30" s="20"/>
      <c r="Q30" s="21"/>
      <c r="R30" s="22"/>
      <c r="S30" s="23"/>
      <c r="T30" s="24"/>
      <c r="U30" s="25"/>
      <c r="V30" s="25"/>
      <c r="W30" s="45"/>
      <c r="X30" s="44"/>
      <c r="Y30" s="44"/>
      <c r="Z30" s="44"/>
      <c r="AA30" s="41"/>
      <c r="AB30" s="41"/>
      <c r="AC30" s="26"/>
      <c r="AD30" s="27"/>
      <c r="AE30" s="28"/>
      <c r="AF30" s="69"/>
      <c r="AG30" s="69"/>
      <c r="AH30" s="69"/>
      <c r="AI30" s="69"/>
      <c r="AJ30" s="69"/>
      <c r="AK30" s="69"/>
      <c r="AL30" s="69"/>
    </row>
    <row r="31" spans="1:38" s="71" customFormat="1" ht="60" customHeight="1" thickBot="1" x14ac:dyDescent="0.3">
      <c r="A31" s="15"/>
      <c r="B31" s="77" t="s">
        <v>43</v>
      </c>
      <c r="C31" s="17"/>
      <c r="D31" s="37"/>
      <c r="E31" s="37"/>
      <c r="F31" s="37"/>
      <c r="G31" s="56"/>
      <c r="H31" s="56"/>
      <c r="I31" s="56"/>
      <c r="J31" s="18"/>
      <c r="K31" s="18"/>
      <c r="L31" s="19"/>
      <c r="M31" s="79">
        <f>VLOOKUP($B31,المارينا!$B:$M,12,0)</f>
        <v>44378</v>
      </c>
      <c r="N31" s="62" t="str">
        <f>IF(AND(M31&gt;=$N$1)*(M31&lt;=$O$1),VLOOKUP(B31,المارينا!B$2:N$642,12),"لم تنتهي بعد")</f>
        <v>لم تنتهي بعد</v>
      </c>
      <c r="O31" s="65"/>
      <c r="P31" s="20"/>
      <c r="Q31" s="21"/>
      <c r="R31" s="22"/>
      <c r="S31" s="23"/>
      <c r="T31" s="24"/>
      <c r="U31" s="25"/>
      <c r="V31" s="25"/>
      <c r="W31" s="45"/>
      <c r="X31" s="44"/>
      <c r="Y31" s="44"/>
      <c r="Z31" s="44"/>
      <c r="AA31" s="41"/>
      <c r="AB31" s="41"/>
      <c r="AC31" s="26"/>
      <c r="AD31" s="27"/>
      <c r="AE31" s="28"/>
      <c r="AF31" s="69"/>
      <c r="AG31" s="69"/>
      <c r="AH31" s="69"/>
      <c r="AI31" s="69"/>
      <c r="AJ31" s="69"/>
      <c r="AK31" s="69"/>
      <c r="AL31" s="69"/>
    </row>
    <row r="32" spans="1:38" s="71" customFormat="1" ht="60" customHeight="1" thickBot="1" x14ac:dyDescent="0.3">
      <c r="A32" s="15"/>
      <c r="B32" s="77" t="s">
        <v>44</v>
      </c>
      <c r="C32" s="7"/>
      <c r="D32" s="52"/>
      <c r="E32" s="52"/>
      <c r="F32" s="52"/>
      <c r="G32" s="56"/>
      <c r="H32" s="56"/>
      <c r="I32" s="56"/>
      <c r="J32" s="18"/>
      <c r="K32" s="18"/>
      <c r="L32" s="19"/>
      <c r="M32" s="79">
        <f>VLOOKUP($B32,المارينا!$B:$M,12,0)</f>
        <v>44522</v>
      </c>
      <c r="N32" s="62" t="str">
        <f>IF(AND(M32&gt;=$N$1)*(M32&lt;=$O$1),VLOOKUP(B32,المارينا!B$2:N$642,12),"لم تنتهي بعد")</f>
        <v>لم تنتهي بعد</v>
      </c>
      <c r="O32" s="65"/>
      <c r="P32" s="20"/>
      <c r="Q32" s="21"/>
      <c r="R32" s="22"/>
      <c r="S32" s="23"/>
      <c r="T32" s="24"/>
      <c r="U32" s="25"/>
      <c r="V32" s="25"/>
      <c r="W32" s="45"/>
      <c r="X32" s="44"/>
      <c r="Y32" s="44"/>
      <c r="Z32" s="44"/>
      <c r="AA32" s="41"/>
      <c r="AB32" s="41"/>
      <c r="AC32" s="26"/>
      <c r="AD32" s="27"/>
      <c r="AE32" s="28"/>
      <c r="AF32" s="69"/>
      <c r="AG32" s="69"/>
      <c r="AH32" s="69"/>
      <c r="AI32" s="69"/>
      <c r="AJ32" s="69"/>
      <c r="AK32" s="69"/>
      <c r="AL32" s="69"/>
    </row>
    <row r="33" spans="1:38" s="71" customFormat="1" ht="60" customHeight="1" thickBot="1" x14ac:dyDescent="0.3">
      <c r="A33" s="15"/>
      <c r="B33" s="77" t="s">
        <v>45</v>
      </c>
      <c r="C33" s="17"/>
      <c r="D33" s="52"/>
      <c r="E33" s="52"/>
      <c r="F33" s="52"/>
      <c r="G33" s="56"/>
      <c r="H33" s="56"/>
      <c r="I33" s="56"/>
      <c r="J33" s="18"/>
      <c r="K33" s="18"/>
      <c r="L33" s="19"/>
      <c r="M33" s="79">
        <f>VLOOKUP($B33,المارينا!$B:$M,12,0)</f>
        <v>44513</v>
      </c>
      <c r="N33" s="62" t="str">
        <f>IF(AND(M33&gt;=$N$1)*(M33&lt;=$O$1),VLOOKUP(B33,المارينا!B$2:N$642,12),"لم تنتهي بعد")</f>
        <v>لم تنتهي بعد</v>
      </c>
      <c r="O33" s="65"/>
      <c r="P33" s="20"/>
      <c r="Q33" s="21"/>
      <c r="R33" s="22"/>
      <c r="S33" s="23"/>
      <c r="T33" s="24"/>
      <c r="U33" s="25"/>
      <c r="V33" s="25"/>
      <c r="W33" s="45"/>
      <c r="X33" s="44"/>
      <c r="Y33" s="44"/>
      <c r="Z33" s="44"/>
      <c r="AA33" s="41"/>
      <c r="AB33" s="41"/>
      <c r="AC33" s="26"/>
      <c r="AD33" s="27"/>
      <c r="AE33" s="28"/>
      <c r="AF33" s="69"/>
      <c r="AG33" s="69"/>
      <c r="AH33" s="69"/>
      <c r="AI33" s="69"/>
      <c r="AJ33" s="69"/>
      <c r="AK33" s="69"/>
      <c r="AL33" s="69"/>
    </row>
    <row r="34" spans="1:38" s="71" customFormat="1" ht="60" customHeight="1" thickBot="1" x14ac:dyDescent="0.3">
      <c r="A34" s="15"/>
      <c r="B34" s="77" t="s">
        <v>46</v>
      </c>
      <c r="C34" s="7"/>
      <c r="D34" s="37"/>
      <c r="E34" s="37"/>
      <c r="F34" s="37"/>
      <c r="G34" s="56"/>
      <c r="H34" s="56"/>
      <c r="I34" s="56"/>
      <c r="J34" s="18"/>
      <c r="K34" s="18"/>
      <c r="L34" s="19"/>
      <c r="M34" s="79">
        <f>VLOOKUP($B34,المارينا!$B:$M,12,0)</f>
        <v>44457</v>
      </c>
      <c r="N34" s="62" t="str">
        <f>IF(AND(M34&gt;=$N$1)*(M34&lt;=$O$1),VLOOKUP(B34,المارينا!B$2:N$642,12),"لم تنتهي بعد")</f>
        <v>لم تنتهي بعد</v>
      </c>
      <c r="O34" s="65"/>
      <c r="P34" s="20"/>
      <c r="Q34" s="21"/>
      <c r="R34" s="22"/>
      <c r="S34" s="23"/>
      <c r="T34" s="24"/>
      <c r="U34" s="25"/>
      <c r="V34" s="25"/>
      <c r="W34" s="45"/>
      <c r="X34" s="44"/>
      <c r="Y34" s="44"/>
      <c r="Z34" s="44"/>
      <c r="AA34" s="41"/>
      <c r="AB34" s="41"/>
      <c r="AC34" s="26"/>
      <c r="AD34" s="27"/>
      <c r="AE34" s="28"/>
      <c r="AF34" s="69"/>
      <c r="AG34" s="69"/>
      <c r="AH34" s="69"/>
      <c r="AI34" s="69"/>
      <c r="AJ34" s="69"/>
      <c r="AK34" s="69"/>
      <c r="AL34" s="69"/>
    </row>
    <row r="35" spans="1:38" s="71" customFormat="1" ht="60" customHeight="1" thickBot="1" x14ac:dyDescent="0.3">
      <c r="A35" s="15"/>
      <c r="B35" s="77" t="s">
        <v>47</v>
      </c>
      <c r="C35" s="17"/>
      <c r="D35" s="52"/>
      <c r="E35" s="52"/>
      <c r="F35" s="52"/>
      <c r="G35" s="56"/>
      <c r="H35" s="56"/>
      <c r="I35" s="56"/>
      <c r="J35" s="18"/>
      <c r="K35" s="18"/>
      <c r="L35" s="19"/>
      <c r="M35" s="79">
        <f>VLOOKUP($B35,المارينا!$B:$M,12,0)</f>
        <v>44024</v>
      </c>
      <c r="N35" s="62" t="str">
        <f>IF(AND(M35&gt;=$N$1)*(M35&lt;=$O$1),VLOOKUP(B35,المارينا!B$2:N$642,12),"لم تنتهي بعد")</f>
        <v>لم تنتهي بعد</v>
      </c>
      <c r="O35" s="65"/>
      <c r="P35" s="20"/>
      <c r="Q35" s="21"/>
      <c r="R35" s="22"/>
      <c r="S35" s="23"/>
      <c r="T35" s="24"/>
      <c r="U35" s="25"/>
      <c r="V35" s="25"/>
      <c r="W35" s="45"/>
      <c r="X35" s="44"/>
      <c r="Y35" s="44"/>
      <c r="Z35" s="44"/>
      <c r="AA35" s="41"/>
      <c r="AB35" s="41"/>
      <c r="AC35" s="26"/>
      <c r="AD35" s="27"/>
      <c r="AE35" s="28"/>
      <c r="AF35" s="69"/>
      <c r="AG35" s="69"/>
      <c r="AH35" s="69"/>
      <c r="AI35" s="69"/>
      <c r="AJ35" s="69"/>
      <c r="AK35" s="69"/>
      <c r="AL35" s="69"/>
    </row>
    <row r="36" spans="1:38" s="71" customFormat="1" ht="60" customHeight="1" thickBot="1" x14ac:dyDescent="0.3">
      <c r="A36" s="15"/>
      <c r="B36" s="77" t="s">
        <v>48</v>
      </c>
      <c r="C36" s="7"/>
      <c r="D36" s="52"/>
      <c r="E36" s="52"/>
      <c r="F36" s="52"/>
      <c r="G36" s="56"/>
      <c r="H36" s="56"/>
      <c r="I36" s="56"/>
      <c r="J36" s="18"/>
      <c r="K36" s="18"/>
      <c r="L36" s="19"/>
      <c r="M36" s="79">
        <f>VLOOKUP($B36,المارينا!$B:$M,12,0)</f>
        <v>44388</v>
      </c>
      <c r="N36" s="62" t="str">
        <f>IF(AND(M36&gt;=$N$1)*(M36&lt;=$O$1),VLOOKUP(B36,المارينا!B$2:N$642,12),"لم تنتهي بعد")</f>
        <v>لم تنتهي بعد</v>
      </c>
      <c r="O36" s="65"/>
      <c r="P36" s="20"/>
      <c r="Q36" s="21"/>
      <c r="R36" s="22"/>
      <c r="S36" s="23"/>
      <c r="T36" s="24"/>
      <c r="U36" s="25"/>
      <c r="V36" s="25"/>
      <c r="W36" s="45"/>
      <c r="X36" s="44"/>
      <c r="Y36" s="44"/>
      <c r="Z36" s="44"/>
      <c r="AA36" s="41"/>
      <c r="AB36" s="41"/>
      <c r="AC36" s="26"/>
      <c r="AD36" s="27"/>
      <c r="AE36" s="28"/>
      <c r="AF36" s="69"/>
      <c r="AG36" s="69"/>
      <c r="AH36" s="69"/>
      <c r="AI36" s="69"/>
      <c r="AJ36" s="69"/>
      <c r="AK36" s="69"/>
      <c r="AL36" s="69"/>
    </row>
    <row r="37" spans="1:38" s="71" customFormat="1" ht="60" customHeight="1" thickBot="1" x14ac:dyDescent="0.3">
      <c r="A37" s="15"/>
      <c r="B37" s="77" t="s">
        <v>49</v>
      </c>
      <c r="C37" s="17"/>
      <c r="D37" s="52"/>
      <c r="E37" s="52"/>
      <c r="F37" s="52"/>
      <c r="G37" s="56"/>
      <c r="H37" s="56"/>
      <c r="I37" s="56"/>
      <c r="J37" s="18"/>
      <c r="K37" s="18"/>
      <c r="L37" s="19"/>
      <c r="M37" s="79">
        <f>VLOOKUP($B37,المارينا!$B:$M,12,0)</f>
        <v>44399</v>
      </c>
      <c r="N37" s="62" t="str">
        <f>IF(AND(M37&gt;=$N$1)*(M37&lt;=$O$1),VLOOKUP(B37,المارينا!B$2:N$642,12),"لم تنتهي بعد")</f>
        <v>لم تنتهي بعد</v>
      </c>
      <c r="O37" s="65"/>
      <c r="P37" s="20"/>
      <c r="Q37" s="21"/>
      <c r="R37" s="22"/>
      <c r="S37" s="23"/>
      <c r="T37" s="24"/>
      <c r="U37" s="25"/>
      <c r="V37" s="25"/>
      <c r="W37" s="45"/>
      <c r="X37" s="44"/>
      <c r="Y37" s="44"/>
      <c r="Z37" s="44"/>
      <c r="AA37" s="41"/>
      <c r="AB37" s="41"/>
      <c r="AC37" s="26"/>
      <c r="AD37" s="27"/>
      <c r="AE37" s="28"/>
      <c r="AF37" s="69"/>
      <c r="AG37" s="69"/>
      <c r="AH37" s="69"/>
      <c r="AI37" s="69"/>
      <c r="AJ37" s="69"/>
      <c r="AK37" s="69"/>
      <c r="AL37" s="69"/>
    </row>
    <row r="38" spans="1:38" s="71" customFormat="1" ht="60" customHeight="1" thickBot="1" x14ac:dyDescent="0.3">
      <c r="A38" s="15"/>
      <c r="B38" s="77" t="s">
        <v>50</v>
      </c>
      <c r="C38" s="7"/>
      <c r="D38" s="37"/>
      <c r="E38" s="37"/>
      <c r="F38" s="37"/>
      <c r="G38" s="56"/>
      <c r="H38" s="56"/>
      <c r="I38" s="56"/>
      <c r="J38" s="18"/>
      <c r="K38" s="18"/>
      <c r="L38" s="19"/>
      <c r="M38" s="79">
        <f>VLOOKUP($B38,المارينا!$B:$M,12,0)</f>
        <v>44539</v>
      </c>
      <c r="N38" s="62" t="str">
        <f>IF(AND(M38&gt;=$N$1)*(M38&lt;=$O$1),VLOOKUP(B38,المارينا!B$2:N$642,12),"لم تنتهي بعد")</f>
        <v>لم تنتهي بعد</v>
      </c>
      <c r="O38" s="65"/>
      <c r="P38" s="20"/>
      <c r="Q38" s="21"/>
      <c r="R38" s="22"/>
      <c r="S38" s="23"/>
      <c r="T38" s="24"/>
      <c r="U38" s="25"/>
      <c r="V38" s="25"/>
      <c r="W38" s="45"/>
      <c r="X38" s="44"/>
      <c r="Y38" s="44"/>
      <c r="Z38" s="44"/>
      <c r="AA38" s="41"/>
      <c r="AB38" s="41"/>
      <c r="AC38" s="26"/>
      <c r="AD38" s="27"/>
      <c r="AE38" s="28"/>
      <c r="AF38" s="69"/>
      <c r="AG38" s="69"/>
      <c r="AH38" s="69"/>
      <c r="AI38" s="69"/>
      <c r="AJ38" s="69"/>
      <c r="AK38" s="69"/>
      <c r="AL38" s="69"/>
    </row>
    <row r="39" spans="1:38" s="71" customFormat="1" ht="60" customHeight="1" thickBot="1" x14ac:dyDescent="0.3">
      <c r="A39" s="15"/>
      <c r="B39" s="77" t="s">
        <v>51</v>
      </c>
      <c r="C39" s="17"/>
      <c r="D39" s="52"/>
      <c r="E39" s="52"/>
      <c r="F39" s="52"/>
      <c r="G39" s="56"/>
      <c r="H39" s="56"/>
      <c r="I39" s="56"/>
      <c r="J39" s="18"/>
      <c r="K39" s="18"/>
      <c r="L39" s="19"/>
      <c r="M39" s="79">
        <f>VLOOKUP($B39,المارينا!$B:$M,12,0)</f>
        <v>44462</v>
      </c>
      <c r="N39" s="62" t="str">
        <f>IF(AND(M39&gt;=$N$1)*(M39&lt;=$O$1),VLOOKUP(B39,المارينا!B$2:N$642,12),"لم تنتهي بعد")</f>
        <v>لم تنتهي بعد</v>
      </c>
      <c r="O39" s="65"/>
      <c r="P39" s="20"/>
      <c r="Q39" s="21"/>
      <c r="R39" s="22"/>
      <c r="S39" s="23"/>
      <c r="T39" s="24"/>
      <c r="U39" s="25"/>
      <c r="V39" s="25"/>
      <c r="W39" s="45"/>
      <c r="X39" s="44"/>
      <c r="Y39" s="44"/>
      <c r="Z39" s="44"/>
      <c r="AA39" s="41"/>
      <c r="AB39" s="41"/>
      <c r="AC39" s="26"/>
      <c r="AD39" s="27"/>
      <c r="AE39" s="28"/>
      <c r="AF39" s="69"/>
      <c r="AG39" s="69"/>
      <c r="AH39" s="69"/>
      <c r="AI39" s="69"/>
      <c r="AJ39" s="69"/>
      <c r="AK39" s="69"/>
      <c r="AL39" s="69"/>
    </row>
    <row r="40" spans="1:38" s="71" customFormat="1" ht="60" customHeight="1" thickBot="1" x14ac:dyDescent="0.3">
      <c r="A40" s="15"/>
      <c r="B40" s="77" t="s">
        <v>52</v>
      </c>
      <c r="C40" s="7"/>
      <c r="D40" s="52"/>
      <c r="E40" s="52"/>
      <c r="F40" s="52"/>
      <c r="G40" s="56"/>
      <c r="H40" s="56"/>
      <c r="I40" s="56"/>
      <c r="J40" s="18"/>
      <c r="K40" s="18"/>
      <c r="L40" s="19"/>
      <c r="M40" s="79">
        <f>VLOOKUP($B40,المارينا!$B:$M,12,0)</f>
        <v>44398</v>
      </c>
      <c r="N40" s="62" t="str">
        <f>IF(AND(M40&gt;=$N$1)*(M40&lt;=$O$1),VLOOKUP(B40,المارينا!B$2:N$642,12),"لم تنتهي بعد")</f>
        <v>لم تنتهي بعد</v>
      </c>
      <c r="O40" s="65"/>
      <c r="P40" s="20"/>
      <c r="Q40" s="21"/>
      <c r="R40" s="22"/>
      <c r="S40" s="23"/>
      <c r="T40" s="24"/>
      <c r="U40" s="25"/>
      <c r="V40" s="25"/>
      <c r="W40" s="45"/>
      <c r="X40" s="44"/>
      <c r="Y40" s="44"/>
      <c r="Z40" s="44"/>
      <c r="AA40" s="41"/>
      <c r="AB40" s="41"/>
      <c r="AC40" s="26"/>
      <c r="AD40" s="27"/>
      <c r="AE40" s="28"/>
      <c r="AF40" s="69"/>
      <c r="AG40" s="69"/>
      <c r="AH40" s="69"/>
      <c r="AI40" s="69"/>
      <c r="AJ40" s="69"/>
      <c r="AK40" s="69"/>
      <c r="AL40" s="69"/>
    </row>
    <row r="41" spans="1:38" s="71" customFormat="1" ht="60" customHeight="1" thickBot="1" x14ac:dyDescent="0.3">
      <c r="A41" s="15"/>
      <c r="B41" s="77" t="s">
        <v>54</v>
      </c>
      <c r="C41" s="17"/>
      <c r="D41" s="37"/>
      <c r="E41" s="37"/>
      <c r="F41" s="37"/>
      <c r="G41" s="56"/>
      <c r="H41" s="56"/>
      <c r="I41" s="56"/>
      <c r="J41" s="18"/>
      <c r="K41" s="18"/>
      <c r="L41" s="19"/>
      <c r="M41" s="79">
        <f>VLOOKUP($B41,المارينا!$B:$M,12,0)</f>
        <v>44409</v>
      </c>
      <c r="N41" s="62" t="str">
        <f>IF(AND(M41&gt;=$N$1)*(M41&lt;=$O$1),VLOOKUP(B41,المارينا!B$2:N$642,12),"لم تنتهي بعد")</f>
        <v>لم تنتهي بعد</v>
      </c>
      <c r="O41" s="65"/>
      <c r="P41" s="20"/>
      <c r="Q41" s="21"/>
      <c r="R41" s="22"/>
      <c r="S41" s="23"/>
      <c r="T41" s="24"/>
      <c r="U41" s="25"/>
      <c r="V41" s="25"/>
      <c r="W41" s="45"/>
      <c r="X41" s="44"/>
      <c r="Y41" s="44"/>
      <c r="Z41" s="44"/>
      <c r="AA41" s="41"/>
      <c r="AB41" s="41"/>
      <c r="AC41" s="26"/>
      <c r="AD41" s="27"/>
      <c r="AE41" s="28"/>
      <c r="AF41" s="69"/>
      <c r="AG41" s="69"/>
      <c r="AH41" s="69"/>
      <c r="AI41" s="69"/>
      <c r="AJ41" s="69"/>
      <c r="AK41" s="69"/>
      <c r="AL41" s="69"/>
    </row>
    <row r="42" spans="1:38" s="71" customFormat="1" ht="60" customHeight="1" thickBot="1" x14ac:dyDescent="0.3">
      <c r="A42" s="15"/>
      <c r="B42" s="77" t="s">
        <v>55</v>
      </c>
      <c r="C42" s="7"/>
      <c r="D42" s="52"/>
      <c r="E42" s="52"/>
      <c r="F42" s="52"/>
      <c r="G42" s="56"/>
      <c r="H42" s="56"/>
      <c r="I42" s="56"/>
      <c r="J42" s="18"/>
      <c r="K42" s="18"/>
      <c r="L42" s="19"/>
      <c r="M42" s="79">
        <f>VLOOKUP($B42,المارينا!$B:$M,12,0)</f>
        <v>44469</v>
      </c>
      <c r="N42" s="62" t="str">
        <f>IF(AND(M42&gt;=$N$1)*(M42&lt;=$O$1),VLOOKUP(B42,المارينا!B$2:N$642,12),"لم تنتهي بعد")</f>
        <v>لم تنتهي بعد</v>
      </c>
      <c r="O42" s="65"/>
      <c r="P42" s="20"/>
      <c r="Q42" s="21"/>
      <c r="R42" s="22"/>
      <c r="S42" s="23"/>
      <c r="T42" s="24"/>
      <c r="U42" s="25"/>
      <c r="V42" s="25"/>
      <c r="W42" s="45"/>
      <c r="X42" s="44"/>
      <c r="Y42" s="44"/>
      <c r="Z42" s="44"/>
      <c r="AA42" s="41"/>
      <c r="AB42" s="41"/>
      <c r="AC42" s="26"/>
      <c r="AD42" s="27"/>
      <c r="AE42" s="28"/>
      <c r="AF42" s="69"/>
      <c r="AG42" s="69"/>
      <c r="AH42" s="69"/>
      <c r="AI42" s="69"/>
      <c r="AJ42" s="69"/>
      <c r="AK42" s="69"/>
      <c r="AL42" s="69"/>
    </row>
    <row r="43" spans="1:38" s="71" customFormat="1" ht="60" customHeight="1" thickBot="1" x14ac:dyDescent="0.3">
      <c r="A43" s="15"/>
      <c r="B43" s="77" t="s">
        <v>56</v>
      </c>
      <c r="C43" s="17"/>
      <c r="D43" s="52"/>
      <c r="E43" s="52"/>
      <c r="F43" s="52"/>
      <c r="G43" s="56"/>
      <c r="H43" s="56"/>
      <c r="I43" s="56"/>
      <c r="J43" s="18"/>
      <c r="K43" s="18"/>
      <c r="L43" s="19"/>
      <c r="M43" s="79">
        <f>VLOOKUP($B43,المارينا!$B:$M,12,0)</f>
        <v>44674</v>
      </c>
      <c r="N43" s="62" t="str">
        <f>IF(AND(M43&gt;=$N$1)*(M43&lt;=$O$1),VLOOKUP(B43,المارينا!B$2:N$642,12),"لم تنتهي بعد")</f>
        <v>لم تنتهي بعد</v>
      </c>
      <c r="O43" s="65"/>
      <c r="P43" s="20"/>
      <c r="Q43" s="21"/>
      <c r="R43" s="22"/>
      <c r="S43" s="23"/>
      <c r="T43" s="24"/>
      <c r="U43" s="25"/>
      <c r="V43" s="25"/>
      <c r="W43" s="45"/>
      <c r="X43" s="44"/>
      <c r="Y43" s="44"/>
      <c r="Z43" s="44"/>
      <c r="AA43" s="41"/>
      <c r="AB43" s="41"/>
      <c r="AC43" s="26"/>
      <c r="AD43" s="27"/>
      <c r="AE43" s="28"/>
      <c r="AF43" s="69"/>
      <c r="AG43" s="69"/>
      <c r="AH43" s="69"/>
      <c r="AI43" s="69"/>
      <c r="AJ43" s="69"/>
      <c r="AK43" s="69"/>
      <c r="AL43" s="69"/>
    </row>
    <row r="44" spans="1:38" s="71" customFormat="1" ht="60" customHeight="1" thickBot="1" x14ac:dyDescent="0.3">
      <c r="A44" s="15"/>
      <c r="B44" s="77" t="s">
        <v>57</v>
      </c>
      <c r="C44" s="7"/>
      <c r="D44" s="52"/>
      <c r="E44" s="52"/>
      <c r="F44" s="52"/>
      <c r="G44" s="56"/>
      <c r="H44" s="56"/>
      <c r="I44" s="56"/>
      <c r="J44" s="18"/>
      <c r="K44" s="18"/>
      <c r="L44" s="19"/>
      <c r="M44" s="79">
        <f>VLOOKUP($B44,المارينا!$B:$M,12,0)</f>
        <v>44623</v>
      </c>
      <c r="N44" s="62" t="str">
        <f>IF(AND(M44&gt;=$N$1)*(M44&lt;=$O$1),VLOOKUP(B44,المارينا!B$2:N$642,12),"لم تنتهي بعد")</f>
        <v>لم تنتهي بعد</v>
      </c>
      <c r="O44" s="65"/>
      <c r="P44" s="20"/>
      <c r="Q44" s="21"/>
      <c r="R44" s="22"/>
      <c r="S44" s="23"/>
      <c r="T44" s="24"/>
      <c r="U44" s="25"/>
      <c r="V44" s="25"/>
      <c r="W44" s="45"/>
      <c r="X44" s="44"/>
      <c r="Y44" s="44"/>
      <c r="Z44" s="44"/>
      <c r="AA44" s="41"/>
      <c r="AB44" s="41"/>
      <c r="AC44" s="26"/>
      <c r="AD44" s="27"/>
      <c r="AE44" s="28"/>
      <c r="AF44" s="69"/>
      <c r="AG44" s="69"/>
      <c r="AH44" s="69"/>
      <c r="AI44" s="69"/>
      <c r="AJ44" s="69"/>
      <c r="AK44" s="69"/>
      <c r="AL44" s="69"/>
    </row>
    <row r="45" spans="1:38" s="71" customFormat="1" ht="60" customHeight="1" thickBot="1" x14ac:dyDescent="0.3">
      <c r="A45" s="15"/>
      <c r="B45" s="77" t="s">
        <v>58</v>
      </c>
      <c r="C45" s="17"/>
      <c r="D45" s="37"/>
      <c r="E45" s="37"/>
      <c r="F45" s="37"/>
      <c r="G45" s="56"/>
      <c r="H45" s="56"/>
      <c r="I45" s="56"/>
      <c r="J45" s="18"/>
      <c r="K45" s="18"/>
      <c r="L45" s="19"/>
      <c r="M45" s="79">
        <f>VLOOKUP($B45,المارينا!$B:$M,12,0)</f>
        <v>44561</v>
      </c>
      <c r="N45" s="62" t="str">
        <f>IF(AND(M45&gt;=$N$1)*(M45&lt;=$O$1),VLOOKUP(B45,المارينا!B$2:N$642,12),"لم تنتهي بعد")</f>
        <v>لم تنتهي بعد</v>
      </c>
      <c r="O45" s="65"/>
      <c r="P45" s="20"/>
      <c r="Q45" s="21"/>
      <c r="R45" s="22"/>
      <c r="S45" s="23"/>
      <c r="T45" s="24"/>
      <c r="U45" s="35"/>
      <c r="V45" s="35"/>
      <c r="W45" s="47"/>
      <c r="X45" s="44"/>
      <c r="Y45" s="44"/>
      <c r="Z45" s="44"/>
      <c r="AA45" s="41"/>
      <c r="AB45" s="41"/>
      <c r="AC45" s="26"/>
      <c r="AD45" s="27"/>
      <c r="AE45" s="28"/>
      <c r="AF45" s="69"/>
      <c r="AG45" s="69"/>
      <c r="AH45" s="69"/>
      <c r="AI45" s="69"/>
      <c r="AJ45" s="69"/>
      <c r="AK45" s="69"/>
      <c r="AL45" s="69"/>
    </row>
    <row r="46" spans="1:38" s="71" customFormat="1" ht="60" customHeight="1" thickBot="1" x14ac:dyDescent="0.3">
      <c r="A46" s="15"/>
      <c r="B46" s="77" t="s">
        <v>59</v>
      </c>
      <c r="C46" s="7"/>
      <c r="D46" s="52"/>
      <c r="E46" s="52"/>
      <c r="F46" s="52"/>
      <c r="G46" s="56"/>
      <c r="H46" s="56"/>
      <c r="I46" s="56"/>
      <c r="J46" s="18"/>
      <c r="K46" s="18"/>
      <c r="L46" s="19"/>
      <c r="M46" s="79">
        <f>VLOOKUP($B46,المارينا!$B:$M,12,0)</f>
        <v>44698</v>
      </c>
      <c r="N46" s="62" t="str">
        <f>IF(AND(M46&gt;=$N$1)*(M46&lt;=$O$1),VLOOKUP(B46,المارينا!B$2:N$642,12),"لم تنتهي بعد")</f>
        <v>لم تنتهي بعد</v>
      </c>
      <c r="O46" s="65"/>
      <c r="P46" s="20"/>
      <c r="Q46" s="21"/>
      <c r="R46" s="22"/>
      <c r="S46" s="23"/>
      <c r="T46" s="24"/>
      <c r="U46" s="25"/>
      <c r="V46" s="25"/>
      <c r="W46" s="45"/>
      <c r="X46" s="44"/>
      <c r="Y46" s="44"/>
      <c r="Z46" s="44"/>
      <c r="AA46" s="41"/>
      <c r="AB46" s="41"/>
      <c r="AC46" s="26"/>
      <c r="AD46" s="27"/>
      <c r="AE46" s="28"/>
      <c r="AF46" s="69"/>
      <c r="AG46" s="69"/>
      <c r="AH46" s="69"/>
      <c r="AI46" s="69"/>
      <c r="AJ46" s="69"/>
      <c r="AK46" s="69"/>
      <c r="AL46" s="69"/>
    </row>
    <row r="47" spans="1:38" s="71" customFormat="1" ht="60" customHeight="1" thickBot="1" x14ac:dyDescent="0.3">
      <c r="A47" s="15"/>
      <c r="B47" s="77" t="s">
        <v>60</v>
      </c>
      <c r="C47" s="17"/>
      <c r="D47" s="52"/>
      <c r="E47" s="52"/>
      <c r="F47" s="52"/>
      <c r="G47" s="56"/>
      <c r="H47" s="56"/>
      <c r="I47" s="56"/>
      <c r="J47" s="18"/>
      <c r="K47" s="18"/>
      <c r="L47" s="19"/>
      <c r="M47" s="79">
        <f>VLOOKUP($B47,المارينا!$B:$M,12,0)</f>
        <v>44561</v>
      </c>
      <c r="N47" s="62" t="str">
        <f>IF(AND(M47&gt;=$N$1)*(M47&lt;=$O$1),VLOOKUP(B47,المارينا!B$2:N$642,12),"لم تنتهي بعد")</f>
        <v>لم تنتهي بعد</v>
      </c>
      <c r="O47" s="65"/>
      <c r="P47" s="20"/>
      <c r="Q47" s="21"/>
      <c r="R47" s="22"/>
      <c r="S47" s="23"/>
      <c r="T47" s="24"/>
      <c r="U47" s="35"/>
      <c r="V47" s="35"/>
      <c r="W47" s="47"/>
      <c r="X47" s="44"/>
      <c r="Y47" s="44"/>
      <c r="Z47" s="44"/>
      <c r="AA47" s="41"/>
      <c r="AB47" s="41"/>
      <c r="AC47" s="26"/>
      <c r="AD47" s="27"/>
      <c r="AE47" s="28"/>
      <c r="AF47" s="69"/>
      <c r="AG47" s="69"/>
      <c r="AH47" s="69"/>
      <c r="AI47" s="69"/>
      <c r="AJ47" s="69"/>
      <c r="AK47" s="69"/>
      <c r="AL47" s="69"/>
    </row>
    <row r="48" spans="1:38" s="71" customFormat="1" ht="60" customHeight="1" thickBot="1" x14ac:dyDescent="0.3">
      <c r="A48" s="15"/>
      <c r="B48" s="77" t="s">
        <v>61</v>
      </c>
      <c r="C48" s="7"/>
      <c r="D48" s="37"/>
      <c r="E48" s="37"/>
      <c r="F48" s="37"/>
      <c r="G48" s="56"/>
      <c r="H48" s="56"/>
      <c r="I48" s="56"/>
      <c r="J48" s="18"/>
      <c r="K48" s="18"/>
      <c r="L48" s="19"/>
      <c r="M48" s="79">
        <f>VLOOKUP($B48,المارينا!$B:$M,12,0)</f>
        <v>44698</v>
      </c>
      <c r="N48" s="62" t="str">
        <f>IF(AND(M48&gt;=$N$1)*(M48&lt;=$O$1),VLOOKUP(B48,المارينا!B$2:N$642,12),"لم تنتهي بعد")</f>
        <v>لم تنتهي بعد</v>
      </c>
      <c r="O48" s="65"/>
      <c r="P48" s="20"/>
      <c r="Q48" s="21"/>
      <c r="R48" s="22"/>
      <c r="S48" s="23"/>
      <c r="T48" s="24"/>
      <c r="U48" s="25"/>
      <c r="V48" s="25"/>
      <c r="W48" s="45"/>
      <c r="X48" s="44"/>
      <c r="Y48" s="44"/>
      <c r="Z48" s="44"/>
      <c r="AA48" s="41"/>
      <c r="AB48" s="41"/>
      <c r="AC48" s="26"/>
      <c r="AD48" s="27"/>
      <c r="AE48" s="28"/>
      <c r="AF48" s="69"/>
      <c r="AG48" s="69"/>
      <c r="AH48" s="69"/>
      <c r="AI48" s="69"/>
      <c r="AJ48" s="69"/>
      <c r="AK48" s="69"/>
      <c r="AL48" s="69"/>
    </row>
    <row r="49" spans="1:38" s="71" customFormat="1" ht="60" customHeight="1" thickBot="1" x14ac:dyDescent="0.3">
      <c r="A49" s="15"/>
      <c r="B49" s="77" t="s">
        <v>62</v>
      </c>
      <c r="C49" s="17"/>
      <c r="D49" s="52"/>
      <c r="E49" s="52"/>
      <c r="F49" s="52"/>
      <c r="G49" s="56"/>
      <c r="H49" s="56"/>
      <c r="I49" s="56"/>
      <c r="J49" s="18"/>
      <c r="K49" s="18"/>
      <c r="L49" s="19"/>
      <c r="M49" s="79">
        <f>VLOOKUP($B49,المارينا!$B:$M,12,0)</f>
        <v>44727</v>
      </c>
      <c r="N49" s="62" t="str">
        <f>IF(AND(M49&gt;=$N$1)*(M49&lt;=$O$1),VLOOKUP(B49,المارينا!B$2:N$642,12),"لم تنتهي بعد")</f>
        <v>لم تنتهي بعد</v>
      </c>
      <c r="O49" s="65"/>
      <c r="P49" s="20"/>
      <c r="Q49" s="21"/>
      <c r="R49" s="22"/>
      <c r="S49" s="23"/>
      <c r="T49" s="24"/>
      <c r="U49" s="25"/>
      <c r="V49" s="25"/>
      <c r="W49" s="45"/>
      <c r="X49" s="44"/>
      <c r="Y49" s="44"/>
      <c r="Z49" s="44"/>
      <c r="AA49" s="41"/>
      <c r="AB49" s="41"/>
      <c r="AC49" s="26"/>
      <c r="AD49" s="27"/>
      <c r="AE49" s="28"/>
      <c r="AF49" s="69"/>
      <c r="AG49" s="69"/>
      <c r="AH49" s="69"/>
      <c r="AI49" s="69"/>
      <c r="AJ49" s="69"/>
      <c r="AK49" s="69"/>
      <c r="AL49" s="69"/>
    </row>
    <row r="50" spans="1:38" s="71" customFormat="1" ht="60" customHeight="1" thickBot="1" x14ac:dyDescent="0.3">
      <c r="A50" s="15"/>
      <c r="B50" s="77" t="s">
        <v>63</v>
      </c>
      <c r="C50" s="7"/>
      <c r="D50" s="52"/>
      <c r="E50" s="52"/>
      <c r="F50" s="52"/>
      <c r="G50" s="56"/>
      <c r="H50" s="56"/>
      <c r="I50" s="56"/>
      <c r="J50" s="18"/>
      <c r="K50" s="18"/>
      <c r="L50" s="19"/>
      <c r="M50" s="79">
        <f>VLOOKUP($B50,المارينا!$B:$M,12,0)</f>
        <v>44732</v>
      </c>
      <c r="N50" s="62" t="str">
        <f>IF(AND(M50&gt;=$N$1)*(M50&lt;=$O$1),VLOOKUP(B50,المارينا!B$2:N$642,12),"لم تنتهي بعد")</f>
        <v>لم تنتهي بعد</v>
      </c>
      <c r="O50" s="65"/>
      <c r="P50" s="20"/>
      <c r="Q50" s="21"/>
      <c r="R50" s="22"/>
      <c r="S50" s="23"/>
      <c r="T50" s="24"/>
      <c r="U50" s="25"/>
      <c r="V50" s="25"/>
      <c r="W50" s="45"/>
      <c r="X50" s="44"/>
      <c r="Y50" s="44"/>
      <c r="Z50" s="44"/>
      <c r="AA50" s="41"/>
      <c r="AB50" s="41"/>
      <c r="AC50" s="26"/>
      <c r="AD50" s="27"/>
      <c r="AE50" s="28"/>
      <c r="AF50" s="69"/>
      <c r="AG50" s="69"/>
      <c r="AH50" s="69"/>
      <c r="AI50" s="69"/>
      <c r="AJ50" s="69"/>
      <c r="AK50" s="69"/>
      <c r="AL50" s="69"/>
    </row>
    <row r="51" spans="1:38" s="71" customFormat="1" ht="60" customHeight="1" thickBot="1" x14ac:dyDescent="0.3">
      <c r="A51" s="15"/>
      <c r="B51" s="77" t="s">
        <v>64</v>
      </c>
      <c r="C51" s="17"/>
      <c r="D51" s="52"/>
      <c r="E51" s="52"/>
      <c r="F51" s="52"/>
      <c r="G51" s="56"/>
      <c r="H51" s="56"/>
      <c r="I51" s="56"/>
      <c r="J51" s="18"/>
      <c r="K51" s="18"/>
      <c r="L51" s="19"/>
      <c r="M51" s="79">
        <f>VLOOKUP($B51,المارينا!$B:$M,12,0)</f>
        <v>44381</v>
      </c>
      <c r="N51" s="62" t="str">
        <f>IF(AND(M51&gt;=$N$1)*(M51&lt;=$O$1),VLOOKUP(B51,المارينا!B$2:N$642,12),"لم تنتهي بعد")</f>
        <v>لم تنتهي بعد</v>
      </c>
      <c r="O51" s="65"/>
      <c r="P51" s="20"/>
      <c r="Q51" s="21"/>
      <c r="R51" s="22"/>
      <c r="S51" s="23"/>
      <c r="T51" s="24"/>
      <c r="U51" s="25"/>
      <c r="V51" s="25"/>
      <c r="W51" s="45"/>
      <c r="X51" s="44"/>
      <c r="Y51" s="44"/>
      <c r="Z51" s="44"/>
      <c r="AA51" s="41"/>
      <c r="AB51" s="41"/>
      <c r="AC51" s="26"/>
      <c r="AD51" s="27"/>
      <c r="AE51" s="28"/>
      <c r="AF51" s="69"/>
      <c r="AG51" s="69"/>
      <c r="AH51" s="69"/>
      <c r="AI51" s="69"/>
      <c r="AJ51" s="69"/>
      <c r="AK51" s="69"/>
      <c r="AL51" s="69"/>
    </row>
    <row r="52" spans="1:38" s="71" customFormat="1" ht="60" customHeight="1" thickBot="1" x14ac:dyDescent="0.3">
      <c r="A52" s="15"/>
      <c r="B52" s="77" t="s">
        <v>65</v>
      </c>
      <c r="C52" s="7"/>
      <c r="D52" s="37"/>
      <c r="E52" s="37"/>
      <c r="F52" s="37"/>
      <c r="G52" s="56"/>
      <c r="H52" s="56"/>
      <c r="I52" s="56"/>
      <c r="J52" s="18"/>
      <c r="K52" s="18"/>
      <c r="L52" s="19"/>
      <c r="M52" s="79">
        <f>VLOOKUP($B52,المارينا!$B:$M,12,0)</f>
        <v>44716</v>
      </c>
      <c r="N52" s="62" t="str">
        <f>IF(AND(M52&gt;=$N$1)*(M52&lt;=$O$1),VLOOKUP(B52,المارينا!B$2:N$642,12),"لم تنتهي بعد")</f>
        <v>لم تنتهي بعد</v>
      </c>
      <c r="O52" s="65"/>
      <c r="P52" s="20"/>
      <c r="Q52" s="21"/>
      <c r="R52" s="22"/>
      <c r="S52" s="23"/>
      <c r="T52" s="24"/>
      <c r="U52" s="25"/>
      <c r="V52" s="25"/>
      <c r="W52" s="45"/>
      <c r="X52" s="44"/>
      <c r="Y52" s="44"/>
      <c r="Z52" s="44"/>
      <c r="AA52" s="41"/>
      <c r="AB52" s="41"/>
      <c r="AC52" s="26"/>
      <c r="AD52" s="27"/>
      <c r="AE52" s="28"/>
      <c r="AF52" s="69"/>
      <c r="AG52" s="69"/>
      <c r="AH52" s="69"/>
      <c r="AI52" s="69"/>
      <c r="AJ52" s="69"/>
      <c r="AK52" s="69"/>
      <c r="AL52" s="69"/>
    </row>
    <row r="53" spans="1:38" s="71" customFormat="1" ht="60" customHeight="1" thickBot="1" x14ac:dyDescent="0.3">
      <c r="A53" s="15"/>
      <c r="B53" s="77" t="s">
        <v>66</v>
      </c>
      <c r="C53" s="17"/>
      <c r="D53" s="52"/>
      <c r="E53" s="52"/>
      <c r="F53" s="52"/>
      <c r="G53" s="56"/>
      <c r="H53" s="56"/>
      <c r="I53" s="56"/>
      <c r="J53" s="18"/>
      <c r="K53" s="18"/>
      <c r="L53" s="19"/>
      <c r="M53" s="79">
        <f>VLOOKUP($B53,المارينا!$B:$M,12,0)</f>
        <v>44424</v>
      </c>
      <c r="N53" s="62" t="str">
        <f>IF(AND(M53&gt;=$N$1)*(M53&lt;=$O$1),VLOOKUP(B53,المارينا!B$2:N$642,12),"لم تنتهي بعد")</f>
        <v>لم تنتهي بعد</v>
      </c>
      <c r="O53" s="65"/>
      <c r="P53" s="20"/>
      <c r="Q53" s="21"/>
      <c r="R53" s="22"/>
      <c r="S53" s="23"/>
      <c r="T53" s="24"/>
      <c r="U53" s="25"/>
      <c r="V53" s="25"/>
      <c r="W53" s="45"/>
      <c r="X53" s="44"/>
      <c r="Y53" s="44"/>
      <c r="Z53" s="44"/>
      <c r="AA53" s="41"/>
      <c r="AB53" s="41"/>
      <c r="AC53" s="26"/>
      <c r="AD53" s="27"/>
      <c r="AE53" s="28"/>
      <c r="AF53" s="69"/>
      <c r="AG53" s="69"/>
      <c r="AH53" s="69"/>
      <c r="AI53" s="69"/>
      <c r="AJ53" s="69"/>
      <c r="AK53" s="69"/>
      <c r="AL53" s="69"/>
    </row>
    <row r="54" spans="1:38" s="71" customFormat="1" ht="60" customHeight="1" thickBot="1" x14ac:dyDescent="0.3">
      <c r="A54" s="15"/>
      <c r="B54" s="77" t="s">
        <v>67</v>
      </c>
      <c r="C54" s="7"/>
      <c r="D54" s="52"/>
      <c r="E54" s="52"/>
      <c r="F54" s="52"/>
      <c r="G54" s="56"/>
      <c r="H54" s="56"/>
      <c r="I54" s="56"/>
      <c r="J54" s="18"/>
      <c r="K54" s="18"/>
      <c r="L54" s="19"/>
      <c r="M54" s="79">
        <f>VLOOKUP($B54,المارينا!$B:$M,12,0)</f>
        <v>44707</v>
      </c>
      <c r="N54" s="62" t="str">
        <f>IF(AND(M54&gt;=$N$1)*(M54&lt;=$O$1),VLOOKUP(B54,المارينا!B$2:N$642,12),"لم تنتهي بعد")</f>
        <v>لم تنتهي بعد</v>
      </c>
      <c r="O54" s="65"/>
      <c r="P54" s="20"/>
      <c r="Q54" s="21"/>
      <c r="R54" s="22"/>
      <c r="S54" s="23"/>
      <c r="T54" s="24"/>
      <c r="U54" s="25"/>
      <c r="V54" s="25"/>
      <c r="W54" s="45"/>
      <c r="X54" s="44"/>
      <c r="Y54" s="44"/>
      <c r="Z54" s="44"/>
      <c r="AA54" s="41"/>
      <c r="AB54" s="41"/>
      <c r="AC54" s="26"/>
      <c r="AD54" s="27"/>
      <c r="AE54" s="28"/>
      <c r="AF54" s="69"/>
      <c r="AG54" s="69"/>
      <c r="AH54" s="69"/>
      <c r="AI54" s="69"/>
      <c r="AJ54" s="69"/>
      <c r="AK54" s="69"/>
      <c r="AL54" s="69"/>
    </row>
    <row r="55" spans="1:38" s="71" customFormat="1" ht="60" customHeight="1" thickBot="1" x14ac:dyDescent="0.3">
      <c r="A55" s="15"/>
      <c r="B55" s="77" t="s">
        <v>68</v>
      </c>
      <c r="C55" s="17"/>
      <c r="D55" s="37"/>
      <c r="E55" s="37"/>
      <c r="F55" s="37"/>
      <c r="G55" s="56"/>
      <c r="H55" s="56"/>
      <c r="I55" s="56"/>
      <c r="J55" s="18"/>
      <c r="K55" s="18"/>
      <c r="L55" s="19"/>
      <c r="M55" s="79">
        <f>VLOOKUP($B55,المارينا!$B:$M,12,0)</f>
        <v>44722</v>
      </c>
      <c r="N55" s="62" t="str">
        <f>IF(AND(M55&gt;=$N$1)*(M55&lt;=$O$1),VLOOKUP(B55,المارينا!B$2:N$642,12),"لم تنتهي بعد")</f>
        <v>لم تنتهي بعد</v>
      </c>
      <c r="O55" s="65"/>
      <c r="P55" s="20"/>
      <c r="Q55" s="21"/>
      <c r="R55" s="22"/>
      <c r="S55" s="23"/>
      <c r="T55" s="24"/>
      <c r="U55" s="25"/>
      <c r="V55" s="25"/>
      <c r="W55" s="45"/>
      <c r="X55" s="44"/>
      <c r="Y55" s="44"/>
      <c r="Z55" s="44"/>
      <c r="AA55" s="41"/>
      <c r="AB55" s="41"/>
      <c r="AC55" s="26"/>
      <c r="AD55" s="27"/>
      <c r="AE55" s="28"/>
      <c r="AF55" s="69"/>
      <c r="AG55" s="69"/>
      <c r="AH55" s="69"/>
      <c r="AI55" s="69"/>
      <c r="AJ55" s="69"/>
      <c r="AK55" s="69"/>
      <c r="AL55" s="69"/>
    </row>
    <row r="56" spans="1:38" s="71" customFormat="1" ht="60" customHeight="1" thickBot="1" x14ac:dyDescent="0.3">
      <c r="A56" s="15"/>
      <c r="B56" s="77" t="s">
        <v>69</v>
      </c>
      <c r="C56" s="7"/>
      <c r="D56" s="52"/>
      <c r="E56" s="52"/>
      <c r="F56" s="52"/>
      <c r="G56" s="56"/>
      <c r="H56" s="56"/>
      <c r="I56" s="56"/>
      <c r="J56" s="18"/>
      <c r="K56" s="18"/>
      <c r="L56" s="19"/>
      <c r="M56" s="79">
        <f>VLOOKUP($B56,المارينا!$B:$M,12,0)</f>
        <v>44561</v>
      </c>
      <c r="N56" s="62" t="str">
        <f>IF(AND(M56&gt;=$N$1)*(M56&lt;=$O$1),VLOOKUP(B56,المارينا!B$2:N$642,12),"لم تنتهي بعد")</f>
        <v>لم تنتهي بعد</v>
      </c>
      <c r="O56" s="65"/>
      <c r="P56" s="20"/>
      <c r="Q56" s="21"/>
      <c r="R56" s="22"/>
      <c r="S56" s="23"/>
      <c r="T56" s="24"/>
      <c r="U56" s="35"/>
      <c r="V56" s="35"/>
      <c r="W56" s="47"/>
      <c r="X56" s="44"/>
      <c r="Y56" s="44"/>
      <c r="Z56" s="44"/>
      <c r="AA56" s="41"/>
      <c r="AB56" s="41"/>
      <c r="AC56" s="26"/>
      <c r="AD56" s="27"/>
      <c r="AE56" s="28"/>
      <c r="AF56" s="69"/>
      <c r="AG56" s="69"/>
      <c r="AH56" s="69"/>
      <c r="AI56" s="69"/>
      <c r="AJ56" s="69"/>
      <c r="AK56" s="69"/>
      <c r="AL56" s="69"/>
    </row>
    <row r="57" spans="1:38" s="71" customFormat="1" ht="60" customHeight="1" thickBot="1" x14ac:dyDescent="0.3">
      <c r="A57" s="15"/>
      <c r="B57" s="77" t="s">
        <v>70</v>
      </c>
      <c r="C57" s="17"/>
      <c r="D57" s="52"/>
      <c r="E57" s="52"/>
      <c r="F57" s="52"/>
      <c r="G57" s="56"/>
      <c r="H57" s="56"/>
      <c r="I57" s="56"/>
      <c r="J57" s="18"/>
      <c r="K57" s="18"/>
      <c r="L57" s="19"/>
      <c r="M57" s="79">
        <f>VLOOKUP($B57,المارينا!$B:$M,12,0)</f>
        <v>44740</v>
      </c>
      <c r="N57" s="62" t="str">
        <f>IF(AND(M57&gt;=$N$1)*(M57&lt;=$O$1),VLOOKUP(B57,المارينا!B$2:N$642,12),"لم تنتهي بعد")</f>
        <v>لم تنتهي بعد</v>
      </c>
      <c r="O57" s="65"/>
      <c r="P57" s="20"/>
      <c r="Q57" s="21"/>
      <c r="R57" s="22"/>
      <c r="S57" s="23"/>
      <c r="T57" s="24"/>
      <c r="U57" s="25"/>
      <c r="V57" s="25"/>
      <c r="W57" s="45"/>
      <c r="X57" s="44"/>
      <c r="Y57" s="44"/>
      <c r="Z57" s="44"/>
      <c r="AA57" s="41"/>
      <c r="AB57" s="41"/>
      <c r="AC57" s="26"/>
      <c r="AD57" s="27"/>
      <c r="AE57" s="28"/>
      <c r="AF57" s="69"/>
      <c r="AG57" s="69"/>
      <c r="AH57" s="69"/>
      <c r="AI57" s="69"/>
      <c r="AJ57" s="69"/>
      <c r="AK57" s="69"/>
      <c r="AL57" s="69"/>
    </row>
    <row r="58" spans="1:38" s="71" customFormat="1" ht="60" customHeight="1" thickBot="1" x14ac:dyDescent="0.3">
      <c r="A58" s="15"/>
      <c r="B58" s="77" t="s">
        <v>71</v>
      </c>
      <c r="C58" s="7"/>
      <c r="D58" s="52"/>
      <c r="E58" s="52"/>
      <c r="F58" s="52"/>
      <c r="G58" s="56"/>
      <c r="H58" s="56"/>
      <c r="I58" s="56"/>
      <c r="J58" s="18"/>
      <c r="K58" s="18"/>
      <c r="L58" s="19"/>
      <c r="M58" s="79">
        <f>VLOOKUP($B58,المارينا!$B:$M,12,0)</f>
        <v>44675</v>
      </c>
      <c r="N58" s="62" t="str">
        <f>IF(AND(M58&gt;=$N$1)*(M58&lt;=$O$1),VLOOKUP(B58,المارينا!B$2:N$642,12),"لم تنتهي بعد")</f>
        <v>لم تنتهي بعد</v>
      </c>
      <c r="O58" s="65"/>
      <c r="P58" s="20"/>
      <c r="Q58" s="21"/>
      <c r="R58" s="22"/>
      <c r="S58" s="23"/>
      <c r="T58" s="24"/>
      <c r="U58" s="25"/>
      <c r="V58" s="25"/>
      <c r="W58" s="45"/>
      <c r="X58" s="44"/>
      <c r="Y58" s="44"/>
      <c r="Z58" s="44"/>
      <c r="AA58" s="41"/>
      <c r="AB58" s="41"/>
      <c r="AC58" s="26"/>
      <c r="AD58" s="27"/>
      <c r="AE58" s="28"/>
      <c r="AF58" s="69"/>
      <c r="AG58" s="69"/>
      <c r="AH58" s="69"/>
      <c r="AI58" s="69"/>
      <c r="AJ58" s="69"/>
      <c r="AK58" s="69"/>
      <c r="AL58" s="69"/>
    </row>
    <row r="59" spans="1:38" s="71" customFormat="1" ht="60" customHeight="1" thickBot="1" x14ac:dyDescent="0.3">
      <c r="A59" s="15"/>
      <c r="B59" s="77" t="s">
        <v>72</v>
      </c>
      <c r="C59" s="17"/>
      <c r="D59" s="37"/>
      <c r="E59" s="37"/>
      <c r="F59" s="37"/>
      <c r="G59" s="56"/>
      <c r="H59" s="56"/>
      <c r="I59" s="56"/>
      <c r="J59" s="18"/>
      <c r="K59" s="18"/>
      <c r="L59" s="19"/>
      <c r="M59" s="79">
        <f>VLOOKUP($B59,المارينا!$B:$M,12,0)</f>
        <v>44630</v>
      </c>
      <c r="N59" s="62" t="str">
        <f>IF(AND(M59&gt;=$N$1)*(M59&lt;=$O$1),VLOOKUP(B59,المارينا!B$2:N$642,12),"لم تنتهي بعد")</f>
        <v>لم تنتهي بعد</v>
      </c>
      <c r="O59" s="65"/>
      <c r="P59" s="20"/>
      <c r="Q59" s="21"/>
      <c r="R59" s="22"/>
      <c r="S59" s="23"/>
      <c r="T59" s="24"/>
      <c r="U59" s="25"/>
      <c r="V59" s="25"/>
      <c r="W59" s="45"/>
      <c r="X59" s="44"/>
      <c r="Y59" s="44"/>
      <c r="Z59" s="44"/>
      <c r="AA59" s="41"/>
      <c r="AB59" s="41"/>
      <c r="AC59" s="26"/>
      <c r="AD59" s="27"/>
      <c r="AE59" s="28"/>
      <c r="AF59" s="69"/>
      <c r="AG59" s="69"/>
      <c r="AH59" s="69"/>
      <c r="AI59" s="69"/>
      <c r="AJ59" s="69"/>
      <c r="AK59" s="69"/>
      <c r="AL59" s="69"/>
    </row>
    <row r="60" spans="1:38" s="71" customFormat="1" ht="60" customHeight="1" thickBot="1" x14ac:dyDescent="0.3">
      <c r="A60" s="15"/>
      <c r="B60" s="77" t="s">
        <v>73</v>
      </c>
      <c r="C60" s="7"/>
      <c r="D60" s="52"/>
      <c r="E60" s="52"/>
      <c r="F60" s="52"/>
      <c r="G60" s="56"/>
      <c r="H60" s="56"/>
      <c r="I60" s="56"/>
      <c r="J60" s="18"/>
      <c r="K60" s="18"/>
      <c r="L60" s="19"/>
      <c r="M60" s="79">
        <f>VLOOKUP($B60,المارينا!$B:$M,12,0)</f>
        <v>44534</v>
      </c>
      <c r="N60" s="62" t="str">
        <f>IF(AND(M60&gt;=$N$1)*(M60&lt;=$O$1),VLOOKUP(B60,المارينا!B$2:N$642,12),"لم تنتهي بعد")</f>
        <v>لم تنتهي بعد</v>
      </c>
      <c r="O60" s="65"/>
      <c r="P60" s="20"/>
      <c r="Q60" s="21"/>
      <c r="R60" s="22"/>
      <c r="S60" s="23"/>
      <c r="T60" s="24"/>
      <c r="U60" s="25"/>
      <c r="V60" s="25"/>
      <c r="W60" s="45"/>
      <c r="X60" s="44"/>
      <c r="Y60" s="44"/>
      <c r="Z60" s="44"/>
      <c r="AA60" s="41"/>
      <c r="AB60" s="41"/>
      <c r="AC60" s="26"/>
      <c r="AD60" s="27"/>
      <c r="AE60" s="28"/>
      <c r="AF60" s="69"/>
      <c r="AG60" s="69"/>
      <c r="AH60" s="69"/>
      <c r="AI60" s="69"/>
      <c r="AJ60" s="69"/>
      <c r="AK60" s="69"/>
      <c r="AL60" s="69"/>
    </row>
    <row r="61" spans="1:38" s="71" customFormat="1" ht="60" customHeight="1" thickBot="1" x14ac:dyDescent="0.3">
      <c r="A61" s="15"/>
      <c r="B61" s="77" t="s">
        <v>74</v>
      </c>
      <c r="C61" s="17"/>
      <c r="D61" s="52"/>
      <c r="E61" s="52"/>
      <c r="F61" s="52"/>
      <c r="G61" s="56"/>
      <c r="H61" s="56"/>
      <c r="I61" s="56"/>
      <c r="J61" s="18"/>
      <c r="K61" s="18"/>
      <c r="L61" s="19"/>
      <c r="M61" s="79">
        <f>VLOOKUP($B61,المارينا!$B:$M,12,0)</f>
        <v>44420</v>
      </c>
      <c r="N61" s="62" t="str">
        <f>IF(AND(M61&gt;=$N$1)*(M61&lt;=$O$1),VLOOKUP(B61,المارينا!B$2:N$642,12),"لم تنتهي بعد")</f>
        <v>لم تنتهي بعد</v>
      </c>
      <c r="O61" s="65"/>
      <c r="P61" s="20"/>
      <c r="Q61" s="21"/>
      <c r="R61" s="22"/>
      <c r="S61" s="23"/>
      <c r="T61" s="24"/>
      <c r="U61" s="25"/>
      <c r="V61" s="25"/>
      <c r="W61" s="45"/>
      <c r="X61" s="44"/>
      <c r="Y61" s="44"/>
      <c r="Z61" s="44"/>
      <c r="AA61" s="41"/>
      <c r="AB61" s="41"/>
      <c r="AC61" s="26"/>
      <c r="AD61" s="27"/>
      <c r="AE61" s="28"/>
      <c r="AF61" s="69"/>
      <c r="AG61" s="69"/>
      <c r="AH61" s="69"/>
      <c r="AI61" s="69"/>
      <c r="AJ61" s="69"/>
      <c r="AK61" s="69"/>
      <c r="AL61" s="69"/>
    </row>
    <row r="62" spans="1:38" s="71" customFormat="1" ht="60" customHeight="1" thickBot="1" x14ac:dyDescent="0.3">
      <c r="A62" s="15"/>
      <c r="B62" s="77" t="s">
        <v>75</v>
      </c>
      <c r="C62" s="7"/>
      <c r="D62" s="37"/>
      <c r="E62" s="37"/>
      <c r="F62" s="37"/>
      <c r="G62" s="56"/>
      <c r="H62" s="56"/>
      <c r="I62" s="56"/>
      <c r="J62" s="18"/>
      <c r="K62" s="18"/>
      <c r="L62" s="19"/>
      <c r="M62" s="79">
        <f>VLOOKUP($B62,المارينا!$B:$M,12,0)</f>
        <v>44708</v>
      </c>
      <c r="N62" s="62" t="str">
        <f>IF(AND(M62&gt;=$N$1)*(M62&lt;=$O$1),VLOOKUP(B62,المارينا!B$2:N$642,12),"لم تنتهي بعد")</f>
        <v>لم تنتهي بعد</v>
      </c>
      <c r="O62" s="65"/>
      <c r="P62" s="20"/>
      <c r="Q62" s="21"/>
      <c r="R62" s="22"/>
      <c r="S62" s="23"/>
      <c r="T62" s="24"/>
      <c r="U62" s="25"/>
      <c r="V62" s="25"/>
      <c r="W62" s="45"/>
      <c r="X62" s="44"/>
      <c r="Y62" s="44"/>
      <c r="Z62" s="44"/>
      <c r="AA62" s="41"/>
      <c r="AB62" s="41"/>
      <c r="AC62" s="26"/>
      <c r="AD62" s="27"/>
      <c r="AE62" s="28"/>
      <c r="AF62" s="69"/>
      <c r="AG62" s="69"/>
      <c r="AH62" s="69"/>
      <c r="AI62" s="69"/>
      <c r="AJ62" s="69"/>
      <c r="AK62" s="69"/>
      <c r="AL62" s="69"/>
    </row>
    <row r="63" spans="1:38" s="71" customFormat="1" ht="60" customHeight="1" thickBot="1" x14ac:dyDescent="0.3">
      <c r="A63" s="15"/>
      <c r="B63" s="77" t="s">
        <v>76</v>
      </c>
      <c r="C63" s="17"/>
      <c r="D63" s="52"/>
      <c r="E63" s="52"/>
      <c r="F63" s="52"/>
      <c r="G63" s="56"/>
      <c r="H63" s="56"/>
      <c r="I63" s="56"/>
      <c r="J63" s="18"/>
      <c r="K63" s="18"/>
      <c r="L63" s="19"/>
      <c r="M63" s="79">
        <f>VLOOKUP($B63,المارينا!$B:$M,12,0)</f>
        <v>44561</v>
      </c>
      <c r="N63" s="62" t="str">
        <f>IF(AND(M63&gt;=$N$1)*(M63&lt;=$O$1),VLOOKUP(B63,المارينا!B$2:N$642,12),"لم تنتهي بعد")</f>
        <v>لم تنتهي بعد</v>
      </c>
      <c r="O63" s="65"/>
      <c r="P63" s="20"/>
      <c r="Q63" s="21"/>
      <c r="R63" s="22"/>
      <c r="S63" s="23"/>
      <c r="T63" s="24"/>
      <c r="U63" s="25"/>
      <c r="V63" s="25"/>
      <c r="W63" s="45"/>
      <c r="X63" s="44"/>
      <c r="Y63" s="44"/>
      <c r="Z63" s="44"/>
      <c r="AA63" s="41"/>
      <c r="AB63" s="41"/>
      <c r="AC63" s="26"/>
      <c r="AD63" s="27"/>
      <c r="AE63" s="28"/>
      <c r="AF63" s="69"/>
      <c r="AG63" s="69"/>
      <c r="AH63" s="69"/>
      <c r="AI63" s="69"/>
      <c r="AJ63" s="69"/>
      <c r="AK63" s="69"/>
      <c r="AL63" s="69"/>
    </row>
    <row r="64" spans="1:38" s="71" customFormat="1" ht="60" customHeight="1" thickBot="1" x14ac:dyDescent="0.3">
      <c r="A64" s="15"/>
      <c r="B64" s="77" t="s">
        <v>77</v>
      </c>
      <c r="C64" s="7"/>
      <c r="D64" s="52"/>
      <c r="E64" s="52"/>
      <c r="F64" s="52"/>
      <c r="G64" s="56"/>
      <c r="H64" s="56"/>
      <c r="I64" s="56"/>
      <c r="J64" s="18"/>
      <c r="K64" s="18"/>
      <c r="L64" s="19"/>
      <c r="M64" s="79">
        <f>VLOOKUP($B64,المارينا!$B:$M,12,0)</f>
        <v>44424</v>
      </c>
      <c r="N64" s="62" t="str">
        <f>IF(AND(M64&gt;=$N$1)*(M64&lt;=$O$1),VLOOKUP(B64,المارينا!B$2:N$642,12),"لم تنتهي بعد")</f>
        <v>لم تنتهي بعد</v>
      </c>
      <c r="O64" s="65"/>
      <c r="P64" s="20"/>
      <c r="Q64" s="21"/>
      <c r="R64" s="22"/>
      <c r="S64" s="23"/>
      <c r="T64" s="24"/>
      <c r="U64" s="25"/>
      <c r="V64" s="25"/>
      <c r="W64" s="45"/>
      <c r="X64" s="44"/>
      <c r="Y64" s="44"/>
      <c r="Z64" s="44"/>
      <c r="AA64" s="41"/>
      <c r="AB64" s="41"/>
      <c r="AC64" s="26"/>
      <c r="AD64" s="27"/>
      <c r="AE64" s="28"/>
      <c r="AF64" s="69"/>
      <c r="AG64" s="69"/>
      <c r="AH64" s="69"/>
      <c r="AI64" s="69"/>
      <c r="AJ64" s="69"/>
      <c r="AK64" s="69"/>
      <c r="AL64" s="69"/>
    </row>
    <row r="65" spans="1:38" s="71" customFormat="1" ht="60" customHeight="1" thickBot="1" x14ac:dyDescent="0.3">
      <c r="A65" s="15"/>
      <c r="B65" s="77" t="s">
        <v>78</v>
      </c>
      <c r="C65" s="17"/>
      <c r="D65" s="52"/>
      <c r="E65" s="52"/>
      <c r="F65" s="52"/>
      <c r="G65" s="56"/>
      <c r="H65" s="56"/>
      <c r="I65" s="56"/>
      <c r="J65" s="18"/>
      <c r="K65" s="18"/>
      <c r="L65" s="19"/>
      <c r="M65" s="79">
        <f>VLOOKUP($B65,المارينا!$B:$M,12,0)</f>
        <v>44514</v>
      </c>
      <c r="N65" s="62" t="str">
        <f>IF(AND(M65&gt;=$N$1)*(M65&lt;=$O$1),VLOOKUP(B65,المارينا!B$2:N$642,12),"لم تنتهي بعد")</f>
        <v>لم تنتهي بعد</v>
      </c>
      <c r="O65" s="65"/>
      <c r="P65" s="20"/>
      <c r="Q65" s="21"/>
      <c r="R65" s="22"/>
      <c r="S65" s="23"/>
      <c r="T65" s="24"/>
      <c r="U65" s="25"/>
      <c r="V65" s="25"/>
      <c r="W65" s="45"/>
      <c r="X65" s="44"/>
      <c r="Y65" s="44"/>
      <c r="Z65" s="44"/>
      <c r="AA65" s="41"/>
      <c r="AB65" s="41"/>
      <c r="AC65" s="26"/>
      <c r="AD65" s="27"/>
      <c r="AE65" s="28"/>
      <c r="AF65" s="69"/>
      <c r="AG65" s="69"/>
      <c r="AH65" s="69"/>
      <c r="AI65" s="69"/>
      <c r="AJ65" s="69"/>
      <c r="AK65" s="69"/>
      <c r="AL65" s="69"/>
    </row>
    <row r="66" spans="1:38" s="71" customFormat="1" ht="60" customHeight="1" thickBot="1" x14ac:dyDescent="0.3">
      <c r="A66" s="15"/>
      <c r="B66" s="77" t="s">
        <v>79</v>
      </c>
      <c r="C66" s="7"/>
      <c r="D66" s="37"/>
      <c r="E66" s="37"/>
      <c r="F66" s="37"/>
      <c r="G66" s="56"/>
      <c r="H66" s="56"/>
      <c r="I66" s="56"/>
      <c r="J66" s="18"/>
      <c r="K66" s="18"/>
      <c r="L66" s="19"/>
      <c r="M66" s="79">
        <f>VLOOKUP($B66,المارينا!$B:$M,12,0)</f>
        <v>44389</v>
      </c>
      <c r="N66" s="62" t="str">
        <f>IF(AND(M66&gt;=$N$1)*(M66&lt;=$O$1),VLOOKUP(B66,المارينا!B$2:N$642,12),"لم تنتهي بعد")</f>
        <v>لم تنتهي بعد</v>
      </c>
      <c r="O66" s="65"/>
      <c r="P66" s="20"/>
      <c r="Q66" s="21"/>
      <c r="R66" s="22"/>
      <c r="S66" s="23"/>
      <c r="T66" s="24"/>
      <c r="U66" s="25"/>
      <c r="V66" s="25"/>
      <c r="W66" s="45"/>
      <c r="X66" s="44"/>
      <c r="Y66" s="44"/>
      <c r="Z66" s="44"/>
      <c r="AA66" s="41"/>
      <c r="AB66" s="41"/>
      <c r="AC66" s="26"/>
      <c r="AD66" s="27"/>
      <c r="AE66" s="28"/>
      <c r="AF66" s="69"/>
      <c r="AG66" s="69"/>
      <c r="AH66" s="69"/>
      <c r="AI66" s="69"/>
      <c r="AJ66" s="69"/>
      <c r="AK66" s="69"/>
      <c r="AL66" s="69"/>
    </row>
    <row r="67" spans="1:38" s="71" customFormat="1" ht="60" customHeight="1" thickBot="1" x14ac:dyDescent="0.3">
      <c r="A67" s="15"/>
      <c r="B67" s="77" t="s">
        <v>80</v>
      </c>
      <c r="C67" s="17"/>
      <c r="D67" s="52"/>
      <c r="E67" s="52"/>
      <c r="F67" s="52"/>
      <c r="G67" s="56"/>
      <c r="H67" s="56"/>
      <c r="I67" s="56"/>
      <c r="J67" s="18"/>
      <c r="K67" s="18"/>
      <c r="L67" s="19"/>
      <c r="M67" s="79">
        <f>VLOOKUP($B67,المارينا!$B:$M,12,0)</f>
        <v>44926</v>
      </c>
      <c r="N67" s="62" t="str">
        <f>IF(AND(M67&gt;=$N$1)*(M67&lt;=$O$1),VLOOKUP(B67,المارينا!B$2:N$642,12),"لم تنتهي بعد")</f>
        <v>لم تنتهي بعد</v>
      </c>
      <c r="O67" s="65"/>
      <c r="P67" s="20"/>
      <c r="Q67" s="21"/>
      <c r="R67" s="22"/>
      <c r="S67" s="23"/>
      <c r="T67" s="24"/>
      <c r="U67" s="25"/>
      <c r="V67" s="25"/>
      <c r="W67" s="45"/>
      <c r="X67" s="44"/>
      <c r="Y67" s="44"/>
      <c r="Z67" s="44"/>
      <c r="AA67" s="41"/>
      <c r="AB67" s="41"/>
      <c r="AC67" s="26"/>
      <c r="AD67" s="27"/>
      <c r="AE67" s="28"/>
      <c r="AF67" s="69"/>
      <c r="AG67" s="69"/>
      <c r="AH67" s="69"/>
      <c r="AI67" s="69"/>
      <c r="AJ67" s="69"/>
      <c r="AK67" s="69"/>
      <c r="AL67" s="69"/>
    </row>
    <row r="68" spans="1:38" s="71" customFormat="1" ht="60" customHeight="1" thickBot="1" x14ac:dyDescent="0.3">
      <c r="A68" s="15"/>
      <c r="B68" s="77" t="s">
        <v>81</v>
      </c>
      <c r="C68" s="7"/>
      <c r="D68" s="52"/>
      <c r="E68" s="52"/>
      <c r="F68" s="52"/>
      <c r="G68" s="56"/>
      <c r="H68" s="56"/>
      <c r="I68" s="56"/>
      <c r="J68" s="18"/>
      <c r="K68" s="18"/>
      <c r="L68" s="19"/>
      <c r="M68" s="79">
        <f>VLOOKUP($B68,المارينا!$B:$M,12,0)</f>
        <v>44642</v>
      </c>
      <c r="N68" s="62" t="str">
        <f>IF(AND(M68&gt;=$N$1)*(M68&lt;=$O$1),VLOOKUP(B68,المارينا!B$2:N$642,12),"لم تنتهي بعد")</f>
        <v>لم تنتهي بعد</v>
      </c>
      <c r="O68" s="65"/>
      <c r="P68" s="20"/>
      <c r="Q68" s="21"/>
      <c r="R68" s="22"/>
      <c r="S68" s="23"/>
      <c r="T68" s="24"/>
      <c r="U68" s="25"/>
      <c r="V68" s="25"/>
      <c r="W68" s="45"/>
      <c r="X68" s="44"/>
      <c r="Y68" s="44"/>
      <c r="Z68" s="44"/>
      <c r="AA68" s="41"/>
      <c r="AB68" s="41"/>
      <c r="AC68" s="26"/>
      <c r="AD68" s="27"/>
      <c r="AE68" s="28"/>
      <c r="AF68" s="69"/>
      <c r="AG68" s="69"/>
      <c r="AH68" s="69"/>
      <c r="AI68" s="69"/>
      <c r="AJ68" s="69"/>
      <c r="AK68" s="69"/>
      <c r="AL68" s="69"/>
    </row>
    <row r="69" spans="1:38" s="71" customFormat="1" ht="60" customHeight="1" thickBot="1" x14ac:dyDescent="0.3">
      <c r="A69" s="15"/>
      <c r="B69" s="77" t="s">
        <v>82</v>
      </c>
      <c r="C69" s="17"/>
      <c r="D69" s="37"/>
      <c r="E69" s="37"/>
      <c r="F69" s="37"/>
      <c r="G69" s="56"/>
      <c r="H69" s="56"/>
      <c r="I69" s="56"/>
      <c r="J69" s="18"/>
      <c r="K69" s="18"/>
      <c r="L69" s="19"/>
      <c r="M69" s="79">
        <f>VLOOKUP($B69,المارينا!$B:$M,12,0)</f>
        <v>44436</v>
      </c>
      <c r="N69" s="62" t="str">
        <f>IF(AND(M69&gt;=$N$1)*(M69&lt;=$O$1),VLOOKUP(B69,المارينا!B$2:N$642,12),"لم تنتهي بعد")</f>
        <v>لم تنتهي بعد</v>
      </c>
      <c r="O69" s="65"/>
      <c r="P69" s="20"/>
      <c r="Q69" s="21"/>
      <c r="R69" s="22"/>
      <c r="S69" s="23"/>
      <c r="T69" s="24"/>
      <c r="U69" s="25"/>
      <c r="V69" s="25"/>
      <c r="W69" s="45"/>
      <c r="X69" s="44"/>
      <c r="Y69" s="44"/>
      <c r="Z69" s="44"/>
      <c r="AA69" s="41"/>
      <c r="AB69" s="41"/>
      <c r="AC69" s="26"/>
      <c r="AD69" s="27"/>
      <c r="AE69" s="28"/>
      <c r="AF69" s="69"/>
      <c r="AG69" s="69"/>
      <c r="AH69" s="69"/>
      <c r="AI69" s="69"/>
      <c r="AJ69" s="69"/>
      <c r="AK69" s="69"/>
      <c r="AL69" s="69"/>
    </row>
    <row r="70" spans="1:38" s="71" customFormat="1" ht="60" customHeight="1" thickBot="1" x14ac:dyDescent="0.3">
      <c r="A70" s="15"/>
      <c r="B70" s="77" t="s">
        <v>83</v>
      </c>
      <c r="C70" s="7"/>
      <c r="D70" s="52"/>
      <c r="E70" s="52"/>
      <c r="F70" s="52"/>
      <c r="G70" s="56"/>
      <c r="H70" s="56"/>
      <c r="I70" s="56"/>
      <c r="J70" s="18"/>
      <c r="K70" s="18"/>
      <c r="L70" s="19"/>
      <c r="M70" s="79">
        <f>VLOOKUP($B70,المارينا!$B:$M,12,0)</f>
        <v>44465</v>
      </c>
      <c r="N70" s="62" t="str">
        <f>IF(AND(M70&gt;=$N$1)*(M70&lt;=$O$1),VLOOKUP(B70,المارينا!B$2:N$642,12),"لم تنتهي بعد")</f>
        <v>لم تنتهي بعد</v>
      </c>
      <c r="O70" s="65"/>
      <c r="P70" s="20"/>
      <c r="Q70" s="21"/>
      <c r="R70" s="22"/>
      <c r="S70" s="23"/>
      <c r="T70" s="24"/>
      <c r="U70" s="25"/>
      <c r="V70" s="25"/>
      <c r="W70" s="45"/>
      <c r="X70" s="44"/>
      <c r="Y70" s="44"/>
      <c r="Z70" s="44"/>
      <c r="AA70" s="41"/>
      <c r="AB70" s="41"/>
      <c r="AC70" s="26"/>
      <c r="AD70" s="27"/>
      <c r="AE70" s="28"/>
      <c r="AF70" s="69"/>
      <c r="AG70" s="69"/>
      <c r="AH70" s="69"/>
      <c r="AI70" s="69"/>
      <c r="AJ70" s="69"/>
      <c r="AK70" s="69"/>
      <c r="AL70" s="69"/>
    </row>
    <row r="71" spans="1:38" s="71" customFormat="1" ht="60" customHeight="1" thickBot="1" x14ac:dyDescent="0.3">
      <c r="A71" s="15"/>
      <c r="B71" s="77" t="s">
        <v>84</v>
      </c>
      <c r="C71" s="17"/>
      <c r="D71" s="52"/>
      <c r="E71" s="52"/>
      <c r="F71" s="52"/>
      <c r="G71" s="56"/>
      <c r="H71" s="56"/>
      <c r="I71" s="56"/>
      <c r="J71" s="18"/>
      <c r="K71" s="18"/>
      <c r="L71" s="19"/>
      <c r="M71" s="79">
        <f>VLOOKUP($B71,المارينا!$B:$M,12,0)</f>
        <v>44661</v>
      </c>
      <c r="N71" s="62" t="str">
        <f>IF(AND(M71&gt;=$N$1)*(M71&lt;=$O$1),VLOOKUP(B71,المارينا!B$2:N$642,12),"لم تنتهي بعد")</f>
        <v>لم تنتهي بعد</v>
      </c>
      <c r="O71" s="65"/>
      <c r="P71" s="20"/>
      <c r="Q71" s="21"/>
      <c r="R71" s="22"/>
      <c r="S71" s="23"/>
      <c r="T71" s="24"/>
      <c r="U71" s="25"/>
      <c r="V71" s="25"/>
      <c r="W71" s="45"/>
      <c r="X71" s="44"/>
      <c r="Y71" s="44"/>
      <c r="Z71" s="44"/>
      <c r="AA71" s="41"/>
      <c r="AB71" s="41"/>
      <c r="AC71" s="26"/>
      <c r="AD71" s="27"/>
      <c r="AE71" s="28"/>
      <c r="AF71" s="69"/>
      <c r="AG71" s="69"/>
      <c r="AH71" s="69"/>
      <c r="AI71" s="69"/>
      <c r="AJ71" s="69"/>
      <c r="AK71" s="69"/>
      <c r="AL71" s="69"/>
    </row>
    <row r="72" spans="1:38" s="71" customFormat="1" ht="60" customHeight="1" thickBot="1" x14ac:dyDescent="0.3">
      <c r="A72" s="15"/>
      <c r="B72" s="77" t="s">
        <v>85</v>
      </c>
      <c r="C72" s="7"/>
      <c r="D72" s="52"/>
      <c r="E72" s="52"/>
      <c r="F72" s="52"/>
      <c r="G72" s="56"/>
      <c r="H72" s="56"/>
      <c r="I72" s="56"/>
      <c r="J72" s="18"/>
      <c r="K72" s="18"/>
      <c r="L72" s="19"/>
      <c r="M72" s="79">
        <f>VLOOKUP($B72,المارينا!$B:$M,12,0)</f>
        <v>44390</v>
      </c>
      <c r="N72" s="62" t="str">
        <f>IF(AND(M72&gt;=$N$1)*(M72&lt;=$O$1),VLOOKUP(B72,المارينا!B$2:N$642,12),"لم تنتهي بعد")</f>
        <v>لم تنتهي بعد</v>
      </c>
      <c r="O72" s="65"/>
      <c r="P72" s="20"/>
      <c r="Q72" s="21"/>
      <c r="R72" s="22"/>
      <c r="S72" s="23"/>
      <c r="T72" s="24"/>
      <c r="U72" s="25"/>
      <c r="V72" s="25"/>
      <c r="W72" s="45"/>
      <c r="X72" s="44"/>
      <c r="Y72" s="44"/>
      <c r="Z72" s="44"/>
      <c r="AA72" s="41"/>
      <c r="AB72" s="41"/>
      <c r="AC72" s="26"/>
      <c r="AD72" s="27"/>
      <c r="AE72" s="28"/>
      <c r="AF72" s="69"/>
      <c r="AG72" s="69"/>
      <c r="AH72" s="69"/>
      <c r="AI72" s="69"/>
      <c r="AJ72" s="69"/>
      <c r="AK72" s="69"/>
      <c r="AL72" s="69"/>
    </row>
    <row r="73" spans="1:38" s="71" customFormat="1" ht="60" customHeight="1" thickBot="1" x14ac:dyDescent="0.3">
      <c r="A73" s="15"/>
      <c r="B73" s="77" t="s">
        <v>86</v>
      </c>
      <c r="C73" s="17"/>
      <c r="D73" s="37"/>
      <c r="E73" s="37"/>
      <c r="F73" s="37"/>
      <c r="G73" s="56"/>
      <c r="H73" s="56"/>
      <c r="I73" s="56"/>
      <c r="J73" s="18"/>
      <c r="K73" s="18"/>
      <c r="L73" s="19"/>
      <c r="M73" s="79">
        <f>VLOOKUP($B73,المارينا!$B:$M,12,0)</f>
        <v>44443</v>
      </c>
      <c r="N73" s="62" t="str">
        <f>IF(AND(M73&gt;=$N$1)*(M73&lt;=$O$1),VLOOKUP(B73,المارينا!B$2:N$642,12),"لم تنتهي بعد")</f>
        <v>لم تنتهي بعد</v>
      </c>
      <c r="O73" s="65"/>
      <c r="P73" s="20"/>
      <c r="Q73" s="21"/>
      <c r="R73" s="22"/>
      <c r="S73" s="23"/>
      <c r="T73" s="24"/>
      <c r="U73" s="25"/>
      <c r="V73" s="25"/>
      <c r="W73" s="45"/>
      <c r="X73" s="44"/>
      <c r="Y73" s="44"/>
      <c r="Z73" s="44"/>
      <c r="AA73" s="41"/>
      <c r="AB73" s="41"/>
      <c r="AC73" s="26"/>
      <c r="AD73" s="27"/>
      <c r="AE73" s="28"/>
      <c r="AF73" s="69"/>
      <c r="AG73" s="69"/>
      <c r="AH73" s="69"/>
      <c r="AI73" s="69"/>
      <c r="AJ73" s="69"/>
      <c r="AK73" s="69"/>
      <c r="AL73" s="69"/>
    </row>
    <row r="74" spans="1:38" s="71" customFormat="1" ht="60" customHeight="1" thickBot="1" x14ac:dyDescent="0.3">
      <c r="A74" s="15"/>
      <c r="B74" s="77" t="s">
        <v>87</v>
      </c>
      <c r="C74" s="7"/>
      <c r="D74" s="52"/>
      <c r="E74" s="52"/>
      <c r="F74" s="52"/>
      <c r="G74" s="56"/>
      <c r="H74" s="56"/>
      <c r="I74" s="56"/>
      <c r="J74" s="18"/>
      <c r="K74" s="18"/>
      <c r="L74" s="19"/>
      <c r="M74" s="79">
        <f>VLOOKUP($B74,المارينا!$B:$M,12,0)</f>
        <v>44692</v>
      </c>
      <c r="N74" s="62" t="str">
        <f>IF(AND(M74&gt;=$N$1)*(M74&lt;=$O$1),VLOOKUP(B74,المارينا!B$2:N$642,12),"لم تنتهي بعد")</f>
        <v>لم تنتهي بعد</v>
      </c>
      <c r="O74" s="65"/>
      <c r="P74" s="20"/>
      <c r="Q74" s="21"/>
      <c r="R74" s="22"/>
      <c r="S74" s="23"/>
      <c r="T74" s="24"/>
      <c r="U74" s="25"/>
      <c r="V74" s="25"/>
      <c r="W74" s="45"/>
      <c r="X74" s="44"/>
      <c r="Y74" s="44"/>
      <c r="Z74" s="44"/>
      <c r="AA74" s="41"/>
      <c r="AB74" s="41"/>
      <c r="AC74" s="26"/>
      <c r="AD74" s="27"/>
      <c r="AE74" s="28"/>
      <c r="AF74" s="69"/>
      <c r="AG74" s="69"/>
      <c r="AH74" s="69"/>
      <c r="AI74" s="69"/>
      <c r="AJ74" s="69"/>
      <c r="AK74" s="69"/>
      <c r="AL74" s="69"/>
    </row>
    <row r="75" spans="1:38" s="71" customFormat="1" ht="60" customHeight="1" thickBot="1" x14ac:dyDescent="0.3">
      <c r="A75" s="15"/>
      <c r="B75" s="77" t="s">
        <v>88</v>
      </c>
      <c r="C75" s="17"/>
      <c r="D75" s="52"/>
      <c r="E75" s="52"/>
      <c r="F75" s="52"/>
      <c r="G75" s="56"/>
      <c r="H75" s="56"/>
      <c r="I75" s="56"/>
      <c r="J75" s="18"/>
      <c r="K75" s="18"/>
      <c r="L75" s="19"/>
      <c r="M75" s="79">
        <f>VLOOKUP($B75,المارينا!$B:$M,12,0)</f>
        <v>44738</v>
      </c>
      <c r="N75" s="62" t="str">
        <f>IF(AND(M75&gt;=$N$1)*(M75&lt;=$O$1),VLOOKUP(B75,المارينا!B$2:N$642,12),"لم تنتهي بعد")</f>
        <v>لم تنتهي بعد</v>
      </c>
      <c r="O75" s="65"/>
      <c r="P75" s="20"/>
      <c r="Q75" s="21"/>
      <c r="R75" s="22"/>
      <c r="S75" s="23"/>
      <c r="T75" s="24"/>
      <c r="U75" s="25"/>
      <c r="V75" s="25"/>
      <c r="W75" s="45"/>
      <c r="X75" s="44"/>
      <c r="Y75" s="44"/>
      <c r="Z75" s="44"/>
      <c r="AA75" s="41"/>
      <c r="AB75" s="41"/>
      <c r="AC75" s="26"/>
      <c r="AD75" s="27"/>
      <c r="AE75" s="28"/>
      <c r="AF75" s="69"/>
      <c r="AG75" s="69"/>
      <c r="AH75" s="69"/>
      <c r="AI75" s="69"/>
      <c r="AJ75" s="69"/>
      <c r="AK75" s="69"/>
      <c r="AL75" s="69"/>
    </row>
    <row r="76" spans="1:38" s="71" customFormat="1" ht="60" customHeight="1" thickBot="1" x14ac:dyDescent="0.3">
      <c r="A76" s="15"/>
      <c r="B76" s="77" t="s">
        <v>89</v>
      </c>
      <c r="C76" s="7"/>
      <c r="D76" s="37"/>
      <c r="E76" s="37"/>
      <c r="F76" s="37"/>
      <c r="G76" s="56"/>
      <c r="H76" s="56"/>
      <c r="I76" s="56"/>
      <c r="J76" s="18"/>
      <c r="K76" s="18"/>
      <c r="L76" s="19"/>
      <c r="M76" s="79">
        <f>VLOOKUP($B76,المارينا!$B:$M,12,0)</f>
        <v>44712</v>
      </c>
      <c r="N76" s="62" t="str">
        <f>IF(AND(M76&gt;=$N$1)*(M76&lt;=$O$1),VLOOKUP(B76,المارينا!B$2:N$642,12),"لم تنتهي بعد")</f>
        <v>لم تنتهي بعد</v>
      </c>
      <c r="O76" s="65"/>
      <c r="P76" s="20"/>
      <c r="Q76" s="21"/>
      <c r="R76" s="22"/>
      <c r="S76" s="23"/>
      <c r="T76" s="24"/>
      <c r="U76" s="25"/>
      <c r="V76" s="25"/>
      <c r="W76" s="45"/>
      <c r="X76" s="44"/>
      <c r="Y76" s="44"/>
      <c r="Z76" s="44"/>
      <c r="AA76" s="41"/>
      <c r="AB76" s="41"/>
      <c r="AC76" s="26"/>
      <c r="AD76" s="27"/>
      <c r="AE76" s="28"/>
      <c r="AF76" s="69"/>
      <c r="AG76" s="69"/>
      <c r="AH76" s="69"/>
      <c r="AI76" s="69"/>
      <c r="AJ76" s="69"/>
      <c r="AK76" s="69"/>
      <c r="AL76" s="69"/>
    </row>
    <row r="77" spans="1:38" s="71" customFormat="1" ht="60" customHeight="1" thickBot="1" x14ac:dyDescent="0.3">
      <c r="A77" s="15"/>
      <c r="B77" s="77" t="s">
        <v>90</v>
      </c>
      <c r="C77" s="17"/>
      <c r="D77" s="52"/>
      <c r="E77" s="52"/>
      <c r="F77" s="52"/>
      <c r="G77" s="56"/>
      <c r="H77" s="56"/>
      <c r="I77" s="56"/>
      <c r="J77" s="18"/>
      <c r="K77" s="18"/>
      <c r="L77" s="19"/>
      <c r="M77" s="79">
        <f>VLOOKUP($B77,المارينا!$B:$M,12,0)</f>
        <v>44708</v>
      </c>
      <c r="N77" s="62" t="str">
        <f>IF(AND(M77&gt;=$N$1)*(M77&lt;=$O$1),VLOOKUP(B77,المارينا!B$2:N$642,12),"لم تنتهي بعد")</f>
        <v>لم تنتهي بعد</v>
      </c>
      <c r="O77" s="65"/>
      <c r="P77" s="20"/>
      <c r="Q77" s="21"/>
      <c r="R77" s="22"/>
      <c r="S77" s="23"/>
      <c r="T77" s="24"/>
      <c r="U77" s="25"/>
      <c r="V77" s="25"/>
      <c r="W77" s="45"/>
      <c r="X77" s="44"/>
      <c r="Y77" s="44"/>
      <c r="Z77" s="44"/>
      <c r="AA77" s="41"/>
      <c r="AB77" s="41"/>
      <c r="AC77" s="26"/>
      <c r="AD77" s="27"/>
      <c r="AE77" s="28"/>
      <c r="AF77" s="69"/>
      <c r="AG77" s="69"/>
      <c r="AH77" s="69"/>
      <c r="AI77" s="69"/>
      <c r="AJ77" s="69"/>
      <c r="AK77" s="69"/>
      <c r="AL77" s="69"/>
    </row>
    <row r="78" spans="1:38" s="71" customFormat="1" ht="60" customHeight="1" thickBot="1" x14ac:dyDescent="0.3">
      <c r="A78" s="15"/>
      <c r="B78" s="77" t="s">
        <v>91</v>
      </c>
      <c r="C78" s="7"/>
      <c r="D78" s="52"/>
      <c r="E78" s="52"/>
      <c r="F78" s="52"/>
      <c r="G78" s="56"/>
      <c r="H78" s="56"/>
      <c r="I78" s="56"/>
      <c r="J78" s="18"/>
      <c r="K78" s="18"/>
      <c r="L78" s="19"/>
      <c r="M78" s="79">
        <f>VLOOKUP($B78,المارينا!$B:$M,12,0)</f>
        <v>44658</v>
      </c>
      <c r="N78" s="62" t="str">
        <f>IF(AND(M78&gt;=$N$1)*(M78&lt;=$O$1),VLOOKUP(B78,المارينا!B$2:N$642,12),"لم تنتهي بعد")</f>
        <v>لم تنتهي بعد</v>
      </c>
      <c r="O78" s="65"/>
      <c r="P78" s="20"/>
      <c r="Q78" s="21"/>
      <c r="R78" s="22"/>
      <c r="S78" s="23"/>
      <c r="T78" s="24"/>
      <c r="U78" s="25"/>
      <c r="V78" s="25"/>
      <c r="W78" s="45"/>
      <c r="X78" s="44"/>
      <c r="Y78" s="44"/>
      <c r="Z78" s="44"/>
      <c r="AA78" s="41"/>
      <c r="AB78" s="41"/>
      <c r="AC78" s="26"/>
      <c r="AD78" s="27"/>
      <c r="AE78" s="28"/>
      <c r="AF78" s="69"/>
      <c r="AG78" s="69"/>
      <c r="AH78" s="69"/>
      <c r="AI78" s="69"/>
      <c r="AJ78" s="69"/>
      <c r="AK78" s="69"/>
      <c r="AL78" s="69"/>
    </row>
    <row r="79" spans="1:38" s="71" customFormat="1" ht="60" customHeight="1" thickBot="1" x14ac:dyDescent="0.3">
      <c r="A79" s="15"/>
      <c r="B79" s="77" t="s">
        <v>92</v>
      </c>
      <c r="C79" s="17"/>
      <c r="D79" s="52"/>
      <c r="E79" s="52"/>
      <c r="F79" s="52"/>
      <c r="G79" s="56"/>
      <c r="H79" s="56"/>
      <c r="I79" s="56"/>
      <c r="J79" s="18"/>
      <c r="K79" s="18"/>
      <c r="L79" s="19"/>
      <c r="M79" s="79">
        <f>VLOOKUP($B79,المارينا!$B:$M,12,0)</f>
        <v>44616</v>
      </c>
      <c r="N79" s="62" t="str">
        <f>IF(AND(M79&gt;=$N$1)*(M79&lt;=$O$1),VLOOKUP(B79,المارينا!B$2:N$642,12),"لم تنتهي بعد")</f>
        <v>لم تنتهي بعد</v>
      </c>
      <c r="O79" s="65"/>
      <c r="P79" s="20"/>
      <c r="Q79" s="21"/>
      <c r="R79" s="22"/>
      <c r="S79" s="23"/>
      <c r="T79" s="24"/>
      <c r="U79" s="25"/>
      <c r="V79" s="25"/>
      <c r="W79" s="45"/>
      <c r="X79" s="44"/>
      <c r="Y79" s="44"/>
      <c r="Z79" s="44"/>
      <c r="AA79" s="41"/>
      <c r="AB79" s="41"/>
      <c r="AC79" s="26"/>
      <c r="AD79" s="27"/>
      <c r="AE79" s="28"/>
      <c r="AF79" s="69"/>
      <c r="AG79" s="69"/>
      <c r="AH79" s="69"/>
      <c r="AI79" s="69"/>
      <c r="AJ79" s="69"/>
      <c r="AK79" s="69"/>
      <c r="AL79" s="69"/>
    </row>
    <row r="80" spans="1:38" s="71" customFormat="1" ht="60" customHeight="1" thickBot="1" x14ac:dyDescent="0.3">
      <c r="A80" s="15"/>
      <c r="B80" s="77" t="s">
        <v>93</v>
      </c>
      <c r="C80" s="7"/>
      <c r="D80" s="37"/>
      <c r="E80" s="37"/>
      <c r="F80" s="37"/>
      <c r="G80" s="56"/>
      <c r="H80" s="56"/>
      <c r="I80" s="56"/>
      <c r="J80" s="18"/>
      <c r="K80" s="18"/>
      <c r="L80" s="19"/>
      <c r="M80" s="79">
        <f>VLOOKUP($B80,المارينا!$B:$M,12,0)</f>
        <v>44647</v>
      </c>
      <c r="N80" s="62" t="str">
        <f>IF(AND(M80&gt;=$N$1)*(M80&lt;=$O$1),VLOOKUP(B80,المارينا!B$2:N$642,12),"لم تنتهي بعد")</f>
        <v>لم تنتهي بعد</v>
      </c>
      <c r="O80" s="65"/>
      <c r="P80" s="20"/>
      <c r="Q80" s="21"/>
      <c r="R80" s="22"/>
      <c r="S80" s="23"/>
      <c r="T80" s="24"/>
      <c r="U80" s="25"/>
      <c r="V80" s="25"/>
      <c r="W80" s="45"/>
      <c r="X80" s="44"/>
      <c r="Y80" s="44"/>
      <c r="Z80" s="44"/>
      <c r="AA80" s="41"/>
      <c r="AB80" s="41"/>
      <c r="AC80" s="26"/>
      <c r="AD80" s="27"/>
      <c r="AE80" s="28"/>
      <c r="AF80" s="69"/>
      <c r="AG80" s="69"/>
      <c r="AH80" s="69"/>
      <c r="AI80" s="69"/>
      <c r="AJ80" s="69"/>
      <c r="AK80" s="69"/>
      <c r="AL80" s="69"/>
    </row>
    <row r="81" spans="1:38" s="71" customFormat="1" ht="60" customHeight="1" thickBot="1" x14ac:dyDescent="0.3">
      <c r="A81" s="15"/>
      <c r="B81" s="77" t="s">
        <v>94</v>
      </c>
      <c r="C81" s="17"/>
      <c r="D81" s="52"/>
      <c r="E81" s="52"/>
      <c r="F81" s="52"/>
      <c r="G81" s="56"/>
      <c r="H81" s="56"/>
      <c r="I81" s="56"/>
      <c r="J81" s="18"/>
      <c r="K81" s="18"/>
      <c r="L81" s="19"/>
      <c r="M81" s="79">
        <f>VLOOKUP($B81,المارينا!$B:$M,12,0)</f>
        <v>44715</v>
      </c>
      <c r="N81" s="62" t="str">
        <f>IF(AND(M81&gt;=$N$1)*(M81&lt;=$O$1),VLOOKUP(B81,المارينا!B$2:N$642,12),"لم تنتهي بعد")</f>
        <v>لم تنتهي بعد</v>
      </c>
      <c r="O81" s="65"/>
      <c r="P81" s="20"/>
      <c r="Q81" s="21"/>
      <c r="R81" s="22"/>
      <c r="S81" s="23"/>
      <c r="T81" s="24"/>
      <c r="U81" s="25"/>
      <c r="V81" s="25"/>
      <c r="W81" s="45"/>
      <c r="X81" s="44"/>
      <c r="Y81" s="44"/>
      <c r="Z81" s="44"/>
      <c r="AA81" s="41"/>
      <c r="AB81" s="41"/>
      <c r="AC81" s="26"/>
      <c r="AD81" s="27"/>
      <c r="AE81" s="28"/>
      <c r="AF81" s="69"/>
      <c r="AG81" s="69"/>
      <c r="AH81" s="69"/>
      <c r="AI81" s="69"/>
      <c r="AJ81" s="69"/>
      <c r="AK81" s="69"/>
      <c r="AL81" s="69"/>
    </row>
    <row r="82" spans="1:38" s="71" customFormat="1" ht="60" customHeight="1" thickBot="1" x14ac:dyDescent="0.3">
      <c r="A82" s="15"/>
      <c r="B82" s="77" t="s">
        <v>95</v>
      </c>
      <c r="C82" s="7"/>
      <c r="D82" s="52"/>
      <c r="E82" s="52"/>
      <c r="F82" s="52"/>
      <c r="G82" s="56"/>
      <c r="H82" s="56"/>
      <c r="I82" s="56"/>
      <c r="J82" s="18"/>
      <c r="K82" s="18"/>
      <c r="L82" s="19"/>
      <c r="M82" s="79">
        <f>VLOOKUP($B82,المارينا!$B:$M,12,0)</f>
        <v>44561</v>
      </c>
      <c r="N82" s="62" t="str">
        <f>IF(AND(M82&gt;=$N$1)*(M82&lt;=$O$1),VLOOKUP(B82,المارينا!B$2:N$642,12),"لم تنتهي بعد")</f>
        <v>لم تنتهي بعد</v>
      </c>
      <c r="O82" s="65"/>
      <c r="P82" s="20"/>
      <c r="Q82" s="21"/>
      <c r="R82" s="22"/>
      <c r="S82" s="23"/>
      <c r="T82" s="24"/>
      <c r="U82" s="25"/>
      <c r="V82" s="25"/>
      <c r="W82" s="45"/>
      <c r="X82" s="44"/>
      <c r="Y82" s="44"/>
      <c r="Z82" s="44"/>
      <c r="AA82" s="41"/>
      <c r="AB82" s="41"/>
      <c r="AC82" s="26"/>
      <c r="AD82" s="27"/>
      <c r="AE82" s="28"/>
      <c r="AF82" s="69"/>
      <c r="AG82" s="69"/>
      <c r="AH82" s="69"/>
      <c r="AI82" s="69"/>
      <c r="AJ82" s="69"/>
      <c r="AK82" s="69"/>
      <c r="AL82" s="69"/>
    </row>
    <row r="83" spans="1:38" s="71" customFormat="1" ht="60" customHeight="1" thickBot="1" x14ac:dyDescent="0.3">
      <c r="A83" s="15"/>
      <c r="B83" s="77" t="s">
        <v>96</v>
      </c>
      <c r="C83" s="17"/>
      <c r="D83" s="37"/>
      <c r="E83" s="37"/>
      <c r="F83" s="37"/>
      <c r="G83" s="56"/>
      <c r="H83" s="56"/>
      <c r="I83" s="56"/>
      <c r="J83" s="18"/>
      <c r="K83" s="18"/>
      <c r="L83" s="19"/>
      <c r="M83" s="79">
        <f>VLOOKUP($B83,المارينا!$B:$M,12,0)</f>
        <v>44400</v>
      </c>
      <c r="N83" s="62" t="str">
        <f>IF(AND(M83&gt;=$N$1)*(M83&lt;=$O$1),VLOOKUP(B83,المارينا!B$2:N$642,12),"لم تنتهي بعد")</f>
        <v>لم تنتهي بعد</v>
      </c>
      <c r="O83" s="65"/>
      <c r="P83" s="20"/>
      <c r="Q83" s="21"/>
      <c r="R83" s="22"/>
      <c r="S83" s="23"/>
      <c r="T83" s="24"/>
      <c r="U83" s="25"/>
      <c r="V83" s="25"/>
      <c r="W83" s="45"/>
      <c r="X83" s="44"/>
      <c r="Y83" s="44"/>
      <c r="Z83" s="44"/>
      <c r="AA83" s="41"/>
      <c r="AB83" s="41"/>
      <c r="AC83" s="26"/>
      <c r="AD83" s="27"/>
      <c r="AE83" s="28"/>
      <c r="AF83" s="69"/>
      <c r="AG83" s="69"/>
      <c r="AH83" s="69"/>
      <c r="AI83" s="69"/>
      <c r="AJ83" s="69"/>
      <c r="AK83" s="69"/>
      <c r="AL83" s="69"/>
    </row>
    <row r="84" spans="1:38" s="71" customFormat="1" ht="60" customHeight="1" thickBot="1" x14ac:dyDescent="0.3">
      <c r="A84" s="15"/>
      <c r="B84" s="77" t="s">
        <v>97</v>
      </c>
      <c r="C84" s="7"/>
      <c r="D84" s="52"/>
      <c r="E84" s="52"/>
      <c r="F84" s="52"/>
      <c r="G84" s="56"/>
      <c r="H84" s="56"/>
      <c r="I84" s="56"/>
      <c r="J84" s="18"/>
      <c r="K84" s="18"/>
      <c r="L84" s="19"/>
      <c r="M84" s="79">
        <f>VLOOKUP($B84,المارينا!$B:$M,12,0)</f>
        <v>44667</v>
      </c>
      <c r="N84" s="62" t="str">
        <f>IF(AND(M84&gt;=$N$1)*(M84&lt;=$O$1),VLOOKUP(B84,المارينا!B$2:N$642,12),"لم تنتهي بعد")</f>
        <v>لم تنتهي بعد</v>
      </c>
      <c r="O84" s="65"/>
      <c r="P84" s="20"/>
      <c r="Q84" s="21"/>
      <c r="R84" s="22"/>
      <c r="S84" s="23"/>
      <c r="T84" s="24"/>
      <c r="U84" s="25"/>
      <c r="V84" s="25"/>
      <c r="W84" s="45"/>
      <c r="X84" s="44"/>
      <c r="Y84" s="44"/>
      <c r="Z84" s="44"/>
      <c r="AA84" s="41"/>
      <c r="AB84" s="41"/>
      <c r="AC84" s="26"/>
      <c r="AD84" s="27"/>
      <c r="AE84" s="28"/>
      <c r="AF84" s="69"/>
      <c r="AG84" s="69"/>
      <c r="AH84" s="69"/>
      <c r="AI84" s="69"/>
      <c r="AJ84" s="69"/>
      <c r="AK84" s="69"/>
      <c r="AL84" s="69"/>
    </row>
    <row r="85" spans="1:38" s="71" customFormat="1" ht="60" customHeight="1" thickBot="1" x14ac:dyDescent="0.3">
      <c r="A85" s="15"/>
      <c r="B85" s="77" t="s">
        <v>98</v>
      </c>
      <c r="C85" s="17"/>
      <c r="D85" s="52"/>
      <c r="E85" s="52"/>
      <c r="F85" s="52"/>
      <c r="G85" s="56"/>
      <c r="H85" s="56"/>
      <c r="I85" s="56"/>
      <c r="J85" s="18"/>
      <c r="K85" s="18"/>
      <c r="L85" s="19"/>
      <c r="M85" s="79">
        <f>VLOOKUP($B85,المارينا!$B:$M,12,0)</f>
        <v>44363</v>
      </c>
      <c r="N85" s="62">
        <f>IF(AND(M85&gt;=$N$1)*(M85&lt;=$O$1),VLOOKUP(B85,المارينا!B$2:N$642,12),"لم تنتهي بعد")</f>
        <v>44363</v>
      </c>
      <c r="O85" s="65"/>
      <c r="P85" s="20"/>
      <c r="Q85" s="21"/>
      <c r="R85" s="22"/>
      <c r="S85" s="23"/>
      <c r="T85" s="24"/>
      <c r="U85" s="25"/>
      <c r="V85" s="25"/>
      <c r="W85" s="45"/>
      <c r="X85" s="44"/>
      <c r="Y85" s="44"/>
      <c r="Z85" s="44"/>
      <c r="AA85" s="41"/>
      <c r="AB85" s="41"/>
      <c r="AC85" s="26"/>
      <c r="AD85" s="27"/>
      <c r="AE85" s="28"/>
      <c r="AF85" s="69"/>
      <c r="AG85" s="69"/>
      <c r="AH85" s="69"/>
      <c r="AI85" s="69"/>
      <c r="AJ85" s="69"/>
      <c r="AK85" s="69"/>
      <c r="AL85" s="69"/>
    </row>
    <row r="86" spans="1:38" s="71" customFormat="1" ht="60" customHeight="1" thickBot="1" x14ac:dyDescent="0.3">
      <c r="A86" s="15"/>
      <c r="B86" s="77" t="s">
        <v>99</v>
      </c>
      <c r="C86" s="7"/>
      <c r="D86" s="52"/>
      <c r="E86" s="52"/>
      <c r="F86" s="52"/>
      <c r="G86" s="56"/>
      <c r="H86" s="56"/>
      <c r="I86" s="56"/>
      <c r="J86" s="18"/>
      <c r="K86" s="18"/>
      <c r="L86" s="19"/>
      <c r="M86" s="79">
        <f>VLOOKUP($B86,المارينا!$B:$M,12,0)</f>
        <v>44470</v>
      </c>
      <c r="N86" s="62" t="str">
        <f>IF(AND(M86&gt;=$N$1)*(M86&lt;=$O$1),VLOOKUP(B86,المارينا!B$2:N$642,12),"لم تنتهي بعد")</f>
        <v>لم تنتهي بعد</v>
      </c>
      <c r="O86" s="65"/>
      <c r="P86" s="20"/>
      <c r="Q86" s="21"/>
      <c r="R86" s="22"/>
      <c r="S86" s="23"/>
      <c r="T86" s="24"/>
      <c r="U86" s="25"/>
      <c r="V86" s="25"/>
      <c r="W86" s="45"/>
      <c r="X86" s="44"/>
      <c r="Y86" s="44"/>
      <c r="Z86" s="44"/>
      <c r="AA86" s="41"/>
      <c r="AB86" s="41"/>
      <c r="AC86" s="26"/>
      <c r="AD86" s="27"/>
      <c r="AE86" s="28"/>
      <c r="AF86" s="69"/>
      <c r="AG86" s="69"/>
      <c r="AH86" s="69"/>
      <c r="AI86" s="69"/>
      <c r="AJ86" s="69"/>
      <c r="AK86" s="69"/>
      <c r="AL86" s="69"/>
    </row>
    <row r="87" spans="1:38" s="71" customFormat="1" ht="60" customHeight="1" thickBot="1" x14ac:dyDescent="0.3">
      <c r="A87" s="15"/>
      <c r="B87" s="77" t="s">
        <v>100</v>
      </c>
      <c r="C87" s="17"/>
      <c r="D87" s="37"/>
      <c r="E87" s="37"/>
      <c r="F87" s="37"/>
      <c r="G87" s="56"/>
      <c r="H87" s="56"/>
      <c r="I87" s="56"/>
      <c r="J87" s="18"/>
      <c r="K87" s="18"/>
      <c r="L87" s="19"/>
      <c r="M87" s="79">
        <f>VLOOKUP($B87,المارينا!$B:$M,12,0)</f>
        <v>44715</v>
      </c>
      <c r="N87" s="62" t="str">
        <f>IF(AND(M87&gt;=$N$1)*(M87&lt;=$O$1),VLOOKUP(B87,المارينا!B$2:N$642,12),"لم تنتهي بعد")</f>
        <v>لم تنتهي بعد</v>
      </c>
      <c r="O87" s="65"/>
      <c r="P87" s="20"/>
      <c r="Q87" s="21"/>
      <c r="R87" s="22"/>
      <c r="S87" s="23"/>
      <c r="T87" s="24"/>
      <c r="U87" s="25"/>
      <c r="V87" s="25"/>
      <c r="W87" s="45"/>
      <c r="X87" s="44"/>
      <c r="Y87" s="44"/>
      <c r="Z87" s="44"/>
      <c r="AA87" s="41"/>
      <c r="AB87" s="41"/>
      <c r="AC87" s="26"/>
      <c r="AD87" s="27"/>
      <c r="AE87" s="28"/>
      <c r="AF87" s="69"/>
      <c r="AG87" s="69"/>
      <c r="AH87" s="69"/>
      <c r="AI87" s="69"/>
      <c r="AJ87" s="69"/>
      <c r="AK87" s="69"/>
      <c r="AL87" s="69"/>
    </row>
    <row r="88" spans="1:38" s="71" customFormat="1" ht="60" customHeight="1" thickBot="1" x14ac:dyDescent="0.3">
      <c r="A88" s="15"/>
      <c r="B88" s="77" t="s">
        <v>101</v>
      </c>
      <c r="C88" s="7"/>
      <c r="D88" s="52"/>
      <c r="E88" s="52"/>
      <c r="F88" s="52"/>
      <c r="G88" s="56"/>
      <c r="H88" s="56"/>
      <c r="I88" s="56"/>
      <c r="J88" s="18"/>
      <c r="K88" s="32"/>
      <c r="L88" s="27"/>
      <c r="M88" s="79">
        <f>VLOOKUP($B88,المارينا!$B:$M,12,0)</f>
        <v>44563</v>
      </c>
      <c r="N88" s="62" t="str">
        <f>IF(AND(M88&gt;=$N$1)*(M88&lt;=$O$1),VLOOKUP(B88,المارينا!B$2:N$642,12),"لم تنتهي بعد")</f>
        <v>لم تنتهي بعد</v>
      </c>
      <c r="O88" s="65"/>
      <c r="P88" s="33"/>
      <c r="Q88" s="21"/>
      <c r="R88" s="22"/>
      <c r="S88" s="23"/>
      <c r="T88" s="24"/>
      <c r="U88" s="34"/>
      <c r="V88" s="34"/>
      <c r="W88" s="48"/>
      <c r="X88" s="44"/>
      <c r="Y88" s="44"/>
      <c r="Z88" s="44"/>
      <c r="AA88" s="41"/>
      <c r="AB88" s="41"/>
      <c r="AC88" s="27"/>
      <c r="AD88" s="27"/>
      <c r="AE88" s="28"/>
      <c r="AF88" s="69"/>
      <c r="AG88" s="69"/>
      <c r="AH88" s="69"/>
      <c r="AI88" s="69"/>
      <c r="AJ88" s="69"/>
      <c r="AK88" s="69"/>
      <c r="AL88" s="69"/>
    </row>
    <row r="89" spans="1:38" s="71" customFormat="1" ht="60" customHeight="1" thickBot="1" x14ac:dyDescent="0.3">
      <c r="A89" s="15"/>
      <c r="B89" s="77" t="s">
        <v>102</v>
      </c>
      <c r="C89" s="17"/>
      <c r="D89" s="52"/>
      <c r="E89" s="52"/>
      <c r="F89" s="52"/>
      <c r="G89" s="56"/>
      <c r="H89" s="56"/>
      <c r="I89" s="56"/>
      <c r="J89" s="18"/>
      <c r="K89" s="18"/>
      <c r="L89" s="19"/>
      <c r="M89" s="79">
        <f>VLOOKUP($B89,المارينا!$B:$M,12,0)</f>
        <v>44420</v>
      </c>
      <c r="N89" s="62" t="str">
        <f>IF(AND(M89&gt;=$N$1)*(M89&lt;=$O$1),VLOOKUP(B89,المارينا!B$2:N$642,12),"لم تنتهي بعد")</f>
        <v>لم تنتهي بعد</v>
      </c>
      <c r="O89" s="65"/>
      <c r="P89" s="20"/>
      <c r="Q89" s="21"/>
      <c r="R89" s="22"/>
      <c r="S89" s="23"/>
      <c r="T89" s="24"/>
      <c r="U89" s="25"/>
      <c r="V89" s="25"/>
      <c r="W89" s="45"/>
      <c r="X89" s="44"/>
      <c r="Y89" s="44"/>
      <c r="Z89" s="44"/>
      <c r="AA89" s="41"/>
      <c r="AB89" s="41"/>
      <c r="AC89" s="26"/>
      <c r="AD89" s="27"/>
      <c r="AE89" s="28"/>
      <c r="AF89" s="69"/>
      <c r="AG89" s="69"/>
      <c r="AH89" s="69"/>
      <c r="AI89" s="69"/>
      <c r="AJ89" s="69"/>
      <c r="AK89" s="69"/>
      <c r="AL89" s="69"/>
    </row>
    <row r="90" spans="1:38" s="71" customFormat="1" ht="60" customHeight="1" thickBot="1" x14ac:dyDescent="0.3">
      <c r="A90" s="15"/>
      <c r="B90" s="77" t="s">
        <v>103</v>
      </c>
      <c r="C90" s="7"/>
      <c r="D90" s="37"/>
      <c r="E90" s="37"/>
      <c r="F90" s="37"/>
      <c r="G90" s="56"/>
      <c r="H90" s="56"/>
      <c r="I90" s="56"/>
      <c r="J90" s="18"/>
      <c r="K90" s="18"/>
      <c r="L90" s="19"/>
      <c r="M90" s="79">
        <f>VLOOKUP($B90,المارينا!$B:$M,12,0)</f>
        <v>44714</v>
      </c>
      <c r="N90" s="62" t="str">
        <f>IF(AND(M90&gt;=$N$1)*(M90&lt;=$O$1),VLOOKUP(B90,المارينا!B$2:N$642,12),"لم تنتهي بعد")</f>
        <v>لم تنتهي بعد</v>
      </c>
      <c r="O90" s="65"/>
      <c r="P90" s="20"/>
      <c r="Q90" s="21"/>
      <c r="R90" s="22"/>
      <c r="S90" s="23"/>
      <c r="T90" s="24"/>
      <c r="U90" s="25"/>
      <c r="V90" s="25"/>
      <c r="W90" s="45"/>
      <c r="X90" s="44"/>
      <c r="Y90" s="44"/>
      <c r="Z90" s="44"/>
      <c r="AA90" s="41"/>
      <c r="AB90" s="41"/>
      <c r="AC90" s="26"/>
      <c r="AD90" s="27"/>
      <c r="AE90" s="28"/>
      <c r="AF90" s="69"/>
      <c r="AG90" s="69"/>
      <c r="AH90" s="69"/>
      <c r="AI90" s="69"/>
      <c r="AJ90" s="69"/>
      <c r="AK90" s="69"/>
      <c r="AL90" s="69"/>
    </row>
    <row r="91" spans="1:38" s="71" customFormat="1" ht="60" customHeight="1" thickBot="1" x14ac:dyDescent="0.3">
      <c r="A91" s="15"/>
      <c r="B91" s="77" t="s">
        <v>104</v>
      </c>
      <c r="C91" s="17"/>
      <c r="D91" s="52"/>
      <c r="E91" s="52"/>
      <c r="F91" s="52"/>
      <c r="G91" s="56"/>
      <c r="H91" s="56"/>
      <c r="I91" s="56"/>
      <c r="J91" s="18"/>
      <c r="K91" s="18"/>
      <c r="L91" s="19"/>
      <c r="M91" s="79">
        <f>VLOOKUP($B91,المارينا!$B:$M,12,0)</f>
        <v>44386</v>
      </c>
      <c r="N91" s="62" t="str">
        <f>IF(AND(M91&gt;=$N$1)*(M91&lt;=$O$1),VLOOKUP(B91,المارينا!B$2:N$642,12),"لم تنتهي بعد")</f>
        <v>لم تنتهي بعد</v>
      </c>
      <c r="O91" s="65"/>
      <c r="P91" s="20"/>
      <c r="Q91" s="21"/>
      <c r="R91" s="22"/>
      <c r="S91" s="23"/>
      <c r="T91" s="24"/>
      <c r="U91" s="25"/>
      <c r="V91" s="25"/>
      <c r="W91" s="45"/>
      <c r="X91" s="44"/>
      <c r="Y91" s="44"/>
      <c r="Z91" s="44"/>
      <c r="AA91" s="41"/>
      <c r="AB91" s="41"/>
      <c r="AC91" s="26"/>
      <c r="AD91" s="27"/>
      <c r="AE91" s="28"/>
      <c r="AF91" s="69"/>
      <c r="AG91" s="69"/>
      <c r="AH91" s="69"/>
      <c r="AI91" s="69"/>
      <c r="AJ91" s="69"/>
      <c r="AK91" s="69"/>
      <c r="AL91" s="69"/>
    </row>
    <row r="92" spans="1:38" s="71" customFormat="1" ht="60" customHeight="1" thickBot="1" x14ac:dyDescent="0.3">
      <c r="A92" s="15"/>
      <c r="B92" s="77" t="s">
        <v>105</v>
      </c>
      <c r="C92" s="7"/>
      <c r="D92" s="52"/>
      <c r="E92" s="52"/>
      <c r="F92" s="52"/>
      <c r="G92" s="56"/>
      <c r="H92" s="56"/>
      <c r="I92" s="56"/>
      <c r="J92" s="18"/>
      <c r="K92" s="18"/>
      <c r="L92" s="19"/>
      <c r="M92" s="79">
        <f>VLOOKUP($B92,المارينا!$B:$M,12,0)</f>
        <v>44375</v>
      </c>
      <c r="N92" s="62">
        <f>IF(AND(M92&gt;=$N$1)*(M92&lt;=$O$1),VLOOKUP(B92,المارينا!B$2:N$642,12),"لم تنتهي بعد")</f>
        <v>44375</v>
      </c>
      <c r="O92" s="65"/>
      <c r="P92" s="20"/>
      <c r="Q92" s="21"/>
      <c r="R92" s="22"/>
      <c r="S92" s="23"/>
      <c r="T92" s="24"/>
      <c r="U92" s="25"/>
      <c r="V92" s="25"/>
      <c r="W92" s="45"/>
      <c r="X92" s="44"/>
      <c r="Y92" s="44"/>
      <c r="Z92" s="44"/>
      <c r="AA92" s="41"/>
      <c r="AB92" s="41"/>
      <c r="AC92" s="26"/>
      <c r="AD92" s="27"/>
      <c r="AE92" s="28"/>
      <c r="AF92" s="69"/>
      <c r="AG92" s="69"/>
      <c r="AH92" s="69"/>
      <c r="AI92" s="69"/>
      <c r="AJ92" s="69"/>
      <c r="AK92" s="69"/>
      <c r="AL92" s="69"/>
    </row>
    <row r="93" spans="1:38" s="71" customFormat="1" ht="60" customHeight="1" thickBot="1" x14ac:dyDescent="0.3">
      <c r="A93" s="15"/>
      <c r="B93" s="77" t="s">
        <v>107</v>
      </c>
      <c r="C93" s="17"/>
      <c r="D93" s="52"/>
      <c r="E93" s="52"/>
      <c r="F93" s="52"/>
      <c r="G93" s="56"/>
      <c r="H93" s="56"/>
      <c r="I93" s="56"/>
      <c r="J93" s="18"/>
      <c r="K93" s="32"/>
      <c r="L93" s="27"/>
      <c r="M93" s="79">
        <f>VLOOKUP($B93,المارينا!$B:$M,12,0)</f>
        <v>44565</v>
      </c>
      <c r="N93" s="62" t="str">
        <f>IF(AND(M93&gt;=$N$1)*(M93&lt;=$O$1),VLOOKUP(B93,المارينا!B$2:N$642,12),"لم تنتهي بعد")</f>
        <v>لم تنتهي بعد</v>
      </c>
      <c r="O93" s="65"/>
      <c r="P93" s="33"/>
      <c r="Q93" s="21"/>
      <c r="R93" s="22"/>
      <c r="S93" s="23"/>
      <c r="T93" s="24"/>
      <c r="U93" s="34"/>
      <c r="V93" s="34"/>
      <c r="W93" s="48"/>
      <c r="X93" s="44"/>
      <c r="Y93" s="44"/>
      <c r="Z93" s="44"/>
      <c r="AA93" s="41"/>
      <c r="AB93" s="41"/>
      <c r="AC93" s="27"/>
      <c r="AD93" s="27"/>
      <c r="AE93" s="28"/>
      <c r="AF93" s="69"/>
      <c r="AG93" s="69"/>
      <c r="AH93" s="69"/>
      <c r="AI93" s="69"/>
      <c r="AJ93" s="69"/>
      <c r="AK93" s="69"/>
      <c r="AL93" s="69"/>
    </row>
    <row r="94" spans="1:38" s="71" customFormat="1" ht="60" customHeight="1" thickBot="1" x14ac:dyDescent="0.3">
      <c r="A94" s="15"/>
      <c r="B94" s="77" t="s">
        <v>660</v>
      </c>
      <c r="C94" s="7"/>
      <c r="D94" s="37"/>
      <c r="E94" s="37"/>
      <c r="F94" s="37"/>
      <c r="G94" s="56"/>
      <c r="H94" s="56"/>
      <c r="I94" s="56"/>
      <c r="J94" s="18"/>
      <c r="K94" s="18"/>
      <c r="L94" s="19"/>
      <c r="M94" s="79">
        <f>VLOOKUP($B94,المارينا!$B:$M,12,0)</f>
        <v>44740</v>
      </c>
      <c r="N94" s="62" t="str">
        <f>IF(AND(M94&gt;=$N$1)*(M94&lt;=$O$1),VLOOKUP(B94,المارينا!B$2:N$642,12),"لم تنتهي بعد")</f>
        <v>لم تنتهي بعد</v>
      </c>
      <c r="O94" s="65"/>
      <c r="P94" s="20"/>
      <c r="Q94" s="21"/>
      <c r="R94" s="22"/>
      <c r="S94" s="23"/>
      <c r="T94" s="24"/>
      <c r="U94" s="25"/>
      <c r="V94" s="25"/>
      <c r="W94" s="45"/>
      <c r="X94" s="44"/>
      <c r="Y94" s="44"/>
      <c r="Z94" s="44"/>
      <c r="AA94" s="41"/>
      <c r="AB94" s="41"/>
      <c r="AC94" s="26"/>
      <c r="AD94" s="27"/>
      <c r="AE94" s="28"/>
      <c r="AF94" s="69"/>
      <c r="AG94" s="69"/>
      <c r="AH94" s="69"/>
      <c r="AI94" s="69"/>
      <c r="AJ94" s="69"/>
      <c r="AK94" s="69"/>
      <c r="AL94" s="69"/>
    </row>
    <row r="95" spans="1:38" s="71" customFormat="1" ht="60" customHeight="1" thickBot="1" x14ac:dyDescent="0.3">
      <c r="A95" s="15"/>
      <c r="B95" s="77" t="s">
        <v>661</v>
      </c>
      <c r="C95" s="17"/>
      <c r="D95" s="52"/>
      <c r="E95" s="52"/>
      <c r="F95" s="52"/>
      <c r="G95" s="56"/>
      <c r="H95" s="56"/>
      <c r="I95" s="56"/>
      <c r="J95" s="18"/>
      <c r="K95" s="18"/>
      <c r="L95" s="19"/>
      <c r="M95" s="79">
        <f>VLOOKUP($B95,المارينا!$B:$M,12,0)</f>
        <v>44740</v>
      </c>
      <c r="N95" s="62" t="str">
        <f>IF(AND(M95&gt;=$N$1)*(M95&lt;=$O$1),VLOOKUP(B95,المارينا!B$2:N$642,12),"لم تنتهي بعد")</f>
        <v>لم تنتهي بعد</v>
      </c>
      <c r="O95" s="65"/>
      <c r="P95" s="20"/>
      <c r="Q95" s="21"/>
      <c r="R95" s="22"/>
      <c r="S95" s="23"/>
      <c r="T95" s="24"/>
      <c r="U95" s="25"/>
      <c r="V95" s="25"/>
      <c r="W95" s="45"/>
      <c r="X95" s="44"/>
      <c r="Y95" s="44"/>
      <c r="Z95" s="44"/>
      <c r="AA95" s="41"/>
      <c r="AB95" s="41"/>
      <c r="AC95" s="26"/>
      <c r="AD95" s="27"/>
      <c r="AE95" s="28"/>
      <c r="AF95" s="69"/>
      <c r="AG95" s="69"/>
      <c r="AH95" s="69"/>
      <c r="AI95" s="69"/>
      <c r="AJ95" s="69"/>
      <c r="AK95" s="69"/>
      <c r="AL95" s="69"/>
    </row>
    <row r="96" spans="1:38" s="71" customFormat="1" ht="60" customHeight="1" thickBot="1" x14ac:dyDescent="0.3">
      <c r="A96" s="15"/>
      <c r="B96" s="77" t="s">
        <v>108</v>
      </c>
      <c r="C96" s="7"/>
      <c r="D96" s="52"/>
      <c r="E96" s="52"/>
      <c r="F96" s="52"/>
      <c r="G96" s="56"/>
      <c r="H96" s="56"/>
      <c r="I96" s="56"/>
      <c r="J96" s="18"/>
      <c r="K96" s="18"/>
      <c r="L96" s="19"/>
      <c r="M96" s="79">
        <f>VLOOKUP($B96,المارينا!$B:$M,12,0)</f>
        <v>44708</v>
      </c>
      <c r="N96" s="62" t="str">
        <f>IF(AND(M96&gt;=$N$1)*(M96&lt;=$O$1),VLOOKUP(B96,المارينا!B$2:N$642,12),"لم تنتهي بعد")</f>
        <v>لم تنتهي بعد</v>
      </c>
      <c r="O96" s="65"/>
      <c r="P96" s="20"/>
      <c r="Q96" s="21"/>
      <c r="R96" s="22"/>
      <c r="S96" s="23"/>
      <c r="T96" s="24"/>
      <c r="U96" s="25"/>
      <c r="V96" s="25"/>
      <c r="W96" s="45"/>
      <c r="X96" s="44"/>
      <c r="Y96" s="44"/>
      <c r="Z96" s="44"/>
      <c r="AA96" s="41"/>
      <c r="AB96" s="41"/>
      <c r="AC96" s="26"/>
      <c r="AD96" s="27"/>
      <c r="AE96" s="28"/>
      <c r="AF96" s="69"/>
      <c r="AG96" s="69"/>
      <c r="AH96" s="69"/>
      <c r="AI96" s="69"/>
      <c r="AJ96" s="69"/>
      <c r="AK96" s="69"/>
      <c r="AL96" s="69"/>
    </row>
    <row r="97" spans="1:38" s="71" customFormat="1" ht="60" customHeight="1" thickBot="1" x14ac:dyDescent="0.3">
      <c r="A97" s="15"/>
      <c r="B97" s="77" t="s">
        <v>109</v>
      </c>
      <c r="C97" s="17"/>
      <c r="D97" s="37"/>
      <c r="E97" s="37"/>
      <c r="F97" s="37"/>
      <c r="G97" s="56"/>
      <c r="H97" s="56"/>
      <c r="I97" s="56"/>
      <c r="J97" s="18"/>
      <c r="K97" s="18"/>
      <c r="L97" s="19"/>
      <c r="M97" s="79">
        <f>VLOOKUP($B97,المارينا!$B:$M,12,0)</f>
        <v>44683</v>
      </c>
      <c r="N97" s="62" t="str">
        <f>IF(AND(M97&gt;=$N$1)*(M97&lt;=$O$1),VLOOKUP(B97,المارينا!B$2:N$642,12),"لم تنتهي بعد")</f>
        <v>لم تنتهي بعد</v>
      </c>
      <c r="O97" s="65"/>
      <c r="P97" s="20"/>
      <c r="Q97" s="21"/>
      <c r="R97" s="22"/>
      <c r="S97" s="23"/>
      <c r="T97" s="24"/>
      <c r="U97" s="25"/>
      <c r="V97" s="25"/>
      <c r="W97" s="45"/>
      <c r="X97" s="44"/>
      <c r="Y97" s="44"/>
      <c r="Z97" s="44"/>
      <c r="AA97" s="41"/>
      <c r="AB97" s="41"/>
      <c r="AC97" s="26"/>
      <c r="AD97" s="27"/>
      <c r="AE97" s="28"/>
      <c r="AF97" s="69"/>
      <c r="AG97" s="69"/>
      <c r="AH97" s="69"/>
      <c r="AI97" s="69"/>
      <c r="AJ97" s="69"/>
      <c r="AK97" s="69"/>
      <c r="AL97" s="69"/>
    </row>
    <row r="98" spans="1:38" s="71" customFormat="1" ht="60" customHeight="1" thickBot="1" x14ac:dyDescent="0.3">
      <c r="A98" s="15"/>
      <c r="B98" s="77" t="s">
        <v>110</v>
      </c>
      <c r="C98" s="7"/>
      <c r="D98" s="52"/>
      <c r="E98" s="52"/>
      <c r="F98" s="52"/>
      <c r="G98" s="56"/>
      <c r="H98" s="56"/>
      <c r="I98" s="56"/>
      <c r="J98" s="18"/>
      <c r="K98" s="18"/>
      <c r="L98" s="19"/>
      <c r="M98" s="79">
        <f>VLOOKUP($B98,المارينا!$B:$M,12,0)</f>
        <v>44423</v>
      </c>
      <c r="N98" s="62" t="str">
        <f>IF(AND(M98&gt;=$N$1)*(M98&lt;=$O$1),VLOOKUP(B98,المارينا!B$2:N$642,12),"لم تنتهي بعد")</f>
        <v>لم تنتهي بعد</v>
      </c>
      <c r="O98" s="65"/>
      <c r="P98" s="20"/>
      <c r="Q98" s="21"/>
      <c r="R98" s="22"/>
      <c r="S98" s="23"/>
      <c r="T98" s="24"/>
      <c r="U98" s="25"/>
      <c r="V98" s="25"/>
      <c r="W98" s="45"/>
      <c r="X98" s="44"/>
      <c r="Y98" s="44"/>
      <c r="Z98" s="44"/>
      <c r="AA98" s="41"/>
      <c r="AB98" s="41"/>
      <c r="AC98" s="26"/>
      <c r="AD98" s="27"/>
      <c r="AE98" s="28"/>
      <c r="AF98" s="69"/>
      <c r="AG98" s="69"/>
      <c r="AH98" s="69"/>
      <c r="AI98" s="69"/>
      <c r="AJ98" s="69"/>
      <c r="AK98" s="69"/>
      <c r="AL98" s="69"/>
    </row>
    <row r="99" spans="1:38" s="71" customFormat="1" ht="60" customHeight="1" thickBot="1" x14ac:dyDescent="0.3">
      <c r="A99" s="15"/>
      <c r="B99" s="77" t="s">
        <v>111</v>
      </c>
      <c r="C99" s="17"/>
      <c r="D99" s="52"/>
      <c r="E99" s="52"/>
      <c r="F99" s="52"/>
      <c r="G99" s="56"/>
      <c r="H99" s="56"/>
      <c r="I99" s="56"/>
      <c r="J99" s="18"/>
      <c r="K99" s="18"/>
      <c r="L99" s="19"/>
      <c r="M99" s="79">
        <f>VLOOKUP($B99,المارينا!$B:$M,12,0)</f>
        <v>44463</v>
      </c>
      <c r="N99" s="62" t="str">
        <f>IF(AND(M99&gt;=$N$1)*(M99&lt;=$O$1),VLOOKUP(B99,المارينا!B$2:N$642,12),"لم تنتهي بعد")</f>
        <v>لم تنتهي بعد</v>
      </c>
      <c r="O99" s="65"/>
      <c r="P99" s="20"/>
      <c r="Q99" s="21"/>
      <c r="R99" s="22"/>
      <c r="S99" s="23"/>
      <c r="T99" s="24"/>
      <c r="U99" s="25"/>
      <c r="V99" s="25"/>
      <c r="W99" s="45"/>
      <c r="X99" s="44"/>
      <c r="Y99" s="44"/>
      <c r="Z99" s="44"/>
      <c r="AA99" s="41"/>
      <c r="AB99" s="41"/>
      <c r="AC99" s="26"/>
      <c r="AD99" s="27"/>
      <c r="AE99" s="28"/>
      <c r="AF99" s="69"/>
      <c r="AG99" s="69"/>
      <c r="AH99" s="69"/>
      <c r="AI99" s="69"/>
      <c r="AJ99" s="69"/>
      <c r="AK99" s="69"/>
      <c r="AL99" s="69"/>
    </row>
    <row r="100" spans="1:38" s="71" customFormat="1" ht="60" customHeight="1" thickBot="1" x14ac:dyDescent="0.3">
      <c r="A100" s="15"/>
      <c r="B100" s="77" t="s">
        <v>112</v>
      </c>
      <c r="C100" s="7"/>
      <c r="D100" s="52"/>
      <c r="E100" s="52"/>
      <c r="F100" s="52"/>
      <c r="G100" s="56"/>
      <c r="H100" s="56"/>
      <c r="I100" s="56"/>
      <c r="J100" s="18"/>
      <c r="K100" s="18"/>
      <c r="L100" s="19"/>
      <c r="M100" s="79">
        <f>VLOOKUP($B100,المارينا!$B:$M,12,0)</f>
        <v>44561</v>
      </c>
      <c r="N100" s="62" t="str">
        <f>IF(AND(M100&gt;=$N$1)*(M100&lt;=$O$1),VLOOKUP(B100,المارينا!B$2:N$642,12),"لم تنتهي بعد")</f>
        <v>لم تنتهي بعد</v>
      </c>
      <c r="O100" s="65"/>
      <c r="P100" s="20"/>
      <c r="Q100" s="21"/>
      <c r="R100" s="22"/>
      <c r="S100" s="23"/>
      <c r="T100" s="24"/>
      <c r="U100" s="25"/>
      <c r="V100" s="25"/>
      <c r="W100" s="45"/>
      <c r="X100" s="44"/>
      <c r="Y100" s="44"/>
      <c r="Z100" s="44"/>
      <c r="AA100" s="41"/>
      <c r="AB100" s="41"/>
      <c r="AC100" s="26"/>
      <c r="AD100" s="27"/>
      <c r="AE100" s="28"/>
      <c r="AF100" s="69"/>
      <c r="AG100" s="69"/>
      <c r="AH100" s="69"/>
      <c r="AI100" s="69"/>
      <c r="AJ100" s="69"/>
      <c r="AK100" s="69"/>
      <c r="AL100" s="69"/>
    </row>
    <row r="101" spans="1:38" s="71" customFormat="1" ht="60" customHeight="1" thickBot="1" x14ac:dyDescent="0.3">
      <c r="A101" s="15"/>
      <c r="B101" s="77" t="s">
        <v>113</v>
      </c>
      <c r="C101" s="17"/>
      <c r="D101" s="37"/>
      <c r="E101" s="37"/>
      <c r="F101" s="37"/>
      <c r="G101" s="56"/>
      <c r="H101" s="56"/>
      <c r="I101" s="56"/>
      <c r="J101" s="18"/>
      <c r="K101" s="18"/>
      <c r="L101" s="19"/>
      <c r="M101" s="79">
        <f>VLOOKUP($B101,المارينا!$B:$M,12,0)</f>
        <v>44561</v>
      </c>
      <c r="N101" s="62" t="str">
        <f>IF(AND(M101&gt;=$N$1)*(M101&lt;=$O$1),VLOOKUP(B101,المارينا!B$2:N$642,12),"لم تنتهي بعد")</f>
        <v>لم تنتهي بعد</v>
      </c>
      <c r="O101" s="65"/>
      <c r="P101" s="20"/>
      <c r="Q101" s="21"/>
      <c r="R101" s="22"/>
      <c r="S101" s="23"/>
      <c r="T101" s="24"/>
      <c r="U101" s="25"/>
      <c r="V101" s="25"/>
      <c r="W101" s="45"/>
      <c r="X101" s="44"/>
      <c r="Y101" s="44"/>
      <c r="Z101" s="44"/>
      <c r="AA101" s="41"/>
      <c r="AB101" s="41"/>
      <c r="AC101" s="26"/>
      <c r="AD101" s="27"/>
      <c r="AE101" s="28"/>
      <c r="AF101" s="69"/>
      <c r="AG101" s="69"/>
      <c r="AH101" s="69"/>
      <c r="AI101" s="69"/>
      <c r="AJ101" s="69"/>
      <c r="AK101" s="69"/>
      <c r="AL101" s="69"/>
    </row>
    <row r="102" spans="1:38" s="71" customFormat="1" ht="60" customHeight="1" thickBot="1" x14ac:dyDescent="0.3">
      <c r="A102" s="15"/>
      <c r="B102" s="77" t="s">
        <v>114</v>
      </c>
      <c r="C102" s="7"/>
      <c r="D102" s="52"/>
      <c r="E102" s="52"/>
      <c r="F102" s="52"/>
      <c r="G102" s="56"/>
      <c r="H102" s="56"/>
      <c r="I102" s="56"/>
      <c r="J102" s="18"/>
      <c r="K102" s="18"/>
      <c r="L102" s="19"/>
      <c r="M102" s="79">
        <f>VLOOKUP($B102,المارينا!$B:$M,12,0)</f>
        <v>44407</v>
      </c>
      <c r="N102" s="62" t="str">
        <f>IF(AND(M102&gt;=$N$1)*(M102&lt;=$O$1),VLOOKUP(B102,المارينا!B$2:N$642,12),"لم تنتهي بعد")</f>
        <v>لم تنتهي بعد</v>
      </c>
      <c r="O102" s="65"/>
      <c r="P102" s="20"/>
      <c r="Q102" s="21"/>
      <c r="R102" s="22"/>
      <c r="S102" s="23"/>
      <c r="T102" s="24"/>
      <c r="U102" s="25"/>
      <c r="V102" s="25"/>
      <c r="W102" s="45"/>
      <c r="X102" s="44"/>
      <c r="Y102" s="44"/>
      <c r="Z102" s="44"/>
      <c r="AA102" s="41"/>
      <c r="AB102" s="41"/>
      <c r="AC102" s="26"/>
      <c r="AD102" s="27"/>
      <c r="AE102" s="28"/>
      <c r="AF102" s="69"/>
      <c r="AG102" s="69"/>
      <c r="AH102" s="69"/>
      <c r="AI102" s="69"/>
      <c r="AJ102" s="69"/>
      <c r="AK102" s="69"/>
      <c r="AL102" s="69"/>
    </row>
    <row r="103" spans="1:38" s="71" customFormat="1" ht="60" customHeight="1" thickBot="1" x14ac:dyDescent="0.3">
      <c r="A103" s="15"/>
      <c r="B103" s="77" t="s">
        <v>115</v>
      </c>
      <c r="C103" s="17"/>
      <c r="D103" s="52"/>
      <c r="E103" s="52"/>
      <c r="F103" s="52"/>
      <c r="G103" s="56"/>
      <c r="H103" s="56"/>
      <c r="I103" s="56"/>
      <c r="J103" s="18"/>
      <c r="K103" s="18"/>
      <c r="L103" s="19"/>
      <c r="M103" s="79">
        <f>VLOOKUP($B103,المارينا!$B:$M,12,0)</f>
        <v>44622</v>
      </c>
      <c r="N103" s="62" t="str">
        <f>IF(AND(M103&gt;=$N$1)*(M103&lt;=$O$1),VLOOKUP(B103,المارينا!B$2:N$642,12),"لم تنتهي بعد")</f>
        <v>لم تنتهي بعد</v>
      </c>
      <c r="O103" s="65"/>
      <c r="P103" s="20"/>
      <c r="Q103" s="21"/>
      <c r="R103" s="22"/>
      <c r="S103" s="23"/>
      <c r="T103" s="24"/>
      <c r="U103" s="25"/>
      <c r="V103" s="25"/>
      <c r="W103" s="45"/>
      <c r="X103" s="44"/>
      <c r="Y103" s="44"/>
      <c r="Z103" s="44"/>
      <c r="AA103" s="41"/>
      <c r="AB103" s="41"/>
      <c r="AC103" s="26"/>
      <c r="AD103" s="27"/>
      <c r="AE103" s="28"/>
      <c r="AF103" s="69"/>
      <c r="AG103" s="69"/>
      <c r="AH103" s="69"/>
      <c r="AI103" s="69"/>
      <c r="AJ103" s="69"/>
      <c r="AK103" s="69"/>
      <c r="AL103" s="69"/>
    </row>
    <row r="104" spans="1:38" s="71" customFormat="1" ht="60" customHeight="1" thickBot="1" x14ac:dyDescent="0.3">
      <c r="A104" s="15"/>
      <c r="B104" s="77" t="s">
        <v>116</v>
      </c>
      <c r="C104" s="7"/>
      <c r="D104" s="37"/>
      <c r="E104" s="37"/>
      <c r="F104" s="37"/>
      <c r="G104" s="56"/>
      <c r="H104" s="56"/>
      <c r="I104" s="56"/>
      <c r="J104" s="18"/>
      <c r="K104" s="18"/>
      <c r="L104" s="19"/>
      <c r="M104" s="79">
        <f>VLOOKUP($B104,المارينا!$B:$M,12,0)</f>
        <v>44751</v>
      </c>
      <c r="N104" s="62" t="str">
        <f>IF(AND(M104&gt;=$N$1)*(M104&lt;=$O$1),VLOOKUP(B104,المارينا!B$2:N$642,12),"لم تنتهي بعد")</f>
        <v>لم تنتهي بعد</v>
      </c>
      <c r="O104" s="65"/>
      <c r="P104" s="20"/>
      <c r="Q104" s="21"/>
      <c r="R104" s="22"/>
      <c r="S104" s="23"/>
      <c r="T104" s="24"/>
      <c r="U104" s="25"/>
      <c r="V104" s="25"/>
      <c r="W104" s="45"/>
      <c r="X104" s="44"/>
      <c r="Y104" s="44"/>
      <c r="Z104" s="44"/>
      <c r="AA104" s="41"/>
      <c r="AB104" s="41"/>
      <c r="AC104" s="26"/>
      <c r="AD104" s="27"/>
      <c r="AE104" s="28"/>
      <c r="AF104" s="69"/>
      <c r="AG104" s="69"/>
      <c r="AH104" s="69"/>
      <c r="AI104" s="69"/>
      <c r="AJ104" s="69"/>
      <c r="AK104" s="69"/>
      <c r="AL104" s="69"/>
    </row>
    <row r="105" spans="1:38" s="71" customFormat="1" ht="60" customHeight="1" thickBot="1" x14ac:dyDescent="0.3">
      <c r="A105" s="15"/>
      <c r="B105" s="77" t="s">
        <v>117</v>
      </c>
      <c r="C105" s="17"/>
      <c r="D105" s="52"/>
      <c r="E105" s="52"/>
      <c r="F105" s="52"/>
      <c r="G105" s="56"/>
      <c r="H105" s="56"/>
      <c r="I105" s="56"/>
      <c r="J105" s="18"/>
      <c r="K105" s="18"/>
      <c r="L105" s="19"/>
      <c r="M105" s="79">
        <f>VLOOKUP($B105,المارينا!$B:$M,12,0)</f>
        <v>44630</v>
      </c>
      <c r="N105" s="62" t="str">
        <f>IF(AND(M105&gt;=$N$1)*(M105&lt;=$O$1),VLOOKUP(B105,المارينا!B$2:N$642,12),"لم تنتهي بعد")</f>
        <v>لم تنتهي بعد</v>
      </c>
      <c r="O105" s="65"/>
      <c r="P105" s="20"/>
      <c r="Q105" s="21"/>
      <c r="R105" s="22"/>
      <c r="S105" s="23"/>
      <c r="T105" s="24"/>
      <c r="U105" s="25"/>
      <c r="V105" s="25"/>
      <c r="W105" s="45"/>
      <c r="X105" s="44"/>
      <c r="Y105" s="44"/>
      <c r="Z105" s="44"/>
      <c r="AA105" s="41"/>
      <c r="AB105" s="41"/>
      <c r="AC105" s="26"/>
      <c r="AD105" s="27"/>
      <c r="AE105" s="28"/>
      <c r="AF105" s="69"/>
      <c r="AG105" s="69"/>
      <c r="AH105" s="69"/>
      <c r="AI105" s="69"/>
      <c r="AJ105" s="69"/>
      <c r="AK105" s="69"/>
      <c r="AL105" s="69"/>
    </row>
    <row r="106" spans="1:38" s="71" customFormat="1" ht="60" customHeight="1" thickBot="1" x14ac:dyDescent="0.3">
      <c r="A106" s="15"/>
      <c r="B106" s="77" t="s">
        <v>118</v>
      </c>
      <c r="C106" s="7"/>
      <c r="D106" s="52"/>
      <c r="E106" s="52"/>
      <c r="F106" s="52"/>
      <c r="G106" s="56"/>
      <c r="H106" s="56"/>
      <c r="I106" s="56"/>
      <c r="J106" s="18"/>
      <c r="K106" s="18"/>
      <c r="L106" s="19"/>
      <c r="M106" s="79">
        <f>VLOOKUP($B106,المارينا!$B:$M,12,0)</f>
        <v>44531</v>
      </c>
      <c r="N106" s="62" t="str">
        <f>IF(AND(M106&gt;=$N$1)*(M106&lt;=$O$1),VLOOKUP(B106,المارينا!B$2:N$642,12),"لم تنتهي بعد")</f>
        <v>لم تنتهي بعد</v>
      </c>
      <c r="O106" s="65"/>
      <c r="P106" s="20"/>
      <c r="Q106" s="21"/>
      <c r="R106" s="22"/>
      <c r="S106" s="23"/>
      <c r="T106" s="24"/>
      <c r="U106" s="25"/>
      <c r="V106" s="25"/>
      <c r="W106" s="45"/>
      <c r="X106" s="44"/>
      <c r="Y106" s="44"/>
      <c r="Z106" s="44"/>
      <c r="AA106" s="41"/>
      <c r="AB106" s="41"/>
      <c r="AC106" s="26"/>
      <c r="AD106" s="27"/>
      <c r="AE106" s="28"/>
      <c r="AF106" s="69"/>
      <c r="AG106" s="69"/>
      <c r="AH106" s="69"/>
      <c r="AI106" s="69"/>
      <c r="AJ106" s="69"/>
      <c r="AK106" s="69"/>
      <c r="AL106" s="69"/>
    </row>
    <row r="107" spans="1:38" s="71" customFormat="1" ht="60" customHeight="1" thickBot="1" x14ac:dyDescent="0.3">
      <c r="A107" s="15"/>
      <c r="B107" s="77" t="s">
        <v>119</v>
      </c>
      <c r="C107" s="17"/>
      <c r="D107" s="52"/>
      <c r="E107" s="52"/>
      <c r="F107" s="52"/>
      <c r="G107" s="56"/>
      <c r="H107" s="56"/>
      <c r="I107" s="56"/>
      <c r="J107" s="18"/>
      <c r="K107" s="18"/>
      <c r="L107" s="19"/>
      <c r="M107" s="79">
        <f>VLOOKUP($B107,المارينا!$B:$M,12,0)</f>
        <v>44547</v>
      </c>
      <c r="N107" s="62" t="str">
        <f>IF(AND(M107&gt;=$N$1)*(M107&lt;=$O$1),VLOOKUP(B107,المارينا!B$2:N$642,12),"لم تنتهي بعد")</f>
        <v>لم تنتهي بعد</v>
      </c>
      <c r="O107" s="65"/>
      <c r="P107" s="20"/>
      <c r="Q107" s="21"/>
      <c r="R107" s="22"/>
      <c r="S107" s="23"/>
      <c r="T107" s="24"/>
      <c r="U107" s="25"/>
      <c r="V107" s="25"/>
      <c r="W107" s="45"/>
      <c r="X107" s="44"/>
      <c r="Y107" s="44"/>
      <c r="Z107" s="44"/>
      <c r="AA107" s="41"/>
      <c r="AB107" s="41"/>
      <c r="AC107" s="26"/>
      <c r="AD107" s="27"/>
      <c r="AE107" s="28"/>
      <c r="AF107" s="69"/>
      <c r="AG107" s="69"/>
      <c r="AH107" s="69"/>
      <c r="AI107" s="69"/>
      <c r="AJ107" s="69"/>
      <c r="AK107" s="69"/>
      <c r="AL107" s="69"/>
    </row>
    <row r="108" spans="1:38" s="71" customFormat="1" ht="60" customHeight="1" thickBot="1" x14ac:dyDescent="0.3">
      <c r="A108" s="15"/>
      <c r="B108" s="77" t="s">
        <v>120</v>
      </c>
      <c r="C108" s="7"/>
      <c r="D108" s="37"/>
      <c r="E108" s="37"/>
      <c r="F108" s="37"/>
      <c r="G108" s="56"/>
      <c r="H108" s="56"/>
      <c r="I108" s="56"/>
      <c r="J108" s="18"/>
      <c r="K108" s="18"/>
      <c r="L108" s="19"/>
      <c r="M108" s="79">
        <f>VLOOKUP($B108,المارينا!$B:$M,12,0)</f>
        <v>44528</v>
      </c>
      <c r="N108" s="62" t="str">
        <f>IF(AND(M108&gt;=$N$1)*(M108&lt;=$O$1),VLOOKUP(B108,المارينا!B$2:N$642,12),"لم تنتهي بعد")</f>
        <v>لم تنتهي بعد</v>
      </c>
      <c r="O108" s="65"/>
      <c r="P108" s="20"/>
      <c r="Q108" s="21"/>
      <c r="R108" s="22"/>
      <c r="S108" s="23"/>
      <c r="T108" s="24"/>
      <c r="U108" s="25"/>
      <c r="V108" s="25"/>
      <c r="W108" s="45"/>
      <c r="X108" s="44"/>
      <c r="Y108" s="44"/>
      <c r="Z108" s="44"/>
      <c r="AA108" s="41"/>
      <c r="AB108" s="41"/>
      <c r="AC108" s="26"/>
      <c r="AD108" s="27"/>
      <c r="AE108" s="28"/>
      <c r="AF108" s="69"/>
      <c r="AG108" s="69"/>
      <c r="AH108" s="69"/>
      <c r="AI108" s="69"/>
      <c r="AJ108" s="69"/>
      <c r="AK108" s="69"/>
      <c r="AL108" s="69"/>
    </row>
    <row r="109" spans="1:38" s="71" customFormat="1" ht="60" customHeight="1" thickBot="1" x14ac:dyDescent="0.3">
      <c r="A109" s="15"/>
      <c r="B109" s="77" t="s">
        <v>121</v>
      </c>
      <c r="C109" s="17"/>
      <c r="D109" s="52"/>
      <c r="E109" s="52"/>
      <c r="F109" s="52"/>
      <c r="G109" s="56"/>
      <c r="H109" s="56"/>
      <c r="I109" s="56"/>
      <c r="J109" s="18"/>
      <c r="K109" s="18"/>
      <c r="L109" s="19"/>
      <c r="M109" s="79">
        <f>VLOOKUP($B109,المارينا!$B:$M,12,0)</f>
        <v>44561</v>
      </c>
      <c r="N109" s="62" t="str">
        <f>IF(AND(M109&gt;=$N$1)*(M109&lt;=$O$1),VLOOKUP(B109,المارينا!B$2:N$642,12),"لم تنتهي بعد")</f>
        <v>لم تنتهي بعد</v>
      </c>
      <c r="O109" s="65"/>
      <c r="P109" s="20"/>
      <c r="Q109" s="21"/>
      <c r="R109" s="22"/>
      <c r="S109" s="23"/>
      <c r="T109" s="24"/>
      <c r="U109" s="25"/>
      <c r="V109" s="25"/>
      <c r="W109" s="45"/>
      <c r="X109" s="44"/>
      <c r="Y109" s="44"/>
      <c r="Z109" s="44"/>
      <c r="AA109" s="41"/>
      <c r="AB109" s="41"/>
      <c r="AC109" s="26"/>
      <c r="AD109" s="27"/>
      <c r="AE109" s="28"/>
      <c r="AF109" s="69"/>
      <c r="AG109" s="69"/>
      <c r="AH109" s="69"/>
      <c r="AI109" s="69"/>
      <c r="AJ109" s="69"/>
      <c r="AK109" s="69"/>
      <c r="AL109" s="69"/>
    </row>
    <row r="110" spans="1:38" s="71" customFormat="1" ht="60" customHeight="1" thickBot="1" x14ac:dyDescent="0.3">
      <c r="A110" s="15"/>
      <c r="B110" s="77" t="s">
        <v>123</v>
      </c>
      <c r="C110" s="7"/>
      <c r="D110" s="52"/>
      <c r="E110" s="52"/>
      <c r="F110" s="52"/>
      <c r="G110" s="56"/>
      <c r="H110" s="56"/>
      <c r="I110" s="56"/>
      <c r="J110" s="18"/>
      <c r="K110" s="18"/>
      <c r="L110" s="19"/>
      <c r="M110" s="79">
        <f>VLOOKUP($B110,المارينا!$B:$M,12,0)</f>
        <v>44503</v>
      </c>
      <c r="N110" s="62" t="str">
        <f>IF(AND(M110&gt;=$N$1)*(M110&lt;=$O$1),VLOOKUP(B110,المارينا!B$2:N$642,12),"لم تنتهي بعد")</f>
        <v>لم تنتهي بعد</v>
      </c>
      <c r="O110" s="65"/>
      <c r="P110" s="20"/>
      <c r="Q110" s="21"/>
      <c r="R110" s="22"/>
      <c r="S110" s="23"/>
      <c r="T110" s="24"/>
      <c r="U110" s="25"/>
      <c r="V110" s="25"/>
      <c r="W110" s="45"/>
      <c r="X110" s="44"/>
      <c r="Y110" s="44"/>
      <c r="Z110" s="44"/>
      <c r="AA110" s="41"/>
      <c r="AB110" s="41"/>
      <c r="AC110" s="26"/>
      <c r="AD110" s="27"/>
      <c r="AE110" s="28"/>
      <c r="AF110" s="69"/>
      <c r="AG110" s="69"/>
      <c r="AH110" s="69"/>
      <c r="AI110" s="69"/>
      <c r="AJ110" s="69"/>
      <c r="AK110" s="69"/>
      <c r="AL110" s="69"/>
    </row>
    <row r="111" spans="1:38" s="71" customFormat="1" ht="60" customHeight="1" thickBot="1" x14ac:dyDescent="0.3">
      <c r="A111" s="15"/>
      <c r="B111" s="77" t="s">
        <v>124</v>
      </c>
      <c r="C111" s="17"/>
      <c r="D111" s="37"/>
      <c r="E111" s="37"/>
      <c r="F111" s="37"/>
      <c r="G111" s="56"/>
      <c r="H111" s="56"/>
      <c r="I111" s="56"/>
      <c r="J111" s="18"/>
      <c r="K111" s="18"/>
      <c r="L111" s="19"/>
      <c r="M111" s="79">
        <f>VLOOKUP($B111,المارينا!$B:$M,12,0)</f>
        <v>44399</v>
      </c>
      <c r="N111" s="62" t="str">
        <f>IF(AND(M111&gt;=$N$1)*(M111&lt;=$O$1),VLOOKUP(B111,المارينا!B$2:N$642,12),"لم تنتهي بعد")</f>
        <v>لم تنتهي بعد</v>
      </c>
      <c r="O111" s="65"/>
      <c r="P111" s="20"/>
      <c r="Q111" s="21"/>
      <c r="R111" s="22"/>
      <c r="S111" s="23"/>
      <c r="T111" s="24"/>
      <c r="U111" s="25"/>
      <c r="V111" s="25"/>
      <c r="W111" s="45"/>
      <c r="X111" s="44"/>
      <c r="Y111" s="44"/>
      <c r="Z111" s="44"/>
      <c r="AA111" s="41"/>
      <c r="AB111" s="41"/>
      <c r="AC111" s="26"/>
      <c r="AD111" s="27"/>
      <c r="AE111" s="28"/>
      <c r="AF111" s="69"/>
      <c r="AG111" s="69"/>
      <c r="AH111" s="69"/>
      <c r="AI111" s="69"/>
      <c r="AJ111" s="69"/>
      <c r="AK111" s="69"/>
      <c r="AL111" s="69"/>
    </row>
    <row r="112" spans="1:38" s="71" customFormat="1" ht="60" customHeight="1" thickBot="1" x14ac:dyDescent="0.3">
      <c r="A112" s="15"/>
      <c r="B112" s="77" t="s">
        <v>125</v>
      </c>
      <c r="C112" s="7"/>
      <c r="D112" s="52"/>
      <c r="E112" s="52"/>
      <c r="F112" s="52"/>
      <c r="G112" s="56"/>
      <c r="H112" s="56"/>
      <c r="I112" s="56"/>
      <c r="J112" s="18"/>
      <c r="K112" s="18"/>
      <c r="L112" s="19"/>
      <c r="M112" s="79">
        <f>VLOOKUP($B112,المارينا!$B:$M,12,0)</f>
        <v>44358</v>
      </c>
      <c r="N112" s="62">
        <f>IF(AND(M112&gt;=$N$1)*(M112&lt;=$O$1),VLOOKUP(B112,المارينا!B$2:N$642,12),"لم تنتهي بعد")</f>
        <v>44358</v>
      </c>
      <c r="O112" s="65"/>
      <c r="P112" s="20"/>
      <c r="Q112" s="21"/>
      <c r="R112" s="22"/>
      <c r="S112" s="23"/>
      <c r="T112" s="24"/>
      <c r="U112" s="25"/>
      <c r="V112" s="25"/>
      <c r="W112" s="45"/>
      <c r="X112" s="44"/>
      <c r="Y112" s="44"/>
      <c r="Z112" s="44"/>
      <c r="AA112" s="41"/>
      <c r="AB112" s="41"/>
      <c r="AC112" s="26"/>
      <c r="AD112" s="27"/>
      <c r="AE112" s="28"/>
      <c r="AF112" s="69"/>
      <c r="AG112" s="69"/>
      <c r="AH112" s="69"/>
      <c r="AI112" s="69"/>
      <c r="AJ112" s="69"/>
      <c r="AK112" s="69"/>
      <c r="AL112" s="69"/>
    </row>
    <row r="113" spans="1:38" s="71" customFormat="1" ht="60" customHeight="1" thickBot="1" x14ac:dyDescent="0.3">
      <c r="A113" s="15"/>
      <c r="B113" s="77" t="s">
        <v>126</v>
      </c>
      <c r="C113" s="17"/>
      <c r="D113" s="52"/>
      <c r="E113" s="52"/>
      <c r="F113" s="52"/>
      <c r="G113" s="56"/>
      <c r="H113" s="56"/>
      <c r="I113" s="56"/>
      <c r="J113" s="18"/>
      <c r="K113" s="18"/>
      <c r="L113" s="19"/>
      <c r="M113" s="79">
        <f>VLOOKUP($B113,المارينا!$B:$M,12,0)</f>
        <v>44561</v>
      </c>
      <c r="N113" s="62" t="str">
        <f>IF(AND(M113&gt;=$N$1)*(M113&lt;=$O$1),VLOOKUP(B113,المارينا!B$2:N$642,12),"لم تنتهي بعد")</f>
        <v>لم تنتهي بعد</v>
      </c>
      <c r="O113" s="65"/>
      <c r="P113" s="20"/>
      <c r="Q113" s="21"/>
      <c r="R113" s="22"/>
      <c r="S113" s="23"/>
      <c r="T113" s="24"/>
      <c r="U113" s="25"/>
      <c r="V113" s="25"/>
      <c r="W113" s="45"/>
      <c r="X113" s="44"/>
      <c r="Y113" s="44"/>
      <c r="Z113" s="44"/>
      <c r="AA113" s="41"/>
      <c r="AB113" s="41"/>
      <c r="AC113" s="26"/>
      <c r="AD113" s="27"/>
      <c r="AE113" s="28"/>
      <c r="AF113" s="69"/>
      <c r="AG113" s="69"/>
      <c r="AH113" s="69"/>
      <c r="AI113" s="69"/>
      <c r="AJ113" s="69"/>
      <c r="AK113" s="69"/>
      <c r="AL113" s="69"/>
    </row>
    <row r="114" spans="1:38" s="71" customFormat="1" ht="60" customHeight="1" thickBot="1" x14ac:dyDescent="0.3">
      <c r="A114" s="15"/>
      <c r="B114" s="77" t="s">
        <v>127</v>
      </c>
      <c r="C114" s="7"/>
      <c r="D114" s="52"/>
      <c r="E114" s="52"/>
      <c r="F114" s="52"/>
      <c r="G114" s="56"/>
      <c r="H114" s="56"/>
      <c r="I114" s="56"/>
      <c r="J114" s="18"/>
      <c r="K114" s="18"/>
      <c r="L114" s="19"/>
      <c r="M114" s="79">
        <f>VLOOKUP($B114,المارينا!$B:$M,12,0)</f>
        <v>44716</v>
      </c>
      <c r="N114" s="62" t="str">
        <f>IF(AND(M114&gt;=$N$1)*(M114&lt;=$O$1),VLOOKUP(B114,المارينا!B$2:N$642,12),"لم تنتهي بعد")</f>
        <v>لم تنتهي بعد</v>
      </c>
      <c r="O114" s="65"/>
      <c r="P114" s="20"/>
      <c r="Q114" s="21"/>
      <c r="R114" s="22"/>
      <c r="S114" s="23"/>
      <c r="T114" s="24"/>
      <c r="U114" s="25"/>
      <c r="V114" s="25"/>
      <c r="W114" s="45"/>
      <c r="X114" s="44"/>
      <c r="Y114" s="44"/>
      <c r="Z114" s="44"/>
      <c r="AA114" s="41"/>
      <c r="AB114" s="41"/>
      <c r="AC114" s="26"/>
      <c r="AD114" s="27"/>
      <c r="AE114" s="28"/>
      <c r="AF114" s="69"/>
      <c r="AG114" s="69"/>
      <c r="AH114" s="69"/>
      <c r="AI114" s="69"/>
      <c r="AJ114" s="69"/>
      <c r="AK114" s="69"/>
      <c r="AL114" s="69"/>
    </row>
    <row r="115" spans="1:38" s="71" customFormat="1" ht="60" customHeight="1" thickBot="1" x14ac:dyDescent="0.3">
      <c r="A115" s="15"/>
      <c r="B115" s="77" t="s">
        <v>128</v>
      </c>
      <c r="C115" s="17"/>
      <c r="D115" s="37"/>
      <c r="E115" s="37"/>
      <c r="F115" s="37"/>
      <c r="G115" s="56"/>
      <c r="H115" s="56"/>
      <c r="I115" s="56"/>
      <c r="J115" s="18"/>
      <c r="K115" s="18"/>
      <c r="L115" s="19"/>
      <c r="M115" s="79">
        <f>VLOOKUP($B115,المارينا!$B:$M,12,0)</f>
        <v>44561</v>
      </c>
      <c r="N115" s="62" t="str">
        <f>IF(AND(M115&gt;=$N$1)*(M115&lt;=$O$1),VLOOKUP(B115,المارينا!B$2:N$642,12),"لم تنتهي بعد")</f>
        <v>لم تنتهي بعد</v>
      </c>
      <c r="O115" s="65"/>
      <c r="P115" s="20"/>
      <c r="Q115" s="21"/>
      <c r="R115" s="22"/>
      <c r="S115" s="23"/>
      <c r="T115" s="24"/>
      <c r="U115" s="25"/>
      <c r="V115" s="25"/>
      <c r="W115" s="45"/>
      <c r="X115" s="44"/>
      <c r="Y115" s="44"/>
      <c r="Z115" s="44"/>
      <c r="AA115" s="41"/>
      <c r="AB115" s="41"/>
      <c r="AC115" s="26"/>
      <c r="AD115" s="27"/>
      <c r="AE115" s="28"/>
      <c r="AF115" s="69"/>
      <c r="AG115" s="69"/>
      <c r="AH115" s="69"/>
      <c r="AI115" s="69"/>
      <c r="AJ115" s="69"/>
      <c r="AK115" s="69"/>
      <c r="AL115" s="69"/>
    </row>
    <row r="116" spans="1:38" s="71" customFormat="1" ht="60" customHeight="1" thickBot="1" x14ac:dyDescent="0.3">
      <c r="A116" s="15"/>
      <c r="B116" s="77" t="s">
        <v>129</v>
      </c>
      <c r="C116" s="7"/>
      <c r="D116" s="52"/>
      <c r="E116" s="52"/>
      <c r="F116" s="52"/>
      <c r="G116" s="56"/>
      <c r="H116" s="56"/>
      <c r="I116" s="56"/>
      <c r="J116" s="18"/>
      <c r="K116" s="18"/>
      <c r="L116" s="19"/>
      <c r="M116" s="79">
        <f>VLOOKUP($B116,المارينا!$B:$M,12,0)</f>
        <v>44623</v>
      </c>
      <c r="N116" s="62" t="str">
        <f>IF(AND(M116&gt;=$N$1)*(M116&lt;=$O$1),VLOOKUP(B116,المارينا!B$2:N$642,12),"لم تنتهي بعد")</f>
        <v>لم تنتهي بعد</v>
      </c>
      <c r="O116" s="65"/>
      <c r="P116" s="20"/>
      <c r="Q116" s="21"/>
      <c r="R116" s="22"/>
      <c r="S116" s="23"/>
      <c r="T116" s="24"/>
      <c r="U116" s="25"/>
      <c r="V116" s="25"/>
      <c r="W116" s="45"/>
      <c r="X116" s="44"/>
      <c r="Y116" s="44"/>
      <c r="Z116" s="44"/>
      <c r="AA116" s="41"/>
      <c r="AB116" s="41"/>
      <c r="AC116" s="26"/>
      <c r="AD116" s="27"/>
      <c r="AE116" s="28"/>
      <c r="AF116" s="69"/>
      <c r="AG116" s="69"/>
      <c r="AH116" s="69"/>
      <c r="AI116" s="69"/>
      <c r="AJ116" s="69"/>
      <c r="AK116" s="69"/>
      <c r="AL116" s="69"/>
    </row>
    <row r="117" spans="1:38" s="71" customFormat="1" ht="60" customHeight="1" thickBot="1" x14ac:dyDescent="0.3">
      <c r="A117" s="15"/>
      <c r="B117" s="77" t="s">
        <v>130</v>
      </c>
      <c r="C117" s="17"/>
      <c r="D117" s="52"/>
      <c r="E117" s="52"/>
      <c r="F117" s="52"/>
      <c r="G117" s="56"/>
      <c r="H117" s="56"/>
      <c r="I117" s="56"/>
      <c r="J117" s="18"/>
      <c r="K117" s="18"/>
      <c r="L117" s="19"/>
      <c r="M117" s="79">
        <f>VLOOKUP($B117,المارينا!$B:$M,12,0)</f>
        <v>44548</v>
      </c>
      <c r="N117" s="62" t="str">
        <f>IF(AND(M117&gt;=$N$1)*(M117&lt;=$O$1),VLOOKUP(B117,المارينا!B$2:N$642,12),"لم تنتهي بعد")</f>
        <v>لم تنتهي بعد</v>
      </c>
      <c r="O117" s="65"/>
      <c r="P117" s="20"/>
      <c r="Q117" s="21"/>
      <c r="R117" s="22"/>
      <c r="S117" s="23"/>
      <c r="T117" s="24"/>
      <c r="U117" s="25"/>
      <c r="V117" s="25"/>
      <c r="W117" s="45"/>
      <c r="X117" s="44"/>
      <c r="Y117" s="44"/>
      <c r="Z117" s="44"/>
      <c r="AA117" s="41"/>
      <c r="AB117" s="41"/>
      <c r="AC117" s="26"/>
      <c r="AD117" s="27"/>
      <c r="AE117" s="28"/>
      <c r="AF117" s="69"/>
      <c r="AG117" s="69"/>
      <c r="AH117" s="69"/>
      <c r="AI117" s="69"/>
      <c r="AJ117" s="69"/>
      <c r="AK117" s="69"/>
      <c r="AL117" s="69"/>
    </row>
    <row r="118" spans="1:38" s="71" customFormat="1" ht="60" customHeight="1" thickBot="1" x14ac:dyDescent="0.3">
      <c r="A118" s="15"/>
      <c r="B118" s="77" t="s">
        <v>131</v>
      </c>
      <c r="C118" s="7"/>
      <c r="D118" s="37"/>
      <c r="E118" s="37"/>
      <c r="F118" s="37"/>
      <c r="G118" s="56"/>
      <c r="H118" s="56"/>
      <c r="I118" s="56"/>
      <c r="J118" s="18"/>
      <c r="K118" s="18"/>
      <c r="L118" s="19"/>
      <c r="M118" s="79">
        <f>VLOOKUP($B118,المارينا!$B:$M,12,0)</f>
        <v>44561</v>
      </c>
      <c r="N118" s="62" t="str">
        <f>IF(AND(M118&gt;=$N$1)*(M118&lt;=$O$1),VLOOKUP(B118,المارينا!B$2:N$642,12),"لم تنتهي بعد")</f>
        <v>لم تنتهي بعد</v>
      </c>
      <c r="O118" s="65"/>
      <c r="P118" s="20"/>
      <c r="Q118" s="21"/>
      <c r="R118" s="22"/>
      <c r="S118" s="23"/>
      <c r="T118" s="24"/>
      <c r="U118" s="25"/>
      <c r="V118" s="25"/>
      <c r="W118" s="45"/>
      <c r="X118" s="44"/>
      <c r="Y118" s="44"/>
      <c r="Z118" s="44"/>
      <c r="AA118" s="41"/>
      <c r="AB118" s="41"/>
      <c r="AC118" s="26"/>
      <c r="AD118" s="27"/>
      <c r="AE118" s="28"/>
      <c r="AF118" s="69"/>
      <c r="AG118" s="69"/>
      <c r="AH118" s="69"/>
      <c r="AI118" s="69"/>
      <c r="AJ118" s="69"/>
      <c r="AK118" s="69"/>
      <c r="AL118" s="69"/>
    </row>
    <row r="119" spans="1:38" s="71" customFormat="1" ht="60" customHeight="1" thickBot="1" x14ac:dyDescent="0.3">
      <c r="A119" s="15"/>
      <c r="B119" s="77" t="s">
        <v>132</v>
      </c>
      <c r="C119" s="17"/>
      <c r="D119" s="52"/>
      <c r="E119" s="52"/>
      <c r="F119" s="52"/>
      <c r="G119" s="56"/>
      <c r="H119" s="56"/>
      <c r="I119" s="56"/>
      <c r="J119" s="18"/>
      <c r="K119" s="18"/>
      <c r="L119" s="19"/>
      <c r="M119" s="79">
        <f>VLOOKUP($B119,المارينا!$B:$M,12,0)</f>
        <v>44645</v>
      </c>
      <c r="N119" s="62" t="str">
        <f>IF(AND(M119&gt;=$N$1)*(M119&lt;=$O$1),VLOOKUP(B119,المارينا!B$2:N$642,12),"لم تنتهي بعد")</f>
        <v>لم تنتهي بعد</v>
      </c>
      <c r="O119" s="65"/>
      <c r="P119" s="20"/>
      <c r="Q119" s="21"/>
      <c r="R119" s="22"/>
      <c r="S119" s="23"/>
      <c r="T119" s="24"/>
      <c r="U119" s="25"/>
      <c r="V119" s="25"/>
      <c r="W119" s="45"/>
      <c r="X119" s="44"/>
      <c r="Y119" s="44"/>
      <c r="Z119" s="44"/>
      <c r="AA119" s="41"/>
      <c r="AB119" s="41"/>
      <c r="AC119" s="26"/>
      <c r="AD119" s="27"/>
      <c r="AE119" s="28"/>
      <c r="AF119" s="69"/>
      <c r="AG119" s="69"/>
      <c r="AH119" s="69"/>
      <c r="AI119" s="69"/>
      <c r="AJ119" s="69"/>
      <c r="AK119" s="69"/>
      <c r="AL119" s="69"/>
    </row>
    <row r="120" spans="1:38" s="71" customFormat="1" ht="60" customHeight="1" thickBot="1" x14ac:dyDescent="0.3">
      <c r="A120" s="15"/>
      <c r="B120" s="77" t="s">
        <v>133</v>
      </c>
      <c r="C120" s="7"/>
      <c r="D120" s="52"/>
      <c r="E120" s="52"/>
      <c r="F120" s="52"/>
      <c r="G120" s="56"/>
      <c r="H120" s="56"/>
      <c r="I120" s="56"/>
      <c r="J120" s="18"/>
      <c r="K120" s="18"/>
      <c r="L120" s="19"/>
      <c r="M120" s="79">
        <f>VLOOKUP($B120,المارينا!$B:$M,12,0)</f>
        <v>44390</v>
      </c>
      <c r="N120" s="62" t="str">
        <f>IF(AND(M120&gt;=$N$1)*(M120&lt;=$O$1),VLOOKUP(B120,المارينا!B$2:N$642,12),"لم تنتهي بعد")</f>
        <v>لم تنتهي بعد</v>
      </c>
      <c r="O120" s="65"/>
      <c r="P120" s="20"/>
      <c r="Q120" s="21"/>
      <c r="R120" s="22"/>
      <c r="S120" s="23"/>
      <c r="T120" s="24"/>
      <c r="U120" s="25"/>
      <c r="V120" s="25"/>
      <c r="W120" s="45"/>
      <c r="X120" s="44"/>
      <c r="Y120" s="44"/>
      <c r="Z120" s="44"/>
      <c r="AA120" s="41"/>
      <c r="AB120" s="41"/>
      <c r="AC120" s="26"/>
      <c r="AD120" s="27"/>
      <c r="AE120" s="28"/>
      <c r="AF120" s="69"/>
      <c r="AG120" s="69"/>
      <c r="AH120" s="69"/>
      <c r="AI120" s="69"/>
      <c r="AJ120" s="69"/>
      <c r="AK120" s="69"/>
      <c r="AL120" s="69"/>
    </row>
    <row r="121" spans="1:38" s="71" customFormat="1" ht="60" customHeight="1" thickBot="1" x14ac:dyDescent="0.3">
      <c r="A121" s="15"/>
      <c r="B121" s="77" t="s">
        <v>134</v>
      </c>
      <c r="C121" s="17"/>
      <c r="D121" s="52"/>
      <c r="E121" s="52"/>
      <c r="F121" s="52"/>
      <c r="G121" s="56"/>
      <c r="H121" s="56"/>
      <c r="I121" s="56"/>
      <c r="J121" s="18"/>
      <c r="K121" s="18"/>
      <c r="L121" s="19"/>
      <c r="M121" s="79">
        <f>VLOOKUP($B121,المارينا!$B:$M,12,0)</f>
        <v>44412</v>
      </c>
      <c r="N121" s="62" t="str">
        <f>IF(AND(M121&gt;=$N$1)*(M121&lt;=$O$1),VLOOKUP(B121,المارينا!B$2:N$642,12),"لم تنتهي بعد")</f>
        <v>لم تنتهي بعد</v>
      </c>
      <c r="O121" s="65"/>
      <c r="P121" s="20"/>
      <c r="Q121" s="21"/>
      <c r="R121" s="22"/>
      <c r="S121" s="23"/>
      <c r="T121" s="24"/>
      <c r="U121" s="25"/>
      <c r="V121" s="25"/>
      <c r="W121" s="45"/>
      <c r="X121" s="44"/>
      <c r="Y121" s="44"/>
      <c r="Z121" s="44"/>
      <c r="AA121" s="41"/>
      <c r="AB121" s="41"/>
      <c r="AC121" s="26"/>
      <c r="AD121" s="27"/>
      <c r="AE121" s="28"/>
      <c r="AF121" s="69"/>
      <c r="AG121" s="69"/>
      <c r="AH121" s="69"/>
      <c r="AI121" s="69"/>
      <c r="AJ121" s="69"/>
      <c r="AK121" s="69"/>
      <c r="AL121" s="69"/>
    </row>
    <row r="122" spans="1:38" s="71" customFormat="1" ht="60" customHeight="1" thickBot="1" x14ac:dyDescent="0.3">
      <c r="A122" s="15"/>
      <c r="B122" s="77" t="s">
        <v>135</v>
      </c>
      <c r="C122" s="7"/>
      <c r="D122" s="37"/>
      <c r="E122" s="37"/>
      <c r="F122" s="37"/>
      <c r="G122" s="56"/>
      <c r="H122" s="56"/>
      <c r="I122" s="56"/>
      <c r="J122" s="18"/>
      <c r="K122" s="32"/>
      <c r="L122" s="27"/>
      <c r="M122" s="79">
        <f>VLOOKUP($B122,المارينا!$B:$M,12,0)</f>
        <v>44569</v>
      </c>
      <c r="N122" s="62" t="str">
        <f>IF(AND(M122&gt;=$N$1)*(M122&lt;=$O$1),VLOOKUP(B122,المارينا!B$2:N$642,12),"لم تنتهي بعد")</f>
        <v>لم تنتهي بعد</v>
      </c>
      <c r="O122" s="65"/>
      <c r="P122" s="33"/>
      <c r="Q122" s="21"/>
      <c r="R122" s="22"/>
      <c r="S122" s="23"/>
      <c r="T122" s="24"/>
      <c r="U122" s="34"/>
      <c r="V122" s="34"/>
      <c r="W122" s="48"/>
      <c r="X122" s="44"/>
      <c r="Y122" s="44"/>
      <c r="Z122" s="44"/>
      <c r="AA122" s="41"/>
      <c r="AB122" s="41"/>
      <c r="AC122" s="27"/>
      <c r="AD122" s="27"/>
      <c r="AE122" s="28"/>
      <c r="AF122" s="69"/>
      <c r="AG122" s="69"/>
      <c r="AH122" s="69"/>
      <c r="AI122" s="69"/>
      <c r="AJ122" s="69"/>
      <c r="AK122" s="69"/>
      <c r="AL122" s="69"/>
    </row>
    <row r="123" spans="1:38" s="71" customFormat="1" ht="60" customHeight="1" thickBot="1" x14ac:dyDescent="0.3">
      <c r="A123" s="15"/>
      <c r="B123" s="77" t="s">
        <v>136</v>
      </c>
      <c r="C123" s="17"/>
      <c r="D123" s="52"/>
      <c r="E123" s="52"/>
      <c r="F123" s="52"/>
      <c r="G123" s="56"/>
      <c r="H123" s="56"/>
      <c r="I123" s="56"/>
      <c r="J123" s="18"/>
      <c r="K123" s="18"/>
      <c r="L123" s="19"/>
      <c r="M123" s="79">
        <f>VLOOKUP($B123,المارينا!$B:$M,12,0)</f>
        <v>44709</v>
      </c>
      <c r="N123" s="62" t="str">
        <f>IF(AND(M123&gt;=$N$1)*(M123&lt;=$O$1),VLOOKUP(B123,المارينا!B$2:N$642,12),"لم تنتهي بعد")</f>
        <v>لم تنتهي بعد</v>
      </c>
      <c r="O123" s="65"/>
      <c r="P123" s="20"/>
      <c r="Q123" s="21"/>
      <c r="R123" s="22"/>
      <c r="S123" s="23"/>
      <c r="T123" s="24"/>
      <c r="U123" s="25"/>
      <c r="V123" s="25"/>
      <c r="W123" s="45"/>
      <c r="X123" s="44"/>
      <c r="Y123" s="44"/>
      <c r="Z123" s="44"/>
      <c r="AA123" s="41"/>
      <c r="AB123" s="41"/>
      <c r="AC123" s="26"/>
      <c r="AD123" s="27"/>
      <c r="AE123" s="28"/>
      <c r="AF123" s="69"/>
      <c r="AG123" s="69"/>
      <c r="AH123" s="69"/>
      <c r="AI123" s="69"/>
      <c r="AJ123" s="69"/>
      <c r="AK123" s="69"/>
      <c r="AL123" s="69"/>
    </row>
    <row r="124" spans="1:38" s="71" customFormat="1" ht="60" customHeight="1" thickBot="1" x14ac:dyDescent="0.3">
      <c r="A124" s="15"/>
      <c r="B124" s="77" t="s">
        <v>137</v>
      </c>
      <c r="C124" s="7"/>
      <c r="D124" s="52"/>
      <c r="E124" s="52"/>
      <c r="F124" s="52"/>
      <c r="G124" s="56"/>
      <c r="H124" s="56"/>
      <c r="I124" s="56"/>
      <c r="J124" s="18"/>
      <c r="K124" s="18"/>
      <c r="L124" s="19"/>
      <c r="M124" s="79">
        <f>VLOOKUP($B124,المارينا!$B:$M,12,0)</f>
        <v>44561</v>
      </c>
      <c r="N124" s="62" t="str">
        <f>IF(AND(M124&gt;=$N$1)*(M124&lt;=$O$1),VLOOKUP(B124,المارينا!B$2:N$642,12),"لم تنتهي بعد")</f>
        <v>لم تنتهي بعد</v>
      </c>
      <c r="O124" s="65"/>
      <c r="P124" s="20"/>
      <c r="Q124" s="21"/>
      <c r="R124" s="22"/>
      <c r="S124" s="23"/>
      <c r="T124" s="24"/>
      <c r="U124" s="25"/>
      <c r="V124" s="25"/>
      <c r="W124" s="45"/>
      <c r="X124" s="44"/>
      <c r="Y124" s="44"/>
      <c r="Z124" s="44"/>
      <c r="AA124" s="41"/>
      <c r="AB124" s="41"/>
      <c r="AC124" s="26"/>
      <c r="AD124" s="27"/>
      <c r="AE124" s="28"/>
      <c r="AF124" s="69"/>
      <c r="AG124" s="69"/>
      <c r="AH124" s="69"/>
      <c r="AI124" s="69"/>
      <c r="AJ124" s="69"/>
      <c r="AK124" s="69"/>
      <c r="AL124" s="69"/>
    </row>
    <row r="125" spans="1:38" s="71" customFormat="1" ht="60" customHeight="1" thickBot="1" x14ac:dyDescent="0.3">
      <c r="A125" s="15"/>
      <c r="B125" s="77" t="s">
        <v>138</v>
      </c>
      <c r="C125" s="17"/>
      <c r="D125" s="37"/>
      <c r="E125" s="37"/>
      <c r="F125" s="37"/>
      <c r="G125" s="56"/>
      <c r="H125" s="56"/>
      <c r="I125" s="56"/>
      <c r="J125" s="18"/>
      <c r="K125" s="18"/>
      <c r="L125" s="19"/>
      <c r="M125" s="79">
        <f>VLOOKUP($B125,المارينا!$B:$M,12,0)</f>
        <v>44739</v>
      </c>
      <c r="N125" s="62" t="str">
        <f>IF(AND(M125&gt;=$N$1)*(M125&lt;=$O$1),VLOOKUP(B125,المارينا!B$2:N$642,12),"لم تنتهي بعد")</f>
        <v>لم تنتهي بعد</v>
      </c>
      <c r="O125" s="65"/>
      <c r="P125" s="20"/>
      <c r="Q125" s="21"/>
      <c r="R125" s="22"/>
      <c r="S125" s="23"/>
      <c r="T125" s="24"/>
      <c r="U125" s="25"/>
      <c r="V125" s="25"/>
      <c r="W125" s="45"/>
      <c r="X125" s="44"/>
      <c r="Y125" s="44"/>
      <c r="Z125" s="44"/>
      <c r="AA125" s="41"/>
      <c r="AB125" s="41"/>
      <c r="AC125" s="26"/>
      <c r="AD125" s="27"/>
      <c r="AE125" s="28"/>
      <c r="AF125" s="69"/>
      <c r="AG125" s="69"/>
      <c r="AH125" s="69"/>
      <c r="AI125" s="69"/>
      <c r="AJ125" s="69"/>
      <c r="AK125" s="69"/>
      <c r="AL125" s="69"/>
    </row>
    <row r="126" spans="1:38" s="71" customFormat="1" ht="60" customHeight="1" thickBot="1" x14ac:dyDescent="0.3">
      <c r="A126" s="15"/>
      <c r="B126" s="77" t="s">
        <v>139</v>
      </c>
      <c r="C126" s="7"/>
      <c r="D126" s="52"/>
      <c r="E126" s="52"/>
      <c r="F126" s="52"/>
      <c r="G126" s="56"/>
      <c r="H126" s="56"/>
      <c r="I126" s="56"/>
      <c r="J126" s="18"/>
      <c r="K126" s="18"/>
      <c r="L126" s="19"/>
      <c r="M126" s="79">
        <f>VLOOKUP($B126,المارينا!$B:$M,12,0)</f>
        <v>44724</v>
      </c>
      <c r="N126" s="62" t="str">
        <f>IF(AND(M126&gt;=$N$1)*(M126&lt;=$O$1),VLOOKUP(B126,المارينا!B$2:N$642,12),"لم تنتهي بعد")</f>
        <v>لم تنتهي بعد</v>
      </c>
      <c r="O126" s="65"/>
      <c r="P126" s="20"/>
      <c r="Q126" s="21"/>
      <c r="R126" s="22"/>
      <c r="S126" s="23"/>
      <c r="T126" s="24"/>
      <c r="U126" s="25"/>
      <c r="V126" s="25"/>
      <c r="W126" s="45"/>
      <c r="X126" s="44"/>
      <c r="Y126" s="44"/>
      <c r="Z126" s="44"/>
      <c r="AA126" s="41"/>
      <c r="AB126" s="41"/>
      <c r="AC126" s="26"/>
      <c r="AD126" s="27"/>
      <c r="AE126" s="28"/>
      <c r="AF126" s="69"/>
      <c r="AG126" s="69"/>
      <c r="AH126" s="69"/>
      <c r="AI126" s="69"/>
      <c r="AJ126" s="69"/>
      <c r="AK126" s="69"/>
      <c r="AL126" s="69"/>
    </row>
    <row r="127" spans="1:38" s="71" customFormat="1" ht="60" customHeight="1" thickBot="1" x14ac:dyDescent="0.3">
      <c r="A127" s="15"/>
      <c r="B127" s="77" t="s">
        <v>140</v>
      </c>
      <c r="C127" s="17"/>
      <c r="D127" s="52"/>
      <c r="E127" s="52"/>
      <c r="F127" s="52"/>
      <c r="G127" s="56"/>
      <c r="H127" s="56"/>
      <c r="I127" s="56"/>
      <c r="J127" s="18"/>
      <c r="K127" s="18"/>
      <c r="L127" s="19"/>
      <c r="M127" s="79">
        <f>VLOOKUP($B127,المارينا!$B:$M,12,0)</f>
        <v>44682</v>
      </c>
      <c r="N127" s="62" t="str">
        <f>IF(AND(M127&gt;=$N$1)*(M127&lt;=$O$1),VLOOKUP(B127,المارينا!B$2:N$642,12),"لم تنتهي بعد")</f>
        <v>لم تنتهي بعد</v>
      </c>
      <c r="O127" s="65"/>
      <c r="P127" s="20"/>
      <c r="Q127" s="21"/>
      <c r="R127" s="22"/>
      <c r="S127" s="23"/>
      <c r="T127" s="24"/>
      <c r="U127" s="25"/>
      <c r="V127" s="25"/>
      <c r="W127" s="45"/>
      <c r="X127" s="44"/>
      <c r="Y127" s="44"/>
      <c r="Z127" s="44"/>
      <c r="AA127" s="41"/>
      <c r="AB127" s="41"/>
      <c r="AC127" s="26"/>
      <c r="AD127" s="27"/>
      <c r="AE127" s="28"/>
      <c r="AF127" s="69"/>
      <c r="AG127" s="69"/>
      <c r="AH127" s="69"/>
      <c r="AI127" s="69"/>
      <c r="AJ127" s="69"/>
      <c r="AK127" s="69"/>
      <c r="AL127" s="69"/>
    </row>
    <row r="128" spans="1:38" s="71" customFormat="1" ht="60" customHeight="1" thickBot="1" x14ac:dyDescent="0.3">
      <c r="A128" s="15"/>
      <c r="B128" s="77" t="s">
        <v>141</v>
      </c>
      <c r="C128" s="7"/>
      <c r="D128" s="52"/>
      <c r="E128" s="52"/>
      <c r="F128" s="52"/>
      <c r="G128" s="56"/>
      <c r="H128" s="56"/>
      <c r="I128" s="56"/>
      <c r="J128" s="18"/>
      <c r="K128" s="18"/>
      <c r="L128" s="19"/>
      <c r="M128" s="79">
        <f>VLOOKUP($B128,المارينا!$B:$M,12,0)</f>
        <v>44625</v>
      </c>
      <c r="N128" s="62" t="str">
        <f>IF(AND(M128&gt;=$N$1)*(M128&lt;=$O$1),VLOOKUP(B128,المارينا!B$2:N$642,12),"لم تنتهي بعد")</f>
        <v>لم تنتهي بعد</v>
      </c>
      <c r="O128" s="65"/>
      <c r="P128" s="20"/>
      <c r="Q128" s="21"/>
      <c r="R128" s="22"/>
      <c r="S128" s="23"/>
      <c r="T128" s="24"/>
      <c r="U128" s="25"/>
      <c r="V128" s="25"/>
      <c r="W128" s="45"/>
      <c r="X128" s="44"/>
      <c r="Y128" s="44"/>
      <c r="Z128" s="44"/>
      <c r="AA128" s="41"/>
      <c r="AB128" s="41"/>
      <c r="AC128" s="26"/>
      <c r="AD128" s="27"/>
      <c r="AE128" s="28"/>
      <c r="AF128" s="69"/>
      <c r="AG128" s="69"/>
      <c r="AH128" s="69"/>
      <c r="AI128" s="69"/>
      <c r="AJ128" s="69"/>
      <c r="AK128" s="69"/>
      <c r="AL128" s="69"/>
    </row>
    <row r="129" spans="1:38" s="71" customFormat="1" ht="60" customHeight="1" thickBot="1" x14ac:dyDescent="0.3">
      <c r="A129" s="15"/>
      <c r="B129" s="77" t="s">
        <v>142</v>
      </c>
      <c r="C129" s="17"/>
      <c r="D129" s="37"/>
      <c r="E129" s="37"/>
      <c r="F129" s="37"/>
      <c r="G129" s="56"/>
      <c r="H129" s="56"/>
      <c r="I129" s="56"/>
      <c r="J129" s="18"/>
      <c r="K129" s="18"/>
      <c r="L129" s="19"/>
      <c r="M129" s="79">
        <f>VLOOKUP($B129,المارينا!$B:$M,12,0)</f>
        <v>44676</v>
      </c>
      <c r="N129" s="62" t="str">
        <f>IF(AND(M129&gt;=$N$1)*(M129&lt;=$O$1),VLOOKUP(B129,المارينا!B$2:N$642,12),"لم تنتهي بعد")</f>
        <v>لم تنتهي بعد</v>
      </c>
      <c r="O129" s="65"/>
      <c r="P129" s="20"/>
      <c r="Q129" s="21"/>
      <c r="R129" s="22"/>
      <c r="S129" s="23"/>
      <c r="T129" s="24"/>
      <c r="U129" s="25"/>
      <c r="V129" s="25"/>
      <c r="W129" s="45"/>
      <c r="X129" s="44"/>
      <c r="Y129" s="44"/>
      <c r="Z129" s="44"/>
      <c r="AA129" s="41"/>
      <c r="AB129" s="41"/>
      <c r="AC129" s="26"/>
      <c r="AD129" s="27"/>
      <c r="AE129" s="28"/>
      <c r="AF129" s="69"/>
      <c r="AG129" s="69"/>
      <c r="AH129" s="69"/>
      <c r="AI129" s="69"/>
      <c r="AJ129" s="69"/>
      <c r="AK129" s="69"/>
      <c r="AL129" s="69"/>
    </row>
    <row r="130" spans="1:38" s="71" customFormat="1" ht="60" customHeight="1" thickBot="1" x14ac:dyDescent="0.3">
      <c r="A130" s="15"/>
      <c r="B130" s="77" t="s">
        <v>143</v>
      </c>
      <c r="C130" s="7"/>
      <c r="D130" s="52"/>
      <c r="E130" s="52"/>
      <c r="F130" s="52"/>
      <c r="G130" s="56"/>
      <c r="H130" s="56"/>
      <c r="I130" s="56"/>
      <c r="J130" s="18"/>
      <c r="K130" s="18"/>
      <c r="L130" s="19"/>
      <c r="M130" s="79">
        <f>VLOOKUP($B130,المارينا!$B:$M,12,0)</f>
        <v>44545</v>
      </c>
      <c r="N130" s="62" t="str">
        <f>IF(AND(M130&gt;=$N$1)*(M130&lt;=$O$1),VLOOKUP(B130,المارينا!B$2:N$642,12),"لم تنتهي بعد")</f>
        <v>لم تنتهي بعد</v>
      </c>
      <c r="O130" s="65"/>
      <c r="P130" s="20"/>
      <c r="Q130" s="21"/>
      <c r="R130" s="22"/>
      <c r="S130" s="23"/>
      <c r="T130" s="24"/>
      <c r="U130" s="25"/>
      <c r="V130" s="25"/>
      <c r="W130" s="45"/>
      <c r="X130" s="44"/>
      <c r="Y130" s="44"/>
      <c r="Z130" s="44"/>
      <c r="AA130" s="41"/>
      <c r="AB130" s="41"/>
      <c r="AC130" s="26"/>
      <c r="AD130" s="27"/>
      <c r="AE130" s="28"/>
      <c r="AF130" s="69"/>
      <c r="AG130" s="69"/>
      <c r="AH130" s="69"/>
      <c r="AI130" s="69"/>
      <c r="AJ130" s="69"/>
      <c r="AK130" s="69"/>
      <c r="AL130" s="69"/>
    </row>
    <row r="131" spans="1:38" s="71" customFormat="1" ht="60" customHeight="1" thickBot="1" x14ac:dyDescent="0.3">
      <c r="A131" s="15"/>
      <c r="B131" s="77" t="s">
        <v>144</v>
      </c>
      <c r="C131" s="17"/>
      <c r="D131" s="52"/>
      <c r="E131" s="52"/>
      <c r="F131" s="52"/>
      <c r="G131" s="56"/>
      <c r="H131" s="56"/>
      <c r="I131" s="56"/>
      <c r="J131" s="18"/>
      <c r="K131" s="18"/>
      <c r="L131" s="19"/>
      <c r="M131" s="79">
        <f>VLOOKUP($B131,المارينا!$B:$M,12,0)</f>
        <v>44630</v>
      </c>
      <c r="N131" s="62" t="str">
        <f>IF(AND(M131&gt;=$N$1)*(M131&lt;=$O$1),VLOOKUP(B131,المارينا!B$2:N$642,12),"لم تنتهي بعد")</f>
        <v>لم تنتهي بعد</v>
      </c>
      <c r="O131" s="65"/>
      <c r="P131" s="20"/>
      <c r="Q131" s="21"/>
      <c r="R131" s="22"/>
      <c r="S131" s="23"/>
      <c r="T131" s="24"/>
      <c r="U131" s="25"/>
      <c r="V131" s="25"/>
      <c r="W131" s="45"/>
      <c r="X131" s="44"/>
      <c r="Y131" s="44"/>
      <c r="Z131" s="44"/>
      <c r="AA131" s="41"/>
      <c r="AB131" s="41"/>
      <c r="AC131" s="26"/>
      <c r="AD131" s="27"/>
      <c r="AE131" s="28"/>
      <c r="AF131" s="69"/>
      <c r="AG131" s="69"/>
      <c r="AH131" s="69"/>
      <c r="AI131" s="69"/>
      <c r="AJ131" s="69"/>
      <c r="AK131" s="69"/>
      <c r="AL131" s="69"/>
    </row>
    <row r="132" spans="1:38" s="71" customFormat="1" ht="60" customHeight="1" thickBot="1" x14ac:dyDescent="0.3">
      <c r="A132" s="15"/>
      <c r="B132" s="77" t="s">
        <v>145</v>
      </c>
      <c r="C132" s="7"/>
      <c r="D132" s="37"/>
      <c r="E132" s="37"/>
      <c r="F132" s="37"/>
      <c r="G132" s="56"/>
      <c r="H132" s="56"/>
      <c r="I132" s="56"/>
      <c r="J132" s="18"/>
      <c r="K132" s="18"/>
      <c r="L132" s="19"/>
      <c r="M132" s="79">
        <f>VLOOKUP($B132,المارينا!$B:$M,12,0)</f>
        <v>44378</v>
      </c>
      <c r="N132" s="62" t="str">
        <f>IF(AND(M132&gt;=$N$1)*(M132&lt;=$O$1),VLOOKUP(B132,المارينا!B$2:N$642,12),"لم تنتهي بعد")</f>
        <v>لم تنتهي بعد</v>
      </c>
      <c r="O132" s="65"/>
      <c r="P132" s="20"/>
      <c r="Q132" s="21"/>
      <c r="R132" s="22"/>
      <c r="S132" s="23"/>
      <c r="T132" s="24"/>
      <c r="U132" s="25"/>
      <c r="V132" s="25"/>
      <c r="W132" s="45"/>
      <c r="X132" s="44"/>
      <c r="Y132" s="44"/>
      <c r="Z132" s="44"/>
      <c r="AA132" s="41"/>
      <c r="AB132" s="41"/>
      <c r="AC132" s="26"/>
      <c r="AD132" s="27"/>
      <c r="AE132" s="28"/>
      <c r="AF132" s="69"/>
      <c r="AG132" s="69"/>
      <c r="AH132" s="69"/>
      <c r="AI132" s="69"/>
      <c r="AJ132" s="69"/>
      <c r="AK132" s="69"/>
      <c r="AL132" s="69"/>
    </row>
    <row r="133" spans="1:38" s="71" customFormat="1" ht="60" customHeight="1" thickBot="1" x14ac:dyDescent="0.3">
      <c r="A133" s="15"/>
      <c r="B133" s="77" t="s">
        <v>146</v>
      </c>
      <c r="C133" s="17"/>
      <c r="D133" s="52"/>
      <c r="E133" s="52"/>
      <c r="F133" s="52"/>
      <c r="G133" s="56"/>
      <c r="H133" s="56"/>
      <c r="I133" s="56"/>
      <c r="J133" s="18"/>
      <c r="K133" s="18"/>
      <c r="L133" s="19"/>
      <c r="M133" s="79">
        <f>VLOOKUP($B133,المارينا!$B:$M,12,0)</f>
        <v>44508</v>
      </c>
      <c r="N133" s="62" t="str">
        <f>IF(AND(M133&gt;=$N$1)*(M133&lt;=$O$1),VLOOKUP(B133,المارينا!B$2:N$642,12),"لم تنتهي بعد")</f>
        <v>لم تنتهي بعد</v>
      </c>
      <c r="O133" s="65"/>
      <c r="P133" s="20"/>
      <c r="Q133" s="21"/>
      <c r="R133" s="22"/>
      <c r="S133" s="23"/>
      <c r="T133" s="24"/>
      <c r="U133" s="25"/>
      <c r="V133" s="25"/>
      <c r="W133" s="45"/>
      <c r="X133" s="44"/>
      <c r="Y133" s="44"/>
      <c r="Z133" s="44"/>
      <c r="AA133" s="41"/>
      <c r="AB133" s="41"/>
      <c r="AC133" s="26"/>
      <c r="AD133" s="27"/>
      <c r="AE133" s="28"/>
      <c r="AF133" s="69"/>
      <c r="AG133" s="69"/>
      <c r="AH133" s="69"/>
      <c r="AI133" s="69"/>
      <c r="AJ133" s="69"/>
      <c r="AK133" s="69"/>
      <c r="AL133" s="69"/>
    </row>
    <row r="134" spans="1:38" s="71" customFormat="1" ht="60" customHeight="1" thickBot="1" x14ac:dyDescent="0.3">
      <c r="A134" s="15"/>
      <c r="B134" s="77" t="s">
        <v>147</v>
      </c>
      <c r="C134" s="7"/>
      <c r="D134" s="52"/>
      <c r="E134" s="52"/>
      <c r="F134" s="52"/>
      <c r="G134" s="56"/>
      <c r="H134" s="56"/>
      <c r="I134" s="56"/>
      <c r="J134" s="18"/>
      <c r="K134" s="18"/>
      <c r="L134" s="19"/>
      <c r="M134" s="79">
        <f>VLOOKUP($B134,المارينا!$B:$M,12,0)</f>
        <v>44623</v>
      </c>
      <c r="N134" s="62" t="str">
        <f>IF(AND(M134&gt;=$N$1)*(M134&lt;=$O$1),VLOOKUP(B134,المارينا!B$2:N$642,12),"لم تنتهي بعد")</f>
        <v>لم تنتهي بعد</v>
      </c>
      <c r="O134" s="65"/>
      <c r="P134" s="20"/>
      <c r="Q134" s="21"/>
      <c r="R134" s="22"/>
      <c r="S134" s="23"/>
      <c r="T134" s="24"/>
      <c r="U134" s="25"/>
      <c r="V134" s="25"/>
      <c r="W134" s="45"/>
      <c r="X134" s="44"/>
      <c r="Y134" s="44"/>
      <c r="Z134" s="44"/>
      <c r="AA134" s="41"/>
      <c r="AB134" s="41"/>
      <c r="AC134" s="26"/>
      <c r="AD134" s="27"/>
      <c r="AE134" s="28"/>
      <c r="AF134" s="69"/>
      <c r="AG134" s="69"/>
      <c r="AH134" s="69"/>
      <c r="AI134" s="69"/>
      <c r="AJ134" s="69"/>
      <c r="AK134" s="69"/>
      <c r="AL134" s="69"/>
    </row>
    <row r="135" spans="1:38" s="71" customFormat="1" ht="60" customHeight="1" thickBot="1" x14ac:dyDescent="0.3">
      <c r="A135" s="15"/>
      <c r="B135" s="77" t="s">
        <v>148</v>
      </c>
      <c r="C135" s="17"/>
      <c r="D135" s="52"/>
      <c r="E135" s="52"/>
      <c r="F135" s="52"/>
      <c r="G135" s="56"/>
      <c r="H135" s="56"/>
      <c r="I135" s="56"/>
      <c r="J135" s="18"/>
      <c r="K135" s="18"/>
      <c r="L135" s="19"/>
      <c r="M135" s="79">
        <f>VLOOKUP($B135,المارينا!$B:$M,12,0)</f>
        <v>44919</v>
      </c>
      <c r="N135" s="62" t="str">
        <f>IF(AND(M135&gt;=$N$1)*(M135&lt;=$O$1),VLOOKUP(B135,المارينا!B$2:N$642,12),"لم تنتهي بعد")</f>
        <v>لم تنتهي بعد</v>
      </c>
      <c r="O135" s="65"/>
      <c r="P135" s="20"/>
      <c r="Q135" s="21"/>
      <c r="R135" s="22"/>
      <c r="S135" s="23"/>
      <c r="T135" s="24"/>
      <c r="U135" s="25"/>
      <c r="V135" s="25"/>
      <c r="W135" s="45"/>
      <c r="X135" s="44"/>
      <c r="Y135" s="44"/>
      <c r="Z135" s="44"/>
      <c r="AA135" s="41"/>
      <c r="AB135" s="41"/>
      <c r="AC135" s="26"/>
      <c r="AD135" s="27"/>
      <c r="AE135" s="28"/>
      <c r="AF135" s="69"/>
      <c r="AG135" s="69"/>
      <c r="AH135" s="69"/>
      <c r="AI135" s="69"/>
      <c r="AJ135" s="69"/>
      <c r="AK135" s="69"/>
      <c r="AL135" s="69"/>
    </row>
    <row r="136" spans="1:38" s="71" customFormat="1" ht="60" customHeight="1" thickBot="1" x14ac:dyDescent="0.3">
      <c r="A136" s="15"/>
      <c r="B136" s="77" t="s">
        <v>149</v>
      </c>
      <c r="C136" s="7"/>
      <c r="D136" s="37"/>
      <c r="E136" s="37"/>
      <c r="F136" s="37"/>
      <c r="G136" s="56"/>
      <c r="H136" s="56"/>
      <c r="I136" s="56"/>
      <c r="J136" s="18"/>
      <c r="K136" s="18"/>
      <c r="L136" s="19"/>
      <c r="M136" s="79">
        <f>VLOOKUP($B136,المارينا!$B:$M,12,0)</f>
        <v>44678</v>
      </c>
      <c r="N136" s="62" t="str">
        <f>IF(AND(M136&gt;=$N$1)*(M136&lt;=$O$1),VLOOKUP(B136,المارينا!B$2:N$642,12),"لم تنتهي بعد")</f>
        <v>لم تنتهي بعد</v>
      </c>
      <c r="O136" s="65"/>
      <c r="P136" s="20"/>
      <c r="Q136" s="21"/>
      <c r="R136" s="22"/>
      <c r="S136" s="23"/>
      <c r="T136" s="24"/>
      <c r="U136" s="25"/>
      <c r="V136" s="25"/>
      <c r="W136" s="45"/>
      <c r="X136" s="44"/>
      <c r="Y136" s="44"/>
      <c r="Z136" s="44"/>
      <c r="AA136" s="41"/>
      <c r="AB136" s="41"/>
      <c r="AC136" s="26"/>
      <c r="AD136" s="27"/>
      <c r="AE136" s="28"/>
      <c r="AF136" s="69"/>
      <c r="AG136" s="69"/>
      <c r="AH136" s="69"/>
      <c r="AI136" s="69"/>
      <c r="AJ136" s="69"/>
      <c r="AK136" s="69"/>
      <c r="AL136" s="69"/>
    </row>
    <row r="137" spans="1:38" s="71" customFormat="1" ht="60" customHeight="1" thickBot="1" x14ac:dyDescent="0.3">
      <c r="A137" s="15"/>
      <c r="B137" s="77" t="s">
        <v>150</v>
      </c>
      <c r="C137" s="17"/>
      <c r="D137" s="52"/>
      <c r="E137" s="52"/>
      <c r="F137" s="52"/>
      <c r="G137" s="56"/>
      <c r="H137" s="56"/>
      <c r="I137" s="56"/>
      <c r="J137" s="18"/>
      <c r="K137" s="18"/>
      <c r="L137" s="19"/>
      <c r="M137" s="79">
        <f>VLOOKUP($B137,المارينا!$B:$M,12,0)</f>
        <v>44702</v>
      </c>
      <c r="N137" s="62" t="str">
        <f>IF(AND(M137&gt;=$N$1)*(M137&lt;=$O$1),VLOOKUP(B137,المارينا!B$2:N$642,12),"لم تنتهي بعد")</f>
        <v>لم تنتهي بعد</v>
      </c>
      <c r="O137" s="65"/>
      <c r="P137" s="20"/>
      <c r="Q137" s="21"/>
      <c r="R137" s="22"/>
      <c r="S137" s="23"/>
      <c r="T137" s="24"/>
      <c r="U137" s="25"/>
      <c r="V137" s="25"/>
      <c r="W137" s="45"/>
      <c r="X137" s="44"/>
      <c r="Y137" s="44"/>
      <c r="Z137" s="44"/>
      <c r="AA137" s="41"/>
      <c r="AB137" s="41"/>
      <c r="AC137" s="26"/>
      <c r="AD137" s="27"/>
      <c r="AE137" s="28"/>
      <c r="AF137" s="69"/>
      <c r="AG137" s="69"/>
      <c r="AH137" s="69"/>
      <c r="AI137" s="69"/>
      <c r="AJ137" s="69"/>
      <c r="AK137" s="69"/>
      <c r="AL137" s="69"/>
    </row>
    <row r="138" spans="1:38" s="71" customFormat="1" ht="60" customHeight="1" thickBot="1" x14ac:dyDescent="0.3">
      <c r="A138" s="15"/>
      <c r="B138" s="77" t="s">
        <v>151</v>
      </c>
      <c r="C138" s="7"/>
      <c r="D138" s="52"/>
      <c r="E138" s="52"/>
      <c r="F138" s="52"/>
      <c r="G138" s="56"/>
      <c r="H138" s="56"/>
      <c r="I138" s="56"/>
      <c r="J138" s="18"/>
      <c r="K138" s="18"/>
      <c r="L138" s="19"/>
      <c r="M138" s="79">
        <f>VLOOKUP($B138,المارينا!$B:$M,12,0)</f>
        <v>44293</v>
      </c>
      <c r="N138" s="62" t="str">
        <f>IF(AND(M138&gt;=$N$1)*(M138&lt;=$O$1),VLOOKUP(B138,المارينا!B$2:N$642,12),"لم تنتهي بعد")</f>
        <v>لم تنتهي بعد</v>
      </c>
      <c r="O138" s="65"/>
      <c r="P138" s="20"/>
      <c r="Q138" s="21"/>
      <c r="R138" s="22"/>
      <c r="S138" s="23"/>
      <c r="T138" s="24"/>
      <c r="U138" s="25"/>
      <c r="V138" s="25"/>
      <c r="W138" s="45"/>
      <c r="X138" s="44"/>
      <c r="Y138" s="44"/>
      <c r="Z138" s="44"/>
      <c r="AA138" s="41"/>
      <c r="AB138" s="41"/>
      <c r="AC138" s="26"/>
      <c r="AD138" s="27"/>
      <c r="AE138" s="28"/>
      <c r="AF138" s="69"/>
      <c r="AG138" s="69"/>
      <c r="AH138" s="69"/>
      <c r="AI138" s="69"/>
      <c r="AJ138" s="69"/>
      <c r="AK138" s="69"/>
      <c r="AL138" s="69"/>
    </row>
    <row r="139" spans="1:38" s="71" customFormat="1" ht="60" customHeight="1" thickBot="1" x14ac:dyDescent="0.3">
      <c r="A139" s="15"/>
      <c r="B139" s="77" t="s">
        <v>152</v>
      </c>
      <c r="C139" s="17"/>
      <c r="D139" s="37"/>
      <c r="E139" s="37"/>
      <c r="F139" s="37"/>
      <c r="G139" s="56"/>
      <c r="H139" s="56"/>
      <c r="I139" s="56"/>
      <c r="J139" s="18"/>
      <c r="K139" s="18"/>
      <c r="L139" s="19"/>
      <c r="M139" s="79">
        <f>VLOOKUP($B139,المارينا!$B:$M,12,0)</f>
        <v>44477</v>
      </c>
      <c r="N139" s="62" t="str">
        <f>IF(AND(M139&gt;=$N$1)*(M139&lt;=$O$1),VLOOKUP(B139,المارينا!B$2:N$642,12),"لم تنتهي بعد")</f>
        <v>لم تنتهي بعد</v>
      </c>
      <c r="O139" s="65"/>
      <c r="P139" s="20"/>
      <c r="Q139" s="21"/>
      <c r="R139" s="22"/>
      <c r="S139" s="23"/>
      <c r="T139" s="24"/>
      <c r="U139" s="25"/>
      <c r="V139" s="25"/>
      <c r="W139" s="45"/>
      <c r="X139" s="44"/>
      <c r="Y139" s="44"/>
      <c r="Z139" s="44"/>
      <c r="AA139" s="41"/>
      <c r="AB139" s="41"/>
      <c r="AC139" s="26"/>
      <c r="AD139" s="27"/>
      <c r="AE139" s="28"/>
      <c r="AF139" s="69"/>
      <c r="AG139" s="69"/>
      <c r="AH139" s="69"/>
      <c r="AI139" s="69"/>
      <c r="AJ139" s="69"/>
      <c r="AK139" s="69"/>
      <c r="AL139" s="69"/>
    </row>
    <row r="140" spans="1:38" s="71" customFormat="1" ht="60" customHeight="1" thickBot="1" x14ac:dyDescent="0.3">
      <c r="A140" s="15"/>
      <c r="B140" s="77" t="s">
        <v>153</v>
      </c>
      <c r="C140" s="7"/>
      <c r="D140" s="52"/>
      <c r="E140" s="52"/>
      <c r="F140" s="52"/>
      <c r="G140" s="56"/>
      <c r="H140" s="56"/>
      <c r="I140" s="56"/>
      <c r="J140" s="18"/>
      <c r="K140" s="18"/>
      <c r="L140" s="19"/>
      <c r="M140" s="79">
        <f>VLOOKUP($B140,المارينا!$B:$M,12,0)</f>
        <v>44293</v>
      </c>
      <c r="N140" s="62" t="str">
        <f>IF(AND(M140&gt;=$N$1)*(M140&lt;=$O$1),VLOOKUP(B140,المارينا!B$2:N$642,12),"لم تنتهي بعد")</f>
        <v>لم تنتهي بعد</v>
      </c>
      <c r="O140" s="65"/>
      <c r="P140" s="20"/>
      <c r="Q140" s="21"/>
      <c r="R140" s="22"/>
      <c r="S140" s="23"/>
      <c r="T140" s="24"/>
      <c r="U140" s="25"/>
      <c r="V140" s="25"/>
      <c r="W140" s="45"/>
      <c r="X140" s="44"/>
      <c r="Y140" s="44"/>
      <c r="Z140" s="44"/>
      <c r="AA140" s="41"/>
      <c r="AB140" s="41"/>
      <c r="AC140" s="26"/>
      <c r="AD140" s="27"/>
      <c r="AE140" s="28"/>
      <c r="AF140" s="69"/>
      <c r="AG140" s="69"/>
      <c r="AH140" s="69"/>
      <c r="AI140" s="69"/>
      <c r="AJ140" s="69"/>
      <c r="AK140" s="69"/>
      <c r="AL140" s="69"/>
    </row>
    <row r="141" spans="1:38" s="71" customFormat="1" ht="60" customHeight="1" thickBot="1" x14ac:dyDescent="0.3">
      <c r="A141" s="15"/>
      <c r="B141" s="77" t="s">
        <v>154</v>
      </c>
      <c r="C141" s="17"/>
      <c r="D141" s="52"/>
      <c r="E141" s="52"/>
      <c r="F141" s="52"/>
      <c r="G141" s="56"/>
      <c r="H141" s="56"/>
      <c r="I141" s="56"/>
      <c r="J141" s="18"/>
      <c r="K141" s="18"/>
      <c r="L141" s="19"/>
      <c r="M141" s="79">
        <f>VLOOKUP($B141,المارينا!$B:$M,12,0)</f>
        <v>44376</v>
      </c>
      <c r="N141" s="62">
        <f>IF(AND(M141&gt;=$N$1)*(M141&lt;=$O$1),VLOOKUP(B141,المارينا!B$2:N$642,12),"لم تنتهي بعد")</f>
        <v>44376</v>
      </c>
      <c r="O141" s="65"/>
      <c r="P141" s="20"/>
      <c r="Q141" s="21"/>
      <c r="R141" s="22"/>
      <c r="S141" s="23"/>
      <c r="T141" s="24"/>
      <c r="U141" s="25"/>
      <c r="V141" s="25"/>
      <c r="W141" s="45"/>
      <c r="X141" s="44"/>
      <c r="Y141" s="44"/>
      <c r="Z141" s="44"/>
      <c r="AA141" s="41"/>
      <c r="AB141" s="41"/>
      <c r="AC141" s="26"/>
      <c r="AD141" s="27"/>
      <c r="AE141" s="28"/>
      <c r="AF141" s="69"/>
      <c r="AG141" s="69"/>
      <c r="AH141" s="69"/>
      <c r="AI141" s="69"/>
      <c r="AJ141" s="69"/>
      <c r="AK141" s="69"/>
      <c r="AL141" s="69"/>
    </row>
    <row r="142" spans="1:38" s="71" customFormat="1" ht="60" customHeight="1" thickBot="1" x14ac:dyDescent="0.3">
      <c r="A142" s="15"/>
      <c r="B142" s="77" t="s">
        <v>155</v>
      </c>
      <c r="C142" s="7"/>
      <c r="D142" s="52"/>
      <c r="E142" s="52"/>
      <c r="F142" s="52"/>
      <c r="G142" s="56"/>
      <c r="H142" s="56"/>
      <c r="I142" s="56"/>
      <c r="J142" s="18"/>
      <c r="K142" s="18"/>
      <c r="L142" s="19"/>
      <c r="M142" s="79">
        <f>VLOOKUP($B142,المارينا!$B:$M,12,0)</f>
        <v>44735</v>
      </c>
      <c r="N142" s="62" t="str">
        <f>IF(AND(M142&gt;=$N$1)*(M142&lt;=$O$1),VLOOKUP(B142,المارينا!B$2:N$642,12),"لم تنتهي بعد")</f>
        <v>لم تنتهي بعد</v>
      </c>
      <c r="O142" s="65"/>
      <c r="P142" s="20"/>
      <c r="Q142" s="21"/>
      <c r="R142" s="22"/>
      <c r="S142" s="23"/>
      <c r="T142" s="24"/>
      <c r="U142" s="25"/>
      <c r="V142" s="25"/>
      <c r="W142" s="45"/>
      <c r="X142" s="44"/>
      <c r="Y142" s="44"/>
      <c r="Z142" s="44"/>
      <c r="AA142" s="41"/>
      <c r="AB142" s="41"/>
      <c r="AC142" s="26"/>
      <c r="AD142" s="27"/>
      <c r="AE142" s="28"/>
      <c r="AF142" s="69"/>
      <c r="AG142" s="69"/>
      <c r="AH142" s="69"/>
      <c r="AI142" s="69"/>
      <c r="AJ142" s="69"/>
      <c r="AK142" s="69"/>
      <c r="AL142" s="69"/>
    </row>
    <row r="143" spans="1:38" s="71" customFormat="1" ht="60" customHeight="1" thickBot="1" x14ac:dyDescent="0.3">
      <c r="A143" s="15"/>
      <c r="B143" s="77" t="s">
        <v>156</v>
      </c>
      <c r="C143" s="17"/>
      <c r="D143" s="37"/>
      <c r="E143" s="37"/>
      <c r="F143" s="37"/>
      <c r="G143" s="56"/>
      <c r="H143" s="56"/>
      <c r="I143" s="56"/>
      <c r="J143" s="18"/>
      <c r="K143" s="18"/>
      <c r="L143" s="19"/>
      <c r="M143" s="79">
        <f>VLOOKUP($B143,المارينا!$B:$M,12,0)</f>
        <v>44482</v>
      </c>
      <c r="N143" s="62" t="str">
        <f>IF(AND(M143&gt;=$N$1)*(M143&lt;=$O$1),VLOOKUP(B143,المارينا!B$2:N$642,12),"لم تنتهي بعد")</f>
        <v>لم تنتهي بعد</v>
      </c>
      <c r="O143" s="65"/>
      <c r="P143" s="20"/>
      <c r="Q143" s="21"/>
      <c r="R143" s="22"/>
      <c r="S143" s="23"/>
      <c r="T143" s="24"/>
      <c r="U143" s="25"/>
      <c r="V143" s="25"/>
      <c r="W143" s="45"/>
      <c r="X143" s="44"/>
      <c r="Y143" s="44"/>
      <c r="Z143" s="44"/>
      <c r="AA143" s="41"/>
      <c r="AB143" s="41"/>
      <c r="AC143" s="26"/>
      <c r="AD143" s="27"/>
      <c r="AE143" s="28"/>
      <c r="AF143" s="69"/>
      <c r="AG143" s="69"/>
      <c r="AH143" s="69"/>
      <c r="AI143" s="69"/>
      <c r="AJ143" s="69"/>
      <c r="AK143" s="69"/>
      <c r="AL143" s="69"/>
    </row>
    <row r="144" spans="1:38" s="71" customFormat="1" ht="60" customHeight="1" thickBot="1" x14ac:dyDescent="0.3">
      <c r="A144" s="15"/>
      <c r="B144" s="77" t="s">
        <v>157</v>
      </c>
      <c r="C144" s="7"/>
      <c r="D144" s="52"/>
      <c r="E144" s="52"/>
      <c r="F144" s="52"/>
      <c r="G144" s="56"/>
      <c r="H144" s="56"/>
      <c r="I144" s="56"/>
      <c r="J144" s="18"/>
      <c r="K144" s="18"/>
      <c r="L144" s="19"/>
      <c r="M144" s="79">
        <f>VLOOKUP($B144,المارينا!$B:$M,12,0)</f>
        <v>44479</v>
      </c>
      <c r="N144" s="62" t="str">
        <f>IF(AND(M144&gt;=$N$1)*(M144&lt;=$O$1),VLOOKUP(B144,المارينا!B$2:N$642,12),"لم تنتهي بعد")</f>
        <v>لم تنتهي بعد</v>
      </c>
      <c r="O144" s="65"/>
      <c r="P144" s="20"/>
      <c r="Q144" s="21"/>
      <c r="R144" s="22"/>
      <c r="S144" s="23"/>
      <c r="T144" s="24"/>
      <c r="U144" s="25"/>
      <c r="V144" s="25"/>
      <c r="W144" s="45"/>
      <c r="X144" s="44"/>
      <c r="Y144" s="44"/>
      <c r="Z144" s="44"/>
      <c r="AA144" s="41"/>
      <c r="AB144" s="41"/>
      <c r="AC144" s="26"/>
      <c r="AD144" s="27"/>
      <c r="AE144" s="28"/>
      <c r="AF144" s="69"/>
      <c r="AG144" s="69"/>
      <c r="AH144" s="69"/>
      <c r="AI144" s="69"/>
      <c r="AJ144" s="69"/>
      <c r="AK144" s="69"/>
      <c r="AL144" s="69"/>
    </row>
    <row r="145" spans="1:38" s="71" customFormat="1" ht="60" customHeight="1" thickBot="1" x14ac:dyDescent="0.3">
      <c r="A145" s="15"/>
      <c r="B145" s="77" t="s">
        <v>158</v>
      </c>
      <c r="C145" s="17"/>
      <c r="D145" s="52"/>
      <c r="E145" s="52"/>
      <c r="F145" s="52"/>
      <c r="G145" s="56"/>
      <c r="H145" s="56"/>
      <c r="I145" s="56"/>
      <c r="J145" s="18"/>
      <c r="K145" s="18"/>
      <c r="L145" s="19"/>
      <c r="M145" s="79">
        <f>VLOOKUP($B145,المارينا!$B:$M,12,0)</f>
        <v>44741</v>
      </c>
      <c r="N145" s="62" t="str">
        <f>IF(AND(M145&gt;=$N$1)*(M145&lt;=$O$1),VLOOKUP(B145,المارينا!B$2:N$642,12),"لم تنتهي بعد")</f>
        <v>لم تنتهي بعد</v>
      </c>
      <c r="O145" s="65"/>
      <c r="P145" s="20"/>
      <c r="Q145" s="21"/>
      <c r="R145" s="22"/>
      <c r="S145" s="23"/>
      <c r="T145" s="24"/>
      <c r="U145" s="25"/>
      <c r="V145" s="25"/>
      <c r="W145" s="45"/>
      <c r="X145" s="44"/>
      <c r="Y145" s="44"/>
      <c r="Z145" s="44"/>
      <c r="AA145" s="41"/>
      <c r="AB145" s="41"/>
      <c r="AC145" s="26"/>
      <c r="AD145" s="27"/>
      <c r="AE145" s="28"/>
      <c r="AF145" s="69"/>
      <c r="AG145" s="69"/>
      <c r="AH145" s="69"/>
      <c r="AI145" s="69"/>
      <c r="AJ145" s="69"/>
      <c r="AK145" s="69"/>
      <c r="AL145" s="69"/>
    </row>
    <row r="146" spans="1:38" s="71" customFormat="1" ht="60" customHeight="1" thickBot="1" x14ac:dyDescent="0.3">
      <c r="A146" s="15"/>
      <c r="B146" s="77" t="s">
        <v>159</v>
      </c>
      <c r="C146" s="7"/>
      <c r="D146" s="37"/>
      <c r="E146" s="37"/>
      <c r="F146" s="37"/>
      <c r="G146" s="56"/>
      <c r="H146" s="56"/>
      <c r="I146" s="56"/>
      <c r="J146" s="18"/>
      <c r="K146" s="18"/>
      <c r="L146" s="19"/>
      <c r="M146" s="79">
        <f>VLOOKUP($B146,المارينا!$B:$M,12,0)</f>
        <v>44401</v>
      </c>
      <c r="N146" s="62" t="str">
        <f>IF(AND(M146&gt;=$N$1)*(M146&lt;=$O$1),VLOOKUP(B146,المارينا!B$2:N$642,12),"لم تنتهي بعد")</f>
        <v>لم تنتهي بعد</v>
      </c>
      <c r="O146" s="65"/>
      <c r="P146" s="20"/>
      <c r="Q146" s="21"/>
      <c r="R146" s="22"/>
      <c r="S146" s="23"/>
      <c r="T146" s="24"/>
      <c r="U146" s="25"/>
      <c r="V146" s="25"/>
      <c r="W146" s="45"/>
      <c r="X146" s="44"/>
      <c r="Y146" s="44"/>
      <c r="Z146" s="44"/>
      <c r="AA146" s="41"/>
      <c r="AB146" s="41"/>
      <c r="AC146" s="26"/>
      <c r="AD146" s="27"/>
      <c r="AE146" s="28"/>
      <c r="AF146" s="69"/>
      <c r="AG146" s="69"/>
      <c r="AH146" s="69"/>
      <c r="AI146" s="69"/>
      <c r="AJ146" s="69"/>
      <c r="AK146" s="69"/>
      <c r="AL146" s="69"/>
    </row>
    <row r="147" spans="1:38" s="71" customFormat="1" ht="60" customHeight="1" thickBot="1" x14ac:dyDescent="0.3">
      <c r="A147" s="15"/>
      <c r="B147" s="77" t="s">
        <v>160</v>
      </c>
      <c r="C147" s="17"/>
      <c r="D147" s="52"/>
      <c r="E147" s="52"/>
      <c r="F147" s="52"/>
      <c r="G147" s="56"/>
      <c r="H147" s="56"/>
      <c r="I147" s="56"/>
      <c r="J147" s="18"/>
      <c r="K147" s="18"/>
      <c r="L147" s="19"/>
      <c r="M147" s="79">
        <f>VLOOKUP($B147,المارينا!$B:$M,12,0)</f>
        <v>44406</v>
      </c>
      <c r="N147" s="62" t="str">
        <f>IF(AND(M147&gt;=$N$1)*(M147&lt;=$O$1),VLOOKUP(B147,المارينا!B$2:N$642,12),"لم تنتهي بعد")</f>
        <v>لم تنتهي بعد</v>
      </c>
      <c r="O147" s="65"/>
      <c r="P147" s="20"/>
      <c r="Q147" s="21"/>
      <c r="R147" s="22"/>
      <c r="S147" s="23"/>
      <c r="T147" s="24"/>
      <c r="U147" s="25"/>
      <c r="V147" s="25"/>
      <c r="W147" s="45"/>
      <c r="X147" s="44"/>
      <c r="Y147" s="44"/>
      <c r="Z147" s="44"/>
      <c r="AA147" s="41"/>
      <c r="AB147" s="41"/>
      <c r="AC147" s="26"/>
      <c r="AD147" s="27"/>
      <c r="AE147" s="28"/>
      <c r="AF147" s="69"/>
      <c r="AG147" s="69"/>
      <c r="AH147" s="69"/>
      <c r="AI147" s="69"/>
      <c r="AJ147" s="69"/>
      <c r="AK147" s="69"/>
      <c r="AL147" s="69"/>
    </row>
    <row r="148" spans="1:38" s="71" customFormat="1" ht="60" customHeight="1" thickBot="1" x14ac:dyDescent="0.3">
      <c r="A148" s="15"/>
      <c r="B148" s="77" t="s">
        <v>161</v>
      </c>
      <c r="C148" s="7"/>
      <c r="D148" s="52"/>
      <c r="E148" s="52"/>
      <c r="F148" s="52"/>
      <c r="G148" s="56"/>
      <c r="H148" s="56"/>
      <c r="I148" s="56"/>
      <c r="J148" s="18"/>
      <c r="K148" s="18"/>
      <c r="L148" s="19"/>
      <c r="M148" s="79">
        <f>VLOOKUP($B148,المارينا!$B:$M,12,0)</f>
        <v>44433</v>
      </c>
      <c r="N148" s="62" t="str">
        <f>IF(AND(M148&gt;=$N$1)*(M148&lt;=$O$1),VLOOKUP(B148,المارينا!B$2:N$642,12),"لم تنتهي بعد")</f>
        <v>لم تنتهي بعد</v>
      </c>
      <c r="O148" s="65"/>
      <c r="P148" s="20"/>
      <c r="Q148" s="21"/>
      <c r="R148" s="22"/>
      <c r="S148" s="23"/>
      <c r="T148" s="24"/>
      <c r="U148" s="25"/>
      <c r="V148" s="25"/>
      <c r="W148" s="45"/>
      <c r="X148" s="44"/>
      <c r="Y148" s="44"/>
      <c r="Z148" s="44"/>
      <c r="AA148" s="41"/>
      <c r="AB148" s="41"/>
      <c r="AC148" s="26"/>
      <c r="AD148" s="27"/>
      <c r="AE148" s="28"/>
      <c r="AF148" s="69"/>
      <c r="AG148" s="69"/>
      <c r="AH148" s="69"/>
      <c r="AI148" s="69"/>
      <c r="AJ148" s="69"/>
      <c r="AK148" s="69"/>
      <c r="AL148" s="69"/>
    </row>
    <row r="149" spans="1:38" s="71" customFormat="1" ht="60" customHeight="1" thickBot="1" x14ac:dyDescent="0.3">
      <c r="A149" s="15"/>
      <c r="B149" s="77" t="s">
        <v>162</v>
      </c>
      <c r="C149" s="17"/>
      <c r="D149" s="52"/>
      <c r="E149" s="52"/>
      <c r="F149" s="52"/>
      <c r="G149" s="56"/>
      <c r="H149" s="56"/>
      <c r="I149" s="56"/>
      <c r="J149" s="18"/>
      <c r="K149" s="18"/>
      <c r="L149" s="19"/>
      <c r="M149" s="79">
        <f>VLOOKUP($B149,المارينا!$B:$M,12,0)</f>
        <v>44533</v>
      </c>
      <c r="N149" s="62" t="str">
        <f>IF(AND(M149&gt;=$N$1)*(M149&lt;=$O$1),VLOOKUP(B149,المارينا!B$2:N$642,12),"لم تنتهي بعد")</f>
        <v>لم تنتهي بعد</v>
      </c>
      <c r="O149" s="65"/>
      <c r="P149" s="20"/>
      <c r="Q149" s="21"/>
      <c r="R149" s="22"/>
      <c r="S149" s="23"/>
      <c r="T149" s="24"/>
      <c r="U149" s="25"/>
      <c r="V149" s="25"/>
      <c r="W149" s="45"/>
      <c r="X149" s="44"/>
      <c r="Y149" s="44"/>
      <c r="Z149" s="44"/>
      <c r="AA149" s="41"/>
      <c r="AB149" s="41"/>
      <c r="AC149" s="26"/>
      <c r="AD149" s="27"/>
      <c r="AE149" s="28"/>
      <c r="AF149" s="69"/>
      <c r="AG149" s="69"/>
      <c r="AH149" s="69"/>
      <c r="AI149" s="69"/>
      <c r="AJ149" s="69"/>
      <c r="AK149" s="69"/>
      <c r="AL149" s="69"/>
    </row>
    <row r="150" spans="1:38" s="71" customFormat="1" ht="60" customHeight="1" thickBot="1" x14ac:dyDescent="0.3">
      <c r="A150" s="15"/>
      <c r="B150" s="77" t="s">
        <v>163</v>
      </c>
      <c r="C150" s="7"/>
      <c r="D150" s="37"/>
      <c r="E150" s="37"/>
      <c r="F150" s="37"/>
      <c r="G150" s="56"/>
      <c r="H150" s="56"/>
      <c r="I150" s="56"/>
      <c r="J150" s="18"/>
      <c r="K150" s="18"/>
      <c r="L150" s="19"/>
      <c r="M150" s="79">
        <f>VLOOKUP($B150,المارينا!$B:$M,12,0)</f>
        <v>44476</v>
      </c>
      <c r="N150" s="62" t="str">
        <f>IF(AND(M150&gt;=$N$1)*(M150&lt;=$O$1),VLOOKUP(B150,المارينا!B$2:N$642,12),"لم تنتهي بعد")</f>
        <v>لم تنتهي بعد</v>
      </c>
      <c r="O150" s="65"/>
      <c r="P150" s="20"/>
      <c r="Q150" s="21"/>
      <c r="R150" s="22"/>
      <c r="S150" s="23"/>
      <c r="T150" s="24"/>
      <c r="U150" s="25"/>
      <c r="V150" s="25"/>
      <c r="W150" s="45"/>
      <c r="X150" s="44"/>
      <c r="Y150" s="44"/>
      <c r="Z150" s="44"/>
      <c r="AA150" s="41"/>
      <c r="AB150" s="41"/>
      <c r="AC150" s="26"/>
      <c r="AD150" s="27"/>
      <c r="AE150" s="28"/>
      <c r="AF150" s="69"/>
      <c r="AG150" s="69"/>
      <c r="AH150" s="69"/>
      <c r="AI150" s="69"/>
      <c r="AJ150" s="69"/>
      <c r="AK150" s="69"/>
      <c r="AL150" s="69"/>
    </row>
    <row r="151" spans="1:38" s="71" customFormat="1" ht="60" customHeight="1" thickBot="1" x14ac:dyDescent="0.3">
      <c r="A151" s="15"/>
      <c r="B151" s="77" t="s">
        <v>164</v>
      </c>
      <c r="C151" s="17"/>
      <c r="D151" s="52"/>
      <c r="E151" s="52"/>
      <c r="F151" s="52"/>
      <c r="G151" s="56"/>
      <c r="H151" s="56"/>
      <c r="I151" s="56"/>
      <c r="J151" s="18"/>
      <c r="K151" s="18"/>
      <c r="L151" s="19"/>
      <c r="M151" s="79">
        <f>VLOOKUP($B151,المارينا!$B:$M,12,0)</f>
        <v>44727</v>
      </c>
      <c r="N151" s="62" t="str">
        <f>IF(AND(M151&gt;=$N$1)*(M151&lt;=$O$1),VLOOKUP(B151,المارينا!B$2:N$642,12),"لم تنتهي بعد")</f>
        <v>لم تنتهي بعد</v>
      </c>
      <c r="O151" s="65"/>
      <c r="P151" s="20"/>
      <c r="Q151" s="21"/>
      <c r="R151" s="22"/>
      <c r="S151" s="23"/>
      <c r="T151" s="24"/>
      <c r="U151" s="25"/>
      <c r="V151" s="25"/>
      <c r="W151" s="45"/>
      <c r="X151" s="44"/>
      <c r="Y151" s="44"/>
      <c r="Z151" s="44"/>
      <c r="AA151" s="41"/>
      <c r="AB151" s="41"/>
      <c r="AC151" s="26"/>
      <c r="AD151" s="27"/>
      <c r="AE151" s="28"/>
      <c r="AF151" s="69"/>
      <c r="AG151" s="69"/>
      <c r="AH151" s="69"/>
      <c r="AI151" s="69"/>
      <c r="AJ151" s="69"/>
      <c r="AK151" s="69"/>
      <c r="AL151" s="69"/>
    </row>
    <row r="152" spans="1:38" s="71" customFormat="1" ht="60" customHeight="1" thickBot="1" x14ac:dyDescent="0.3">
      <c r="A152" s="15"/>
      <c r="B152" s="77" t="s">
        <v>165</v>
      </c>
      <c r="C152" s="7"/>
      <c r="D152" s="52"/>
      <c r="E152" s="52"/>
      <c r="F152" s="52"/>
      <c r="G152" s="56"/>
      <c r="H152" s="56"/>
      <c r="I152" s="56"/>
      <c r="J152" s="18"/>
      <c r="K152" s="18"/>
      <c r="L152" s="19"/>
      <c r="M152" s="79">
        <f>VLOOKUP($B152,المارينا!$B:$M,12,0)</f>
        <v>44431</v>
      </c>
      <c r="N152" s="62" t="str">
        <f>IF(AND(M152&gt;=$N$1)*(M152&lt;=$O$1),VLOOKUP(B152,المارينا!B$2:N$642,12),"لم تنتهي بعد")</f>
        <v>لم تنتهي بعد</v>
      </c>
      <c r="O152" s="65"/>
      <c r="P152" s="20"/>
      <c r="Q152" s="21"/>
      <c r="R152" s="22"/>
      <c r="S152" s="23"/>
      <c r="T152" s="24"/>
      <c r="U152" s="25"/>
      <c r="V152" s="25"/>
      <c r="W152" s="45"/>
      <c r="X152" s="44"/>
      <c r="Y152" s="44"/>
      <c r="Z152" s="44"/>
      <c r="AA152" s="41"/>
      <c r="AB152" s="41"/>
      <c r="AC152" s="26"/>
      <c r="AD152" s="27"/>
      <c r="AE152" s="28"/>
      <c r="AF152" s="69"/>
      <c r="AG152" s="69"/>
      <c r="AH152" s="69"/>
      <c r="AI152" s="69"/>
      <c r="AJ152" s="69"/>
      <c r="AK152" s="69"/>
      <c r="AL152" s="69"/>
    </row>
    <row r="153" spans="1:38" s="71" customFormat="1" ht="60" customHeight="1" thickBot="1" x14ac:dyDescent="0.3">
      <c r="A153" s="15"/>
      <c r="B153" s="77" t="s">
        <v>166</v>
      </c>
      <c r="C153" s="17"/>
      <c r="D153" s="37"/>
      <c r="E153" s="37"/>
      <c r="F153" s="37"/>
      <c r="G153" s="56"/>
      <c r="H153" s="56"/>
      <c r="I153" s="56"/>
      <c r="J153" s="18"/>
      <c r="K153" s="18"/>
      <c r="L153" s="19"/>
      <c r="M153" s="79">
        <f>VLOOKUP($B153,المارينا!$B:$M,12,0)</f>
        <v>44403</v>
      </c>
      <c r="N153" s="62" t="str">
        <f>IF(AND(M153&gt;=$N$1)*(M153&lt;=$O$1),VLOOKUP(B153,المارينا!B$2:N$642,12),"لم تنتهي بعد")</f>
        <v>لم تنتهي بعد</v>
      </c>
      <c r="O153" s="65"/>
      <c r="P153" s="20"/>
      <c r="Q153" s="21"/>
      <c r="R153" s="22"/>
      <c r="S153" s="23"/>
      <c r="T153" s="24"/>
      <c r="U153" s="25"/>
      <c r="V153" s="25"/>
      <c r="W153" s="45"/>
      <c r="X153" s="44"/>
      <c r="Y153" s="44"/>
      <c r="Z153" s="44"/>
      <c r="AA153" s="41"/>
      <c r="AB153" s="41"/>
      <c r="AC153" s="26"/>
      <c r="AD153" s="27"/>
      <c r="AE153" s="28"/>
      <c r="AF153" s="69"/>
      <c r="AG153" s="69"/>
      <c r="AH153" s="69"/>
      <c r="AI153" s="69"/>
      <c r="AJ153" s="69"/>
      <c r="AK153" s="69"/>
      <c r="AL153" s="69"/>
    </row>
    <row r="154" spans="1:38" s="71" customFormat="1" ht="60" customHeight="1" thickBot="1" x14ac:dyDescent="0.3">
      <c r="A154" s="15"/>
      <c r="B154" s="77" t="s">
        <v>167</v>
      </c>
      <c r="C154" s="7"/>
      <c r="D154" s="52"/>
      <c r="E154" s="52"/>
      <c r="F154" s="52"/>
      <c r="G154" s="56"/>
      <c r="H154" s="56"/>
      <c r="I154" s="56"/>
      <c r="J154" s="18"/>
      <c r="K154" s="18"/>
      <c r="L154" s="19"/>
      <c r="M154" s="79">
        <f>VLOOKUP($B154,المارينا!$B:$M,12,0)</f>
        <v>44531</v>
      </c>
      <c r="N154" s="62" t="str">
        <f>IF(AND(M154&gt;=$N$1)*(M154&lt;=$O$1),VLOOKUP(B154,المارينا!B$2:N$642,12),"لم تنتهي بعد")</f>
        <v>لم تنتهي بعد</v>
      </c>
      <c r="O154" s="65"/>
      <c r="P154" s="20"/>
      <c r="Q154" s="21"/>
      <c r="R154" s="22"/>
      <c r="S154" s="23"/>
      <c r="T154" s="24"/>
      <c r="U154" s="25"/>
      <c r="V154" s="25"/>
      <c r="W154" s="45"/>
      <c r="X154" s="44"/>
      <c r="Y154" s="44"/>
      <c r="Z154" s="44"/>
      <c r="AA154" s="41"/>
      <c r="AB154" s="41"/>
      <c r="AC154" s="26"/>
      <c r="AD154" s="27"/>
      <c r="AE154" s="28"/>
      <c r="AF154" s="69"/>
      <c r="AG154" s="69"/>
      <c r="AH154" s="69"/>
      <c r="AI154" s="69"/>
      <c r="AJ154" s="69"/>
      <c r="AK154" s="69"/>
      <c r="AL154" s="69"/>
    </row>
    <row r="155" spans="1:38" s="71" customFormat="1" ht="60" customHeight="1" thickBot="1" x14ac:dyDescent="0.3">
      <c r="A155" s="15"/>
      <c r="B155" s="77" t="s">
        <v>168</v>
      </c>
      <c r="C155" s="17"/>
      <c r="D155" s="52"/>
      <c r="E155" s="52"/>
      <c r="F155" s="52"/>
      <c r="G155" s="56"/>
      <c r="H155" s="56"/>
      <c r="I155" s="56"/>
      <c r="J155" s="18"/>
      <c r="K155" s="18"/>
      <c r="L155" s="19"/>
      <c r="M155" s="79">
        <f>VLOOKUP($B155,المارينا!$B:$M,12,0)</f>
        <v>44531</v>
      </c>
      <c r="N155" s="62" t="str">
        <f>IF(AND(M155&gt;=$N$1)*(M155&lt;=$O$1),VLOOKUP(B155,المارينا!B$2:N$642,12),"لم تنتهي بعد")</f>
        <v>لم تنتهي بعد</v>
      </c>
      <c r="O155" s="65"/>
      <c r="P155" s="20"/>
      <c r="Q155" s="21"/>
      <c r="R155" s="22"/>
      <c r="S155" s="23"/>
      <c r="T155" s="24"/>
      <c r="U155" s="25"/>
      <c r="V155" s="25"/>
      <c r="W155" s="45"/>
      <c r="X155" s="44"/>
      <c r="Y155" s="44"/>
      <c r="Z155" s="44"/>
      <c r="AA155" s="41"/>
      <c r="AB155" s="41"/>
      <c r="AC155" s="26"/>
      <c r="AD155" s="27"/>
      <c r="AE155" s="28"/>
      <c r="AF155" s="69"/>
      <c r="AG155" s="69"/>
      <c r="AH155" s="69"/>
      <c r="AI155" s="69"/>
      <c r="AJ155" s="69"/>
      <c r="AK155" s="69"/>
      <c r="AL155" s="69"/>
    </row>
    <row r="156" spans="1:38" s="71" customFormat="1" ht="60" customHeight="1" thickBot="1" x14ac:dyDescent="0.3">
      <c r="A156" s="15"/>
      <c r="B156" s="77" t="s">
        <v>169</v>
      </c>
      <c r="C156" s="7"/>
      <c r="D156" s="52"/>
      <c r="E156" s="52"/>
      <c r="F156" s="52"/>
      <c r="G156" s="56"/>
      <c r="H156" s="56"/>
      <c r="I156" s="56"/>
      <c r="J156" s="18"/>
      <c r="K156" s="18"/>
      <c r="L156" s="19"/>
      <c r="M156" s="79">
        <f>VLOOKUP($B156,المارينا!$B:$M,12,0)</f>
        <v>44446</v>
      </c>
      <c r="N156" s="62" t="str">
        <f>IF(AND(M156&gt;=$N$1)*(M156&lt;=$O$1),VLOOKUP(B156,المارينا!B$2:N$642,12),"لم تنتهي بعد")</f>
        <v>لم تنتهي بعد</v>
      </c>
      <c r="O156" s="65"/>
      <c r="P156" s="20"/>
      <c r="Q156" s="21"/>
      <c r="R156" s="22"/>
      <c r="S156" s="23"/>
      <c r="T156" s="24"/>
      <c r="U156" s="25"/>
      <c r="V156" s="25"/>
      <c r="W156" s="45"/>
      <c r="X156" s="44"/>
      <c r="Y156" s="44"/>
      <c r="Z156" s="44"/>
      <c r="AA156" s="41"/>
      <c r="AB156" s="41"/>
      <c r="AC156" s="26"/>
      <c r="AD156" s="27"/>
      <c r="AE156" s="28"/>
      <c r="AF156" s="69"/>
      <c r="AG156" s="69"/>
      <c r="AH156" s="69"/>
      <c r="AI156" s="69"/>
      <c r="AJ156" s="69"/>
      <c r="AK156" s="69"/>
      <c r="AL156" s="69"/>
    </row>
    <row r="157" spans="1:38" s="71" customFormat="1" ht="60" customHeight="1" thickBot="1" x14ac:dyDescent="0.3">
      <c r="A157" s="15"/>
      <c r="B157" s="77" t="s">
        <v>170</v>
      </c>
      <c r="C157" s="17"/>
      <c r="D157" s="37"/>
      <c r="E157" s="37"/>
      <c r="F157" s="37"/>
      <c r="G157" s="56"/>
      <c r="H157" s="56"/>
      <c r="I157" s="56"/>
      <c r="J157" s="18"/>
      <c r="K157" s="18"/>
      <c r="L157" s="19"/>
      <c r="M157" s="79">
        <f>VLOOKUP($B157,المارينا!$B:$M,12,0)</f>
        <v>44692</v>
      </c>
      <c r="N157" s="62" t="str">
        <f>IF(AND(M157&gt;=$N$1)*(M157&lt;=$O$1),VLOOKUP(B157,المارينا!B$2:N$642,12),"لم تنتهي بعد")</f>
        <v>لم تنتهي بعد</v>
      </c>
      <c r="O157" s="65"/>
      <c r="P157" s="20"/>
      <c r="Q157" s="21"/>
      <c r="R157" s="22"/>
      <c r="S157" s="23"/>
      <c r="T157" s="24"/>
      <c r="U157" s="25"/>
      <c r="V157" s="25"/>
      <c r="W157" s="45"/>
      <c r="X157" s="44"/>
      <c r="Y157" s="44"/>
      <c r="Z157" s="44"/>
      <c r="AA157" s="41"/>
      <c r="AB157" s="41"/>
      <c r="AC157" s="26"/>
      <c r="AD157" s="27"/>
      <c r="AE157" s="28"/>
      <c r="AF157" s="69"/>
      <c r="AG157" s="69"/>
      <c r="AH157" s="69"/>
      <c r="AI157" s="69"/>
      <c r="AJ157" s="69"/>
      <c r="AK157" s="69"/>
      <c r="AL157" s="69"/>
    </row>
    <row r="158" spans="1:38" s="71" customFormat="1" ht="60" customHeight="1" thickBot="1" x14ac:dyDescent="0.3">
      <c r="A158" s="15"/>
      <c r="B158" s="77" t="s">
        <v>171</v>
      </c>
      <c r="C158" s="7"/>
      <c r="D158" s="52"/>
      <c r="E158" s="52"/>
      <c r="F158" s="52"/>
      <c r="G158" s="56"/>
      <c r="H158" s="56"/>
      <c r="I158" s="56"/>
      <c r="J158" s="18"/>
      <c r="K158" s="18"/>
      <c r="L158" s="19"/>
      <c r="M158" s="79">
        <f>VLOOKUP($B158,المارينا!$B:$M,12,0)</f>
        <v>44560</v>
      </c>
      <c r="N158" s="62" t="str">
        <f>IF(AND(M158&gt;=$N$1)*(M158&lt;=$O$1),VLOOKUP(B158,المارينا!B$2:N$642,12),"لم تنتهي بعد")</f>
        <v>لم تنتهي بعد</v>
      </c>
      <c r="O158" s="65"/>
      <c r="P158" s="20"/>
      <c r="Q158" s="21"/>
      <c r="R158" s="22"/>
      <c r="S158" s="23"/>
      <c r="T158" s="24"/>
      <c r="U158" s="25"/>
      <c r="V158" s="25"/>
      <c r="W158" s="45"/>
      <c r="X158" s="44"/>
      <c r="Y158" s="44"/>
      <c r="Z158" s="44"/>
      <c r="AA158" s="41"/>
      <c r="AB158" s="41"/>
      <c r="AC158" s="26"/>
      <c r="AD158" s="27"/>
      <c r="AE158" s="28"/>
      <c r="AF158" s="69"/>
      <c r="AG158" s="69"/>
      <c r="AH158" s="69"/>
      <c r="AI158" s="69"/>
      <c r="AJ158" s="69"/>
      <c r="AK158" s="69"/>
      <c r="AL158" s="69"/>
    </row>
    <row r="159" spans="1:38" s="71" customFormat="1" ht="60" customHeight="1" thickBot="1" x14ac:dyDescent="0.3">
      <c r="A159" s="15"/>
      <c r="B159" s="77" t="s">
        <v>172</v>
      </c>
      <c r="C159" s="17"/>
      <c r="D159" s="52"/>
      <c r="E159" s="52"/>
      <c r="F159" s="52"/>
      <c r="G159" s="56"/>
      <c r="H159" s="56"/>
      <c r="I159" s="56"/>
      <c r="J159" s="18"/>
      <c r="K159" s="18"/>
      <c r="L159" s="19"/>
      <c r="M159" s="79">
        <f>VLOOKUP($B159,المارينا!$B:$M,12,0)</f>
        <v>44425</v>
      </c>
      <c r="N159" s="62" t="str">
        <f>IF(AND(M159&gt;=$N$1)*(M159&lt;=$O$1),VLOOKUP(B159,المارينا!B$2:N$642,12),"لم تنتهي بعد")</f>
        <v>لم تنتهي بعد</v>
      </c>
      <c r="O159" s="65"/>
      <c r="P159" s="20"/>
      <c r="Q159" s="21"/>
      <c r="R159" s="22"/>
      <c r="S159" s="23"/>
      <c r="T159" s="24"/>
      <c r="U159" s="25"/>
      <c r="V159" s="25"/>
      <c r="W159" s="45"/>
      <c r="X159" s="44"/>
      <c r="Y159" s="44"/>
      <c r="Z159" s="44"/>
      <c r="AA159" s="41"/>
      <c r="AB159" s="41"/>
      <c r="AC159" s="26"/>
      <c r="AD159" s="27"/>
      <c r="AE159" s="28"/>
      <c r="AF159" s="69"/>
      <c r="AG159" s="69"/>
      <c r="AH159" s="69"/>
      <c r="AI159" s="69"/>
      <c r="AJ159" s="69"/>
      <c r="AK159" s="69"/>
      <c r="AL159" s="69"/>
    </row>
    <row r="160" spans="1:38" s="71" customFormat="1" ht="60" customHeight="1" thickBot="1" x14ac:dyDescent="0.3">
      <c r="A160" s="15"/>
      <c r="B160" s="77" t="s">
        <v>173</v>
      </c>
      <c r="C160" s="7"/>
      <c r="D160" s="37"/>
      <c r="E160" s="37"/>
      <c r="F160" s="37"/>
      <c r="G160" s="56"/>
      <c r="H160" s="56"/>
      <c r="I160" s="56"/>
      <c r="J160" s="18"/>
      <c r="K160" s="18"/>
      <c r="L160" s="19"/>
      <c r="M160" s="79">
        <f>VLOOKUP($B160,المارينا!$B:$M,12,0)</f>
        <v>44510</v>
      </c>
      <c r="N160" s="62" t="str">
        <f>IF(AND(M160&gt;=$N$1)*(M160&lt;=$O$1),VLOOKUP(B160,المارينا!B$2:N$642,12),"لم تنتهي بعد")</f>
        <v>لم تنتهي بعد</v>
      </c>
      <c r="O160" s="65"/>
      <c r="P160" s="20"/>
      <c r="Q160" s="21"/>
      <c r="R160" s="22"/>
      <c r="S160" s="23"/>
      <c r="T160" s="24"/>
      <c r="U160" s="25"/>
      <c r="V160" s="25"/>
      <c r="W160" s="45"/>
      <c r="X160" s="44"/>
      <c r="Y160" s="44"/>
      <c r="Z160" s="44"/>
      <c r="AA160" s="41"/>
      <c r="AB160" s="41"/>
      <c r="AC160" s="26"/>
      <c r="AD160" s="27"/>
      <c r="AE160" s="28"/>
      <c r="AF160" s="69"/>
      <c r="AG160" s="69"/>
      <c r="AH160" s="69"/>
      <c r="AI160" s="69"/>
      <c r="AJ160" s="69"/>
      <c r="AK160" s="69"/>
      <c r="AL160" s="69"/>
    </row>
    <row r="161" spans="1:38" s="71" customFormat="1" ht="60" customHeight="1" thickBot="1" x14ac:dyDescent="0.3">
      <c r="A161" s="15"/>
      <c r="B161" s="77" t="s">
        <v>174</v>
      </c>
      <c r="C161" s="17"/>
      <c r="D161" s="52"/>
      <c r="E161" s="52"/>
      <c r="F161" s="52"/>
      <c r="G161" s="56"/>
      <c r="H161" s="56"/>
      <c r="I161" s="56"/>
      <c r="J161" s="18"/>
      <c r="K161" s="18"/>
      <c r="L161" s="19"/>
      <c r="M161" s="79">
        <f>VLOOKUP($B161,المارينا!$B:$M,12,0)</f>
        <v>44636</v>
      </c>
      <c r="N161" s="62" t="str">
        <f>IF(AND(M161&gt;=$N$1)*(M161&lt;=$O$1),VLOOKUP(B161,المارينا!B$2:N$642,12),"لم تنتهي بعد")</f>
        <v>لم تنتهي بعد</v>
      </c>
      <c r="O161" s="65"/>
      <c r="P161" s="20"/>
      <c r="Q161" s="21"/>
      <c r="R161" s="22"/>
      <c r="S161" s="23"/>
      <c r="T161" s="24"/>
      <c r="U161" s="25"/>
      <c r="V161" s="25"/>
      <c r="W161" s="45"/>
      <c r="X161" s="44"/>
      <c r="Y161" s="44"/>
      <c r="Z161" s="44"/>
      <c r="AA161" s="41"/>
      <c r="AB161" s="41"/>
      <c r="AC161" s="26"/>
      <c r="AD161" s="27"/>
      <c r="AE161" s="28"/>
      <c r="AF161" s="69"/>
      <c r="AG161" s="69"/>
      <c r="AH161" s="69"/>
      <c r="AI161" s="69"/>
      <c r="AJ161" s="69"/>
      <c r="AK161" s="69"/>
      <c r="AL161" s="69"/>
    </row>
    <row r="162" spans="1:38" s="71" customFormat="1" ht="60" customHeight="1" thickBot="1" x14ac:dyDescent="0.3">
      <c r="A162" s="15"/>
      <c r="B162" s="77" t="s">
        <v>175</v>
      </c>
      <c r="C162" s="7"/>
      <c r="D162" s="52"/>
      <c r="E162" s="52"/>
      <c r="F162" s="52"/>
      <c r="G162" s="56"/>
      <c r="H162" s="56"/>
      <c r="I162" s="56"/>
      <c r="J162" s="18"/>
      <c r="K162" s="18"/>
      <c r="L162" s="19"/>
      <c r="M162" s="79">
        <f>VLOOKUP($B162,المارينا!$B:$M,12,0)</f>
        <v>44646</v>
      </c>
      <c r="N162" s="62" t="str">
        <f>IF(AND(M162&gt;=$N$1)*(M162&lt;=$O$1),VLOOKUP(B162,المارينا!B$2:N$642,12),"لم تنتهي بعد")</f>
        <v>لم تنتهي بعد</v>
      </c>
      <c r="O162" s="65"/>
      <c r="P162" s="20"/>
      <c r="Q162" s="21"/>
      <c r="R162" s="22"/>
      <c r="S162" s="23"/>
      <c r="T162" s="24"/>
      <c r="U162" s="25"/>
      <c r="V162" s="25"/>
      <c r="W162" s="45"/>
      <c r="X162" s="44"/>
      <c r="Y162" s="44"/>
      <c r="Z162" s="44"/>
      <c r="AA162" s="41"/>
      <c r="AB162" s="41"/>
      <c r="AC162" s="26"/>
      <c r="AD162" s="27"/>
      <c r="AE162" s="28"/>
      <c r="AF162" s="69"/>
      <c r="AG162" s="69"/>
      <c r="AH162" s="69"/>
      <c r="AI162" s="69"/>
      <c r="AJ162" s="69"/>
      <c r="AK162" s="69"/>
      <c r="AL162" s="69"/>
    </row>
    <row r="163" spans="1:38" s="71" customFormat="1" ht="60" customHeight="1" thickBot="1" x14ac:dyDescent="0.3">
      <c r="A163" s="15"/>
      <c r="B163" s="77" t="s">
        <v>176</v>
      </c>
      <c r="C163" s="17"/>
      <c r="D163" s="52"/>
      <c r="E163" s="52"/>
      <c r="F163" s="52"/>
      <c r="G163" s="56"/>
      <c r="H163" s="56"/>
      <c r="I163" s="56"/>
      <c r="J163" s="18"/>
      <c r="K163" s="18"/>
      <c r="L163" s="19"/>
      <c r="M163" s="79">
        <f>VLOOKUP($B163,المارينا!$B:$M,12,0)</f>
        <v>44561</v>
      </c>
      <c r="N163" s="62" t="str">
        <f>IF(AND(M163&gt;=$N$1)*(M163&lt;=$O$1),VLOOKUP(B163,المارينا!B$2:N$642,12),"لم تنتهي بعد")</f>
        <v>لم تنتهي بعد</v>
      </c>
      <c r="O163" s="65"/>
      <c r="P163" s="20"/>
      <c r="Q163" s="21"/>
      <c r="R163" s="22"/>
      <c r="S163" s="23"/>
      <c r="T163" s="24"/>
      <c r="U163" s="25"/>
      <c r="V163" s="25"/>
      <c r="W163" s="45"/>
      <c r="X163" s="44"/>
      <c r="Y163" s="44"/>
      <c r="Z163" s="44"/>
      <c r="AA163" s="41"/>
      <c r="AB163" s="41"/>
      <c r="AC163" s="26"/>
      <c r="AD163" s="27"/>
      <c r="AE163" s="28"/>
      <c r="AF163" s="69"/>
      <c r="AG163" s="69"/>
      <c r="AH163" s="69"/>
      <c r="AI163" s="69"/>
      <c r="AJ163" s="69"/>
      <c r="AK163" s="69"/>
      <c r="AL163" s="69"/>
    </row>
    <row r="164" spans="1:38" s="71" customFormat="1" ht="60" customHeight="1" thickBot="1" x14ac:dyDescent="0.3">
      <c r="A164" s="15"/>
      <c r="B164" s="77" t="s">
        <v>177</v>
      </c>
      <c r="C164" s="7"/>
      <c r="D164" s="37"/>
      <c r="E164" s="37"/>
      <c r="F164" s="37"/>
      <c r="G164" s="56"/>
      <c r="H164" s="56"/>
      <c r="I164" s="56"/>
      <c r="J164" s="18"/>
      <c r="K164" s="18"/>
      <c r="L164" s="19"/>
      <c r="M164" s="79">
        <f>VLOOKUP($B164,المارينا!$B:$M,12,0)</f>
        <v>44601</v>
      </c>
      <c r="N164" s="62" t="str">
        <f>IF(AND(M164&gt;=$N$1)*(M164&lt;=$O$1),VLOOKUP(B164,المارينا!B$2:N$642,12),"لم تنتهي بعد")</f>
        <v>لم تنتهي بعد</v>
      </c>
      <c r="O164" s="65"/>
      <c r="P164" s="20"/>
      <c r="Q164" s="21"/>
      <c r="R164" s="22"/>
      <c r="S164" s="23"/>
      <c r="T164" s="24"/>
      <c r="U164" s="25"/>
      <c r="V164" s="25"/>
      <c r="W164" s="45"/>
      <c r="X164" s="44"/>
      <c r="Y164" s="44"/>
      <c r="Z164" s="44"/>
      <c r="AA164" s="41"/>
      <c r="AB164" s="41"/>
      <c r="AC164" s="26"/>
      <c r="AD164" s="27"/>
      <c r="AE164" s="28"/>
      <c r="AF164" s="69"/>
      <c r="AG164" s="69"/>
      <c r="AH164" s="69"/>
      <c r="AI164" s="69"/>
      <c r="AJ164" s="69"/>
      <c r="AK164" s="69"/>
      <c r="AL164" s="69"/>
    </row>
    <row r="165" spans="1:38" s="71" customFormat="1" ht="60" customHeight="1" thickBot="1" x14ac:dyDescent="0.3">
      <c r="A165" s="15"/>
      <c r="B165" s="77" t="s">
        <v>178</v>
      </c>
      <c r="C165" s="17"/>
      <c r="D165" s="52"/>
      <c r="E165" s="52"/>
      <c r="F165" s="52"/>
      <c r="G165" s="56"/>
      <c r="H165" s="56"/>
      <c r="I165" s="56"/>
      <c r="J165" s="18"/>
      <c r="K165" s="18"/>
      <c r="L165" s="19"/>
      <c r="M165" s="79">
        <f>VLOOKUP($B165,المارينا!$B:$M,12,0)</f>
        <v>44469</v>
      </c>
      <c r="N165" s="62" t="str">
        <f>IF(AND(M165&gt;=$N$1)*(M165&lt;=$O$1),VLOOKUP(B165,المارينا!B$2:N$642,12),"لم تنتهي بعد")</f>
        <v>لم تنتهي بعد</v>
      </c>
      <c r="O165" s="65"/>
      <c r="P165" s="20"/>
      <c r="Q165" s="21"/>
      <c r="R165" s="22"/>
      <c r="S165" s="23"/>
      <c r="T165" s="24"/>
      <c r="U165" s="25"/>
      <c r="V165" s="25"/>
      <c r="W165" s="45"/>
      <c r="X165" s="44"/>
      <c r="Y165" s="44"/>
      <c r="Z165" s="44"/>
      <c r="AA165" s="41"/>
      <c r="AB165" s="41"/>
      <c r="AC165" s="26"/>
      <c r="AD165" s="27"/>
      <c r="AE165" s="28"/>
      <c r="AF165" s="69"/>
      <c r="AG165" s="69"/>
      <c r="AH165" s="69"/>
      <c r="AI165" s="69"/>
      <c r="AJ165" s="69"/>
      <c r="AK165" s="69"/>
      <c r="AL165" s="69"/>
    </row>
    <row r="166" spans="1:38" s="71" customFormat="1" ht="60" customHeight="1" thickBot="1" x14ac:dyDescent="0.3">
      <c r="A166" s="15"/>
      <c r="B166" s="77" t="s">
        <v>179</v>
      </c>
      <c r="C166" s="7"/>
      <c r="D166" s="52"/>
      <c r="E166" s="52"/>
      <c r="F166" s="52"/>
      <c r="G166" s="56"/>
      <c r="H166" s="56"/>
      <c r="I166" s="56"/>
      <c r="J166" s="18"/>
      <c r="K166" s="18"/>
      <c r="L166" s="19"/>
      <c r="M166" s="79">
        <f>VLOOKUP($B166,المارينا!$B:$M,12,0)</f>
        <v>44707</v>
      </c>
      <c r="N166" s="62" t="str">
        <f>IF(AND(M166&gt;=$N$1)*(M166&lt;=$O$1),VLOOKUP(B166,المارينا!B$2:N$642,12),"لم تنتهي بعد")</f>
        <v>لم تنتهي بعد</v>
      </c>
      <c r="O166" s="65"/>
      <c r="P166" s="20"/>
      <c r="Q166" s="21"/>
      <c r="R166" s="22"/>
      <c r="S166" s="23"/>
      <c r="T166" s="24"/>
      <c r="U166" s="25"/>
      <c r="V166" s="25"/>
      <c r="W166" s="45"/>
      <c r="X166" s="44"/>
      <c r="Y166" s="44"/>
      <c r="Z166" s="44"/>
      <c r="AA166" s="41"/>
      <c r="AB166" s="41"/>
      <c r="AC166" s="26"/>
      <c r="AD166" s="27"/>
      <c r="AE166" s="28"/>
      <c r="AF166" s="69"/>
      <c r="AG166" s="69"/>
      <c r="AH166" s="69"/>
      <c r="AI166" s="69"/>
      <c r="AJ166" s="69"/>
      <c r="AK166" s="69"/>
      <c r="AL166" s="69"/>
    </row>
    <row r="167" spans="1:38" s="71" customFormat="1" ht="60" customHeight="1" thickBot="1" x14ac:dyDescent="0.3">
      <c r="A167" s="15"/>
      <c r="B167" s="77" t="s">
        <v>180</v>
      </c>
      <c r="C167" s="17"/>
      <c r="D167" s="37"/>
      <c r="E167" s="37"/>
      <c r="F167" s="37"/>
      <c r="G167" s="56"/>
      <c r="H167" s="56"/>
      <c r="I167" s="56"/>
      <c r="J167" s="18"/>
      <c r="K167" s="18"/>
      <c r="L167" s="19"/>
      <c r="M167" s="79">
        <f>VLOOKUP($B167,المارينا!$B:$M,12,0)</f>
        <v>44375</v>
      </c>
      <c r="N167" s="62">
        <f>IF(AND(M167&gt;=$N$1)*(M167&lt;=$O$1),VLOOKUP(B167,المارينا!B$2:N$642,12),"لم تنتهي بعد")</f>
        <v>44375</v>
      </c>
      <c r="O167" s="65"/>
      <c r="P167" s="20"/>
      <c r="Q167" s="21"/>
      <c r="R167" s="22"/>
      <c r="S167" s="23"/>
      <c r="T167" s="24"/>
      <c r="U167" s="25"/>
      <c r="V167" s="25"/>
      <c r="W167" s="45"/>
      <c r="X167" s="44"/>
      <c r="Y167" s="44"/>
      <c r="Z167" s="44"/>
      <c r="AA167" s="41"/>
      <c r="AB167" s="41"/>
      <c r="AC167" s="26"/>
      <c r="AD167" s="27"/>
      <c r="AE167" s="28"/>
      <c r="AF167" s="69"/>
      <c r="AG167" s="69"/>
      <c r="AH167" s="69"/>
      <c r="AI167" s="69"/>
      <c r="AJ167" s="69"/>
      <c r="AK167" s="69"/>
      <c r="AL167" s="69"/>
    </row>
    <row r="168" spans="1:38" s="71" customFormat="1" ht="60" customHeight="1" thickBot="1" x14ac:dyDescent="0.3">
      <c r="A168" s="15"/>
      <c r="B168" s="77" t="s">
        <v>181</v>
      </c>
      <c r="C168" s="7"/>
      <c r="D168" s="52"/>
      <c r="E168" s="52"/>
      <c r="F168" s="52"/>
      <c r="G168" s="56"/>
      <c r="H168" s="56"/>
      <c r="I168" s="56"/>
      <c r="J168" s="18"/>
      <c r="K168" s="18"/>
      <c r="L168" s="19"/>
      <c r="M168" s="79">
        <f>VLOOKUP($B168,المارينا!$B:$M,12,0)</f>
        <v>44354</v>
      </c>
      <c r="N168" s="62">
        <f>IF(AND(M168&gt;=$N$1)*(M168&lt;=$O$1),VLOOKUP(B168,المارينا!B$2:N$642,12),"لم تنتهي بعد")</f>
        <v>44354</v>
      </c>
      <c r="O168" s="65"/>
      <c r="P168" s="20"/>
      <c r="Q168" s="21"/>
      <c r="R168" s="22"/>
      <c r="S168" s="23"/>
      <c r="T168" s="24"/>
      <c r="U168" s="25"/>
      <c r="V168" s="25"/>
      <c r="W168" s="45"/>
      <c r="X168" s="44"/>
      <c r="Y168" s="44"/>
      <c r="Z168" s="44"/>
      <c r="AA168" s="41"/>
      <c r="AB168" s="41"/>
      <c r="AC168" s="26"/>
      <c r="AD168" s="27"/>
      <c r="AE168" s="28"/>
      <c r="AF168" s="69"/>
      <c r="AG168" s="69"/>
      <c r="AH168" s="69"/>
      <c r="AI168" s="69"/>
      <c r="AJ168" s="69"/>
      <c r="AK168" s="69"/>
      <c r="AL168" s="69"/>
    </row>
    <row r="169" spans="1:38" s="71" customFormat="1" ht="60" customHeight="1" thickBot="1" x14ac:dyDescent="0.3">
      <c r="A169" s="15"/>
      <c r="B169" s="77" t="s">
        <v>182</v>
      </c>
      <c r="C169" s="17"/>
      <c r="D169" s="52"/>
      <c r="E169" s="52"/>
      <c r="F169" s="52"/>
      <c r="G169" s="56"/>
      <c r="H169" s="56"/>
      <c r="I169" s="56"/>
      <c r="J169" s="18"/>
      <c r="K169" s="18"/>
      <c r="L169" s="19"/>
      <c r="M169" s="79">
        <f>VLOOKUP($B169,المارينا!$B:$M,12,0)</f>
        <v>44477</v>
      </c>
      <c r="N169" s="62" t="str">
        <f>IF(AND(M169&gt;=$N$1)*(M169&lt;=$O$1),VLOOKUP(B169,المارينا!B$2:N$642,12),"لم تنتهي بعد")</f>
        <v>لم تنتهي بعد</v>
      </c>
      <c r="O169" s="65"/>
      <c r="P169" s="20"/>
      <c r="Q169" s="21"/>
      <c r="R169" s="22"/>
      <c r="S169" s="23"/>
      <c r="T169" s="24"/>
      <c r="U169" s="25"/>
      <c r="V169" s="25"/>
      <c r="W169" s="45"/>
      <c r="X169" s="44"/>
      <c r="Y169" s="44"/>
      <c r="Z169" s="44"/>
      <c r="AA169" s="41"/>
      <c r="AB169" s="41"/>
      <c r="AC169" s="26"/>
      <c r="AD169" s="27"/>
      <c r="AE169" s="28"/>
      <c r="AF169" s="69"/>
      <c r="AG169" s="69"/>
      <c r="AH169" s="69"/>
      <c r="AI169" s="69"/>
      <c r="AJ169" s="69"/>
      <c r="AK169" s="69"/>
      <c r="AL169" s="69"/>
    </row>
    <row r="170" spans="1:38" s="71" customFormat="1" ht="60" customHeight="1" thickBot="1" x14ac:dyDescent="0.3">
      <c r="A170" s="15"/>
      <c r="B170" s="77" t="s">
        <v>183</v>
      </c>
      <c r="C170" s="7"/>
      <c r="D170" s="52"/>
      <c r="E170" s="52"/>
      <c r="F170" s="52"/>
      <c r="G170" s="56"/>
      <c r="H170" s="56"/>
      <c r="I170" s="56"/>
      <c r="J170" s="18"/>
      <c r="K170" s="32"/>
      <c r="L170" s="27"/>
      <c r="M170" s="79">
        <f>VLOOKUP($B170,المارينا!$B:$M,12,0)</f>
        <v>44562</v>
      </c>
      <c r="N170" s="62" t="str">
        <f>IF(AND(M170&gt;=$N$1)*(M170&lt;=$O$1),VLOOKUP(B170,المارينا!B$2:N$642,12),"لم تنتهي بعد")</f>
        <v>لم تنتهي بعد</v>
      </c>
      <c r="O170" s="65"/>
      <c r="P170" s="33"/>
      <c r="Q170" s="21"/>
      <c r="R170" s="22"/>
      <c r="S170" s="23"/>
      <c r="T170" s="24"/>
      <c r="U170" s="36"/>
      <c r="V170" s="36"/>
      <c r="W170" s="46"/>
      <c r="X170" s="44"/>
      <c r="Y170" s="44"/>
      <c r="Z170" s="44"/>
      <c r="AA170" s="41"/>
      <c r="AB170" s="41"/>
      <c r="AC170" s="27"/>
      <c r="AD170" s="27"/>
      <c r="AE170" s="28"/>
      <c r="AF170" s="69"/>
      <c r="AG170" s="69"/>
      <c r="AH170" s="69"/>
      <c r="AI170" s="69"/>
      <c r="AJ170" s="69"/>
      <c r="AK170" s="69"/>
      <c r="AL170" s="69"/>
    </row>
    <row r="171" spans="1:38" s="71" customFormat="1" ht="60" customHeight="1" thickBot="1" x14ac:dyDescent="0.3">
      <c r="A171" s="15"/>
      <c r="B171" s="77" t="s">
        <v>184</v>
      </c>
      <c r="C171" s="17"/>
      <c r="D171" s="37"/>
      <c r="E171" s="37"/>
      <c r="F171" s="37"/>
      <c r="G171" s="56"/>
      <c r="H171" s="56"/>
      <c r="I171" s="56"/>
      <c r="J171" s="18"/>
      <c r="K171" s="18"/>
      <c r="L171" s="19"/>
      <c r="M171" s="79">
        <f>VLOOKUP($B171,المارينا!$B:$M,12,0)</f>
        <v>44707</v>
      </c>
      <c r="N171" s="62" t="str">
        <f>IF(AND(M171&gt;=$N$1)*(M171&lt;=$O$1),VLOOKUP(B171,المارينا!B$2:N$642,12),"لم تنتهي بعد")</f>
        <v>لم تنتهي بعد</v>
      </c>
      <c r="O171" s="65"/>
      <c r="P171" s="20"/>
      <c r="Q171" s="21"/>
      <c r="R171" s="22"/>
      <c r="S171" s="23"/>
      <c r="T171" s="24"/>
      <c r="U171" s="25"/>
      <c r="V171" s="25"/>
      <c r="W171" s="45"/>
      <c r="X171" s="44"/>
      <c r="Y171" s="44"/>
      <c r="Z171" s="44"/>
      <c r="AA171" s="41"/>
      <c r="AB171" s="41"/>
      <c r="AC171" s="26"/>
      <c r="AD171" s="27"/>
      <c r="AE171" s="28"/>
      <c r="AF171" s="69"/>
      <c r="AG171" s="69"/>
      <c r="AH171" s="69"/>
      <c r="AI171" s="69"/>
      <c r="AJ171" s="69"/>
      <c r="AK171" s="69"/>
      <c r="AL171" s="69"/>
    </row>
    <row r="172" spans="1:38" s="71" customFormat="1" ht="60" customHeight="1" thickBot="1" x14ac:dyDescent="0.3">
      <c r="A172" s="15"/>
      <c r="B172" s="77" t="s">
        <v>185</v>
      </c>
      <c r="C172" s="7"/>
      <c r="D172" s="52"/>
      <c r="E172" s="52"/>
      <c r="F172" s="52"/>
      <c r="G172" s="56"/>
      <c r="H172" s="56"/>
      <c r="I172" s="56"/>
      <c r="J172" s="18"/>
      <c r="K172" s="18"/>
      <c r="L172" s="19"/>
      <c r="M172" s="79">
        <f>VLOOKUP($B172,المارينا!$B:$M,12,0)</f>
        <v>44508</v>
      </c>
      <c r="N172" s="62" t="str">
        <f>IF(AND(M172&gt;=$N$1)*(M172&lt;=$O$1),VLOOKUP(B172,المارينا!B$2:N$642,12),"لم تنتهي بعد")</f>
        <v>لم تنتهي بعد</v>
      </c>
      <c r="O172" s="65"/>
      <c r="P172" s="20"/>
      <c r="Q172" s="21"/>
      <c r="R172" s="22"/>
      <c r="S172" s="23"/>
      <c r="T172" s="24"/>
      <c r="U172" s="25"/>
      <c r="V172" s="25"/>
      <c r="W172" s="45"/>
      <c r="X172" s="44"/>
      <c r="Y172" s="44"/>
      <c r="Z172" s="44"/>
      <c r="AA172" s="41"/>
      <c r="AB172" s="41"/>
      <c r="AC172" s="26"/>
      <c r="AD172" s="27"/>
      <c r="AE172" s="28"/>
      <c r="AF172" s="69"/>
      <c r="AG172" s="69"/>
      <c r="AH172" s="69"/>
      <c r="AI172" s="69"/>
      <c r="AJ172" s="69"/>
      <c r="AK172" s="69"/>
      <c r="AL172" s="69"/>
    </row>
    <row r="173" spans="1:38" s="71" customFormat="1" ht="60" customHeight="1" thickBot="1" x14ac:dyDescent="0.3">
      <c r="A173" s="15"/>
      <c r="B173" s="77" t="s">
        <v>186</v>
      </c>
      <c r="C173" s="17"/>
      <c r="D173" s="52"/>
      <c r="E173" s="52"/>
      <c r="F173" s="52"/>
      <c r="G173" s="56"/>
      <c r="H173" s="56"/>
      <c r="I173" s="56"/>
      <c r="J173" s="18"/>
      <c r="K173" s="18"/>
      <c r="L173" s="19"/>
      <c r="M173" s="79">
        <f>VLOOKUP($B173,المارينا!$B:$M,12,0)</f>
        <v>44772</v>
      </c>
      <c r="N173" s="62" t="str">
        <f>IF(AND(M173&gt;=$N$1)*(M173&lt;=$O$1),VLOOKUP(B173,المارينا!B$2:N$642,12),"لم تنتهي بعد")</f>
        <v>لم تنتهي بعد</v>
      </c>
      <c r="O173" s="65"/>
      <c r="P173" s="20"/>
      <c r="Q173" s="21"/>
      <c r="R173" s="22"/>
      <c r="S173" s="23"/>
      <c r="T173" s="24"/>
      <c r="U173" s="25"/>
      <c r="V173" s="25"/>
      <c r="W173" s="45"/>
      <c r="X173" s="44"/>
      <c r="Y173" s="44"/>
      <c r="Z173" s="44"/>
      <c r="AA173" s="41"/>
      <c r="AB173" s="41"/>
      <c r="AC173" s="26"/>
      <c r="AD173" s="27"/>
      <c r="AE173" s="28"/>
      <c r="AF173" s="69"/>
      <c r="AG173" s="69"/>
      <c r="AH173" s="69"/>
      <c r="AI173" s="69"/>
      <c r="AJ173" s="69"/>
      <c r="AK173" s="69"/>
      <c r="AL173" s="69"/>
    </row>
    <row r="174" spans="1:38" s="71" customFormat="1" ht="60" customHeight="1" thickBot="1" x14ac:dyDescent="0.3">
      <c r="A174" s="15"/>
      <c r="B174" s="77" t="s">
        <v>187</v>
      </c>
      <c r="C174" s="7"/>
      <c r="D174" s="37"/>
      <c r="E174" s="37"/>
      <c r="F174" s="37"/>
      <c r="G174" s="56"/>
      <c r="H174" s="56"/>
      <c r="I174" s="56"/>
      <c r="J174" s="18"/>
      <c r="K174" s="18"/>
      <c r="L174" s="19"/>
      <c r="M174" s="79">
        <f>VLOOKUP($B174,المارينا!$B:$M,12,0)</f>
        <v>44501</v>
      </c>
      <c r="N174" s="62" t="str">
        <f>IF(AND(M174&gt;=$N$1)*(M174&lt;=$O$1),VLOOKUP(B174,المارينا!B$2:N$642,12),"لم تنتهي بعد")</f>
        <v>لم تنتهي بعد</v>
      </c>
      <c r="O174" s="65"/>
      <c r="P174" s="20"/>
      <c r="Q174" s="21"/>
      <c r="R174" s="22"/>
      <c r="S174" s="23"/>
      <c r="T174" s="24"/>
      <c r="U174" s="25"/>
      <c r="V174" s="25"/>
      <c r="W174" s="45"/>
      <c r="X174" s="44"/>
      <c r="Y174" s="44"/>
      <c r="Z174" s="44"/>
      <c r="AA174" s="41"/>
      <c r="AB174" s="41"/>
      <c r="AC174" s="26"/>
      <c r="AD174" s="27"/>
      <c r="AE174" s="28"/>
      <c r="AF174" s="69"/>
      <c r="AG174" s="69"/>
      <c r="AH174" s="69"/>
      <c r="AI174" s="69"/>
      <c r="AJ174" s="69"/>
      <c r="AK174" s="69"/>
      <c r="AL174" s="69"/>
    </row>
    <row r="175" spans="1:38" s="71" customFormat="1" ht="60" customHeight="1" thickBot="1" x14ac:dyDescent="0.3">
      <c r="A175" s="15"/>
      <c r="B175" s="77" t="s">
        <v>188</v>
      </c>
      <c r="C175" s="17"/>
      <c r="D175" s="52"/>
      <c r="E175" s="52"/>
      <c r="F175" s="52"/>
      <c r="G175" s="56"/>
      <c r="H175" s="56"/>
      <c r="I175" s="56"/>
      <c r="J175" s="18"/>
      <c r="K175" s="18"/>
      <c r="L175" s="19"/>
      <c r="M175" s="79">
        <f>VLOOKUP($B175,المارينا!$B:$M,12,0)</f>
        <v>44625</v>
      </c>
      <c r="N175" s="62" t="str">
        <f>IF(AND(M175&gt;=$N$1)*(M175&lt;=$O$1),VLOOKUP(B175,المارينا!B$2:N$642,12),"لم تنتهي بعد")</f>
        <v>لم تنتهي بعد</v>
      </c>
      <c r="O175" s="65"/>
      <c r="P175" s="20"/>
      <c r="Q175" s="21"/>
      <c r="R175" s="22"/>
      <c r="S175" s="23"/>
      <c r="T175" s="24"/>
      <c r="U175" s="25"/>
      <c r="V175" s="25"/>
      <c r="W175" s="45"/>
      <c r="X175" s="44"/>
      <c r="Y175" s="44"/>
      <c r="Z175" s="44"/>
      <c r="AA175" s="41"/>
      <c r="AB175" s="41"/>
      <c r="AC175" s="26"/>
      <c r="AD175" s="27"/>
      <c r="AE175" s="28"/>
      <c r="AF175" s="69"/>
      <c r="AG175" s="69"/>
      <c r="AH175" s="69"/>
      <c r="AI175" s="69"/>
      <c r="AJ175" s="69"/>
      <c r="AK175" s="69"/>
      <c r="AL175" s="69"/>
    </row>
    <row r="176" spans="1:38" s="71" customFormat="1" ht="60" customHeight="1" thickBot="1" x14ac:dyDescent="0.3">
      <c r="A176" s="15"/>
      <c r="B176" s="77" t="s">
        <v>189</v>
      </c>
      <c r="C176" s="7"/>
      <c r="D176" s="52"/>
      <c r="E176" s="52"/>
      <c r="F176" s="52"/>
      <c r="G176" s="56"/>
      <c r="H176" s="56"/>
      <c r="I176" s="56"/>
      <c r="J176" s="18"/>
      <c r="K176" s="18"/>
      <c r="L176" s="19"/>
      <c r="M176" s="79">
        <f>VLOOKUP($B176,المارينا!$B:$M,12,0)</f>
        <v>44714</v>
      </c>
      <c r="N176" s="62" t="str">
        <f>IF(AND(M176&gt;=$N$1)*(M176&lt;=$O$1),VLOOKUP(B176,المارينا!B$2:N$642,12),"لم تنتهي بعد")</f>
        <v>لم تنتهي بعد</v>
      </c>
      <c r="O176" s="65"/>
      <c r="P176" s="20"/>
      <c r="Q176" s="21"/>
      <c r="R176" s="22"/>
      <c r="S176" s="23"/>
      <c r="T176" s="24"/>
      <c r="U176" s="25"/>
      <c r="V176" s="25"/>
      <c r="W176" s="45"/>
      <c r="X176" s="44"/>
      <c r="Y176" s="44"/>
      <c r="Z176" s="44"/>
      <c r="AA176" s="41"/>
      <c r="AB176" s="41"/>
      <c r="AC176" s="26"/>
      <c r="AD176" s="27"/>
      <c r="AE176" s="28"/>
      <c r="AF176" s="69"/>
      <c r="AG176" s="69"/>
      <c r="AH176" s="69"/>
      <c r="AI176" s="69"/>
      <c r="AJ176" s="69"/>
      <c r="AK176" s="69"/>
      <c r="AL176" s="69"/>
    </row>
    <row r="177" spans="1:38" s="71" customFormat="1" ht="60" customHeight="1" thickBot="1" x14ac:dyDescent="0.3">
      <c r="A177" s="15"/>
      <c r="B177" s="77" t="s">
        <v>190</v>
      </c>
      <c r="C177" s="17"/>
      <c r="D177" s="52"/>
      <c r="E177" s="52"/>
      <c r="F177" s="52"/>
      <c r="G177" s="56"/>
      <c r="H177" s="56"/>
      <c r="I177" s="56"/>
      <c r="J177" s="18"/>
      <c r="K177" s="18"/>
      <c r="L177" s="19"/>
      <c r="M177" s="79">
        <f>VLOOKUP($B177,المارينا!$B:$M,12,0)</f>
        <v>44377</v>
      </c>
      <c r="N177" s="62">
        <f>IF(AND(M177&gt;=$N$1)*(M177&lt;=$O$1),VLOOKUP(B177,المارينا!B$2:N$642,12),"لم تنتهي بعد")</f>
        <v>44377</v>
      </c>
      <c r="O177" s="65"/>
      <c r="P177" s="20"/>
      <c r="Q177" s="21"/>
      <c r="R177" s="22"/>
      <c r="S177" s="23"/>
      <c r="T177" s="24"/>
      <c r="U177" s="25"/>
      <c r="V177" s="25"/>
      <c r="W177" s="45"/>
      <c r="X177" s="44"/>
      <c r="Y177" s="44"/>
      <c r="Z177" s="44"/>
      <c r="AA177" s="41"/>
      <c r="AB177" s="41"/>
      <c r="AC177" s="26"/>
      <c r="AD177" s="27"/>
      <c r="AE177" s="28"/>
      <c r="AF177" s="69"/>
      <c r="AG177" s="69"/>
      <c r="AH177" s="69"/>
      <c r="AI177" s="69"/>
      <c r="AJ177" s="69"/>
      <c r="AK177" s="69"/>
      <c r="AL177" s="69"/>
    </row>
    <row r="178" spans="1:38" s="71" customFormat="1" ht="60" customHeight="1" thickBot="1" x14ac:dyDescent="0.3">
      <c r="A178" s="15"/>
      <c r="B178" s="77" t="s">
        <v>191</v>
      </c>
      <c r="C178" s="7"/>
      <c r="D178" s="37"/>
      <c r="E178" s="37"/>
      <c r="F178" s="37"/>
      <c r="G178" s="56"/>
      <c r="H178" s="56"/>
      <c r="I178" s="56"/>
      <c r="J178" s="18"/>
      <c r="K178" s="18"/>
      <c r="L178" s="19"/>
      <c r="M178" s="79">
        <f>VLOOKUP($B178,المارينا!$B:$M,12,0)</f>
        <v>44360</v>
      </c>
      <c r="N178" s="62">
        <f>IF(AND(M178&gt;=$N$1)*(M178&lt;=$O$1),VLOOKUP(B178,المارينا!B$2:N$642,12),"لم تنتهي بعد")</f>
        <v>44360</v>
      </c>
      <c r="O178" s="65"/>
      <c r="P178" s="20"/>
      <c r="Q178" s="21"/>
      <c r="R178" s="22"/>
      <c r="S178" s="23"/>
      <c r="T178" s="24"/>
      <c r="U178" s="25"/>
      <c r="V178" s="25"/>
      <c r="W178" s="45"/>
      <c r="X178" s="44"/>
      <c r="Y178" s="44"/>
      <c r="Z178" s="44"/>
      <c r="AA178" s="41"/>
      <c r="AB178" s="41"/>
      <c r="AC178" s="26"/>
      <c r="AD178" s="27"/>
      <c r="AE178" s="28"/>
      <c r="AF178" s="69"/>
      <c r="AG178" s="69"/>
      <c r="AH178" s="69"/>
      <c r="AI178" s="69"/>
      <c r="AJ178" s="69"/>
      <c r="AK178" s="69"/>
      <c r="AL178" s="69"/>
    </row>
    <row r="179" spans="1:38" s="71" customFormat="1" ht="60" customHeight="1" thickBot="1" x14ac:dyDescent="0.3">
      <c r="A179" s="15"/>
      <c r="B179" s="77" t="s">
        <v>192</v>
      </c>
      <c r="C179" s="17"/>
      <c r="D179" s="52"/>
      <c r="E179" s="52"/>
      <c r="F179" s="52"/>
      <c r="G179" s="56"/>
      <c r="H179" s="56"/>
      <c r="I179" s="56"/>
      <c r="J179" s="18"/>
      <c r="K179" s="18"/>
      <c r="L179" s="19"/>
      <c r="M179" s="79">
        <f>VLOOKUP($B179,المارينا!$B:$M,12,0)</f>
        <v>44438</v>
      </c>
      <c r="N179" s="62" t="str">
        <f>IF(AND(M179&gt;=$N$1)*(M179&lt;=$O$1),VLOOKUP(B179,المارينا!B$2:N$642,12),"لم تنتهي بعد")</f>
        <v>لم تنتهي بعد</v>
      </c>
      <c r="O179" s="65"/>
      <c r="P179" s="20"/>
      <c r="Q179" s="21"/>
      <c r="R179" s="22"/>
      <c r="S179" s="23"/>
      <c r="T179" s="24"/>
      <c r="U179" s="25"/>
      <c r="V179" s="25"/>
      <c r="W179" s="45"/>
      <c r="X179" s="44"/>
      <c r="Y179" s="44"/>
      <c r="Z179" s="44"/>
      <c r="AA179" s="41"/>
      <c r="AB179" s="41"/>
      <c r="AC179" s="26"/>
      <c r="AD179" s="27"/>
      <c r="AE179" s="28"/>
      <c r="AF179" s="69"/>
      <c r="AG179" s="69"/>
      <c r="AH179" s="69"/>
      <c r="AI179" s="69"/>
      <c r="AJ179" s="69"/>
      <c r="AK179" s="69"/>
      <c r="AL179" s="69"/>
    </row>
    <row r="180" spans="1:38" s="71" customFormat="1" ht="60" customHeight="1" thickBot="1" x14ac:dyDescent="0.3">
      <c r="A180" s="15"/>
      <c r="B180" s="77" t="s">
        <v>193</v>
      </c>
      <c r="C180" s="7"/>
      <c r="D180" s="52"/>
      <c r="E180" s="52"/>
      <c r="F180" s="52"/>
      <c r="G180" s="56"/>
      <c r="H180" s="56"/>
      <c r="I180" s="56"/>
      <c r="J180" s="18"/>
      <c r="K180" s="18"/>
      <c r="L180" s="19"/>
      <c r="M180" s="79">
        <f>VLOOKUP($B180,المارينا!$B:$M,12,0)</f>
        <v>44561</v>
      </c>
      <c r="N180" s="62" t="str">
        <f>IF(AND(M180&gt;=$N$1)*(M180&lt;=$O$1),VLOOKUP(B180,المارينا!B$2:N$642,12),"لم تنتهي بعد")</f>
        <v>لم تنتهي بعد</v>
      </c>
      <c r="O180" s="65"/>
      <c r="P180" s="20"/>
      <c r="Q180" s="21"/>
      <c r="R180" s="22"/>
      <c r="S180" s="23"/>
      <c r="T180" s="24"/>
      <c r="U180" s="25"/>
      <c r="V180" s="25"/>
      <c r="W180" s="45"/>
      <c r="X180" s="44"/>
      <c r="Y180" s="44"/>
      <c r="Z180" s="44"/>
      <c r="AA180" s="41"/>
      <c r="AB180" s="41"/>
      <c r="AC180" s="26"/>
      <c r="AD180" s="27"/>
      <c r="AE180" s="28"/>
      <c r="AF180" s="69"/>
      <c r="AG180" s="69"/>
      <c r="AH180" s="69"/>
      <c r="AI180" s="69"/>
      <c r="AJ180" s="69"/>
      <c r="AK180" s="69"/>
      <c r="AL180" s="69"/>
    </row>
    <row r="181" spans="1:38" s="71" customFormat="1" ht="60" customHeight="1" thickBot="1" x14ac:dyDescent="0.3">
      <c r="A181" s="15"/>
      <c r="B181" s="77" t="s">
        <v>194</v>
      </c>
      <c r="C181" s="17"/>
      <c r="D181" s="37"/>
      <c r="E181" s="37"/>
      <c r="F181" s="37"/>
      <c r="G181" s="56"/>
      <c r="H181" s="56"/>
      <c r="I181" s="56"/>
      <c r="J181" s="18"/>
      <c r="K181" s="18"/>
      <c r="L181" s="19"/>
      <c r="M181" s="79">
        <f>VLOOKUP($B181,المارينا!$B:$M,12,0)</f>
        <v>44700</v>
      </c>
      <c r="N181" s="62" t="str">
        <f>IF(AND(M181&gt;=$N$1)*(M181&lt;=$O$1),VLOOKUP(B181,المارينا!B$2:N$642,12),"لم تنتهي بعد")</f>
        <v>لم تنتهي بعد</v>
      </c>
      <c r="O181" s="65"/>
      <c r="P181" s="20"/>
      <c r="Q181" s="21"/>
      <c r="R181" s="22"/>
      <c r="S181" s="23"/>
      <c r="T181" s="24"/>
      <c r="U181" s="25"/>
      <c r="V181" s="25"/>
      <c r="W181" s="45"/>
      <c r="X181" s="44"/>
      <c r="Y181" s="44"/>
      <c r="Z181" s="44"/>
      <c r="AA181" s="41"/>
      <c r="AB181" s="41"/>
      <c r="AC181" s="26"/>
      <c r="AD181" s="27"/>
      <c r="AE181" s="28"/>
      <c r="AF181" s="69"/>
      <c r="AG181" s="69"/>
      <c r="AH181" s="69"/>
      <c r="AI181" s="69"/>
      <c r="AJ181" s="69"/>
      <c r="AK181" s="69"/>
      <c r="AL181" s="69"/>
    </row>
    <row r="182" spans="1:38" s="71" customFormat="1" ht="60" customHeight="1" thickBot="1" x14ac:dyDescent="0.3">
      <c r="A182" s="15"/>
      <c r="B182" s="77" t="s">
        <v>195</v>
      </c>
      <c r="C182" s="7"/>
      <c r="D182" s="52"/>
      <c r="E182" s="52"/>
      <c r="F182" s="52"/>
      <c r="G182" s="56"/>
      <c r="H182" s="56"/>
      <c r="I182" s="56"/>
      <c r="J182" s="18"/>
      <c r="K182" s="18"/>
      <c r="L182" s="19"/>
      <c r="M182" s="79">
        <f>VLOOKUP($B182,المارينا!$B:$M,12,0)</f>
        <v>44463</v>
      </c>
      <c r="N182" s="62" t="str">
        <f>IF(AND(M182&gt;=$N$1)*(M182&lt;=$O$1),VLOOKUP(B182,المارينا!B$2:N$642,12),"لم تنتهي بعد")</f>
        <v>لم تنتهي بعد</v>
      </c>
      <c r="O182" s="65"/>
      <c r="P182" s="20"/>
      <c r="Q182" s="21"/>
      <c r="R182" s="22"/>
      <c r="S182" s="23"/>
      <c r="T182" s="24"/>
      <c r="U182" s="25"/>
      <c r="V182" s="25"/>
      <c r="W182" s="45"/>
      <c r="X182" s="44"/>
      <c r="Y182" s="44"/>
      <c r="Z182" s="44"/>
      <c r="AA182" s="41"/>
      <c r="AB182" s="41"/>
      <c r="AC182" s="26"/>
      <c r="AD182" s="27"/>
      <c r="AE182" s="28"/>
      <c r="AF182" s="69"/>
      <c r="AG182" s="69"/>
      <c r="AH182" s="69"/>
      <c r="AI182" s="69"/>
      <c r="AJ182" s="69"/>
      <c r="AK182" s="69"/>
      <c r="AL182" s="69"/>
    </row>
    <row r="183" spans="1:38" s="71" customFormat="1" ht="60" customHeight="1" thickBot="1" x14ac:dyDescent="0.3">
      <c r="A183" s="15"/>
      <c r="B183" s="77" t="s">
        <v>196</v>
      </c>
      <c r="C183" s="17"/>
      <c r="D183" s="52"/>
      <c r="E183" s="52"/>
      <c r="F183" s="52"/>
      <c r="G183" s="56"/>
      <c r="H183" s="56"/>
      <c r="I183" s="56"/>
      <c r="J183" s="18"/>
      <c r="K183" s="18"/>
      <c r="L183" s="19"/>
      <c r="M183" s="79">
        <f>VLOOKUP($B183,المارينا!$B:$M,12,0)</f>
        <v>44709</v>
      </c>
      <c r="N183" s="62" t="str">
        <f>IF(AND(M183&gt;=$N$1)*(M183&lt;=$O$1),VLOOKUP(B183,المارينا!B$2:N$642,12),"لم تنتهي بعد")</f>
        <v>لم تنتهي بعد</v>
      </c>
      <c r="O183" s="65"/>
      <c r="P183" s="20"/>
      <c r="Q183" s="21"/>
      <c r="R183" s="22"/>
      <c r="S183" s="23"/>
      <c r="T183" s="24"/>
      <c r="U183" s="25"/>
      <c r="V183" s="25"/>
      <c r="W183" s="45"/>
      <c r="X183" s="44"/>
      <c r="Y183" s="44"/>
      <c r="Z183" s="44"/>
      <c r="AA183" s="41"/>
      <c r="AB183" s="41"/>
      <c r="AC183" s="26"/>
      <c r="AD183" s="27"/>
      <c r="AE183" s="28"/>
      <c r="AF183" s="69"/>
      <c r="AG183" s="69"/>
      <c r="AH183" s="69"/>
      <c r="AI183" s="69"/>
      <c r="AJ183" s="69"/>
      <c r="AK183" s="69"/>
      <c r="AL183" s="69"/>
    </row>
    <row r="184" spans="1:38" s="71" customFormat="1" ht="60" customHeight="1" thickBot="1" x14ac:dyDescent="0.3">
      <c r="A184" s="15"/>
      <c r="B184" s="77" t="s">
        <v>197</v>
      </c>
      <c r="C184" s="7"/>
      <c r="D184" s="52"/>
      <c r="E184" s="52"/>
      <c r="F184" s="52"/>
      <c r="G184" s="56"/>
      <c r="H184" s="56"/>
      <c r="I184" s="56"/>
      <c r="J184" s="18"/>
      <c r="K184" s="18"/>
      <c r="L184" s="19"/>
      <c r="M184" s="79">
        <f>VLOOKUP($B184,المارينا!$B:$M,12,0)</f>
        <v>44658</v>
      </c>
      <c r="N184" s="62" t="str">
        <f>IF(AND(M184&gt;=$N$1)*(M184&lt;=$O$1),VLOOKUP(B184,المارينا!B$2:N$642,12),"لم تنتهي بعد")</f>
        <v>لم تنتهي بعد</v>
      </c>
      <c r="O184" s="65"/>
      <c r="P184" s="20"/>
      <c r="Q184" s="21"/>
      <c r="R184" s="22"/>
      <c r="S184" s="23"/>
      <c r="T184" s="24"/>
      <c r="U184" s="25"/>
      <c r="V184" s="25"/>
      <c r="W184" s="45"/>
      <c r="X184" s="44"/>
      <c r="Y184" s="44"/>
      <c r="Z184" s="44"/>
      <c r="AA184" s="41"/>
      <c r="AB184" s="41"/>
      <c r="AC184" s="26"/>
      <c r="AD184" s="27"/>
      <c r="AE184" s="28"/>
      <c r="AF184" s="69"/>
      <c r="AG184" s="69"/>
      <c r="AH184" s="69"/>
      <c r="AI184" s="69"/>
      <c r="AJ184" s="69"/>
      <c r="AK184" s="69"/>
      <c r="AL184" s="69"/>
    </row>
    <row r="185" spans="1:38" s="71" customFormat="1" ht="60" customHeight="1" thickBot="1" x14ac:dyDescent="0.3">
      <c r="A185" s="15"/>
      <c r="B185" s="77" t="s">
        <v>198</v>
      </c>
      <c r="C185" s="17"/>
      <c r="D185" s="37"/>
      <c r="E185" s="37"/>
      <c r="F185" s="37"/>
      <c r="G185" s="56"/>
      <c r="H185" s="56"/>
      <c r="I185" s="56"/>
      <c r="J185" s="18"/>
      <c r="K185" s="32"/>
      <c r="L185" s="27"/>
      <c r="M185" s="79">
        <f>VLOOKUP($B185,المارينا!$B:$M,12,0)</f>
        <v>44507</v>
      </c>
      <c r="N185" s="62" t="str">
        <f>IF(AND(M185&gt;=$N$1)*(M185&lt;=$O$1),VLOOKUP(B185,المارينا!B$2:N$642,12),"لم تنتهي بعد")</f>
        <v>لم تنتهي بعد</v>
      </c>
      <c r="O185" s="65"/>
      <c r="P185" s="33"/>
      <c r="Q185" s="21"/>
      <c r="R185" s="22"/>
      <c r="S185" s="23"/>
      <c r="T185" s="24"/>
      <c r="U185" s="34"/>
      <c r="V185" s="34"/>
      <c r="W185" s="48"/>
      <c r="X185" s="44"/>
      <c r="Y185" s="44"/>
      <c r="Z185" s="44"/>
      <c r="AA185" s="41"/>
      <c r="AB185" s="41"/>
      <c r="AC185" s="27"/>
      <c r="AD185" s="27"/>
      <c r="AE185" s="28"/>
      <c r="AF185" s="69"/>
      <c r="AG185" s="69"/>
      <c r="AH185" s="69"/>
      <c r="AI185" s="69"/>
      <c r="AJ185" s="69"/>
      <c r="AK185" s="69"/>
      <c r="AL185" s="69"/>
    </row>
    <row r="186" spans="1:38" s="71" customFormat="1" ht="60" customHeight="1" thickBot="1" x14ac:dyDescent="0.3">
      <c r="A186" s="15"/>
      <c r="B186" s="77" t="s">
        <v>199</v>
      </c>
      <c r="C186" s="7"/>
      <c r="D186" s="52"/>
      <c r="E186" s="52"/>
      <c r="F186" s="52"/>
      <c r="G186" s="56"/>
      <c r="H186" s="56"/>
      <c r="I186" s="56"/>
      <c r="J186" s="18"/>
      <c r="K186" s="18"/>
      <c r="L186" s="19"/>
      <c r="M186" s="79">
        <f>VLOOKUP($B186,المارينا!$B:$M,12,0)</f>
        <v>44686</v>
      </c>
      <c r="N186" s="62" t="str">
        <f>IF(AND(M186&gt;=$N$1)*(M186&lt;=$O$1),VLOOKUP(B186,المارينا!B$2:N$642,12),"لم تنتهي بعد")</f>
        <v>لم تنتهي بعد</v>
      </c>
      <c r="O186" s="65"/>
      <c r="P186" s="20"/>
      <c r="Q186" s="21"/>
      <c r="R186" s="22"/>
      <c r="S186" s="23"/>
      <c r="T186" s="24"/>
      <c r="U186" s="25"/>
      <c r="V186" s="25"/>
      <c r="W186" s="45"/>
      <c r="X186" s="44"/>
      <c r="Y186" s="44"/>
      <c r="Z186" s="44"/>
      <c r="AA186" s="41"/>
      <c r="AB186" s="41"/>
      <c r="AC186" s="26"/>
      <c r="AD186" s="27"/>
      <c r="AE186" s="28"/>
      <c r="AF186" s="69"/>
      <c r="AG186" s="69"/>
      <c r="AH186" s="69"/>
      <c r="AI186" s="69"/>
      <c r="AJ186" s="69"/>
      <c r="AK186" s="69"/>
      <c r="AL186" s="69"/>
    </row>
    <row r="187" spans="1:38" s="71" customFormat="1" ht="60" customHeight="1" thickBot="1" x14ac:dyDescent="0.3">
      <c r="A187" s="15"/>
      <c r="B187" s="77" t="s">
        <v>200</v>
      </c>
      <c r="C187" s="17"/>
      <c r="D187" s="52"/>
      <c r="E187" s="52"/>
      <c r="F187" s="52"/>
      <c r="G187" s="56"/>
      <c r="H187" s="56"/>
      <c r="I187" s="56"/>
      <c r="J187" s="18"/>
      <c r="K187" s="18"/>
      <c r="L187" s="19"/>
      <c r="M187" s="79">
        <f>VLOOKUP($B187,المارينا!$B:$M,12,0)</f>
        <v>44631</v>
      </c>
      <c r="N187" s="62" t="str">
        <f>IF(AND(M187&gt;=$N$1)*(M187&lt;=$O$1),VLOOKUP(B187,المارينا!B$2:N$642,12),"لم تنتهي بعد")</f>
        <v>لم تنتهي بعد</v>
      </c>
      <c r="O187" s="65"/>
      <c r="P187" s="20"/>
      <c r="Q187" s="21"/>
      <c r="R187" s="22"/>
      <c r="S187" s="23"/>
      <c r="T187" s="24"/>
      <c r="U187" s="25"/>
      <c r="V187" s="25"/>
      <c r="W187" s="45"/>
      <c r="X187" s="44"/>
      <c r="Y187" s="44"/>
      <c r="Z187" s="44"/>
      <c r="AA187" s="41"/>
      <c r="AB187" s="41"/>
      <c r="AC187" s="26"/>
      <c r="AD187" s="27"/>
      <c r="AE187" s="28"/>
      <c r="AF187" s="69"/>
      <c r="AG187" s="69"/>
      <c r="AH187" s="69"/>
      <c r="AI187" s="69"/>
      <c r="AJ187" s="69"/>
      <c r="AK187" s="69"/>
      <c r="AL187" s="69"/>
    </row>
    <row r="188" spans="1:38" s="71" customFormat="1" ht="60" customHeight="1" thickBot="1" x14ac:dyDescent="0.3">
      <c r="A188" s="15"/>
      <c r="B188" s="77" t="s">
        <v>201</v>
      </c>
      <c r="C188" s="7"/>
      <c r="D188" s="37"/>
      <c r="E188" s="37"/>
      <c r="F188" s="37"/>
      <c r="G188" s="56"/>
      <c r="H188" s="56"/>
      <c r="I188" s="56"/>
      <c r="J188" s="18"/>
      <c r="K188" s="18"/>
      <c r="L188" s="19"/>
      <c r="M188" s="79">
        <f>VLOOKUP($B188,المارينا!$B:$M,12,0)</f>
        <v>44705</v>
      </c>
      <c r="N188" s="62" t="str">
        <f>IF(AND(M188&gt;=$N$1)*(M188&lt;=$O$1),VLOOKUP(B188,المارينا!B$2:N$642,12),"لم تنتهي بعد")</f>
        <v>لم تنتهي بعد</v>
      </c>
      <c r="O188" s="65"/>
      <c r="P188" s="20"/>
      <c r="Q188" s="21"/>
      <c r="R188" s="22"/>
      <c r="S188" s="23"/>
      <c r="T188" s="24"/>
      <c r="U188" s="25"/>
      <c r="V188" s="25"/>
      <c r="W188" s="45"/>
      <c r="X188" s="44"/>
      <c r="Y188" s="44"/>
      <c r="Z188" s="44"/>
      <c r="AA188" s="41"/>
      <c r="AB188" s="41"/>
      <c r="AC188" s="26"/>
      <c r="AD188" s="27"/>
      <c r="AE188" s="28"/>
      <c r="AF188" s="69"/>
      <c r="AG188" s="69"/>
      <c r="AH188" s="69"/>
      <c r="AI188" s="69"/>
      <c r="AJ188" s="69"/>
      <c r="AK188" s="69"/>
      <c r="AL188" s="69"/>
    </row>
    <row r="189" spans="1:38" s="71" customFormat="1" ht="60" customHeight="1" thickBot="1" x14ac:dyDescent="0.3">
      <c r="A189" s="15"/>
      <c r="B189" s="77" t="s">
        <v>202</v>
      </c>
      <c r="C189" s="17"/>
      <c r="D189" s="52"/>
      <c r="E189" s="52"/>
      <c r="F189" s="52"/>
      <c r="G189" s="56"/>
      <c r="H189" s="56"/>
      <c r="I189" s="56"/>
      <c r="J189" s="18"/>
      <c r="K189" s="18"/>
      <c r="L189" s="19"/>
      <c r="M189" s="79">
        <f>VLOOKUP($B189,المارينا!$B:$M,12,0)</f>
        <v>44626</v>
      </c>
      <c r="N189" s="62" t="str">
        <f>IF(AND(M189&gt;=$N$1)*(M189&lt;=$O$1),VLOOKUP(B189,المارينا!B$2:N$642,12),"لم تنتهي بعد")</f>
        <v>لم تنتهي بعد</v>
      </c>
      <c r="O189" s="65"/>
      <c r="P189" s="20"/>
      <c r="Q189" s="21"/>
      <c r="R189" s="22"/>
      <c r="S189" s="23"/>
      <c r="T189" s="24"/>
      <c r="U189" s="25"/>
      <c r="V189" s="25"/>
      <c r="W189" s="45"/>
      <c r="X189" s="44"/>
      <c r="Y189" s="44"/>
      <c r="Z189" s="44"/>
      <c r="AA189" s="41"/>
      <c r="AB189" s="41"/>
      <c r="AC189" s="26"/>
      <c r="AD189" s="27"/>
      <c r="AE189" s="28"/>
      <c r="AF189" s="69"/>
      <c r="AG189" s="69"/>
      <c r="AH189" s="69"/>
      <c r="AI189" s="69"/>
      <c r="AJ189" s="69"/>
      <c r="AK189" s="69"/>
      <c r="AL189" s="69"/>
    </row>
    <row r="190" spans="1:38" s="71" customFormat="1" ht="60" customHeight="1" thickBot="1" x14ac:dyDescent="0.3">
      <c r="A190" s="15"/>
      <c r="B190" s="77" t="s">
        <v>203</v>
      </c>
      <c r="C190" s="7"/>
      <c r="D190" s="52"/>
      <c r="E190" s="52"/>
      <c r="F190" s="52"/>
      <c r="G190" s="56"/>
      <c r="H190" s="56"/>
      <c r="I190" s="56"/>
      <c r="J190" s="18"/>
      <c r="K190" s="18"/>
      <c r="L190" s="19"/>
      <c r="M190" s="79">
        <f>VLOOKUP($B190,المارينا!$B:$M,12,0)</f>
        <v>44649</v>
      </c>
      <c r="N190" s="62" t="str">
        <f>IF(AND(M190&gt;=$N$1)*(M190&lt;=$O$1),VLOOKUP(B190,المارينا!B$2:N$642,12),"لم تنتهي بعد")</f>
        <v>لم تنتهي بعد</v>
      </c>
      <c r="O190" s="65"/>
      <c r="P190" s="20"/>
      <c r="Q190" s="21"/>
      <c r="R190" s="22"/>
      <c r="S190" s="23"/>
      <c r="T190" s="24"/>
      <c r="U190" s="25"/>
      <c r="V190" s="25"/>
      <c r="W190" s="45"/>
      <c r="X190" s="44"/>
      <c r="Y190" s="44"/>
      <c r="Z190" s="44"/>
      <c r="AA190" s="41"/>
      <c r="AB190" s="41"/>
      <c r="AC190" s="26"/>
      <c r="AD190" s="27"/>
      <c r="AE190" s="28"/>
      <c r="AF190" s="69"/>
      <c r="AG190" s="69"/>
      <c r="AH190" s="69"/>
      <c r="AI190" s="69"/>
      <c r="AJ190" s="69"/>
      <c r="AK190" s="69"/>
      <c r="AL190" s="69"/>
    </row>
    <row r="191" spans="1:38" s="71" customFormat="1" ht="60" customHeight="1" thickBot="1" x14ac:dyDescent="0.3">
      <c r="A191" s="15"/>
      <c r="B191" s="77" t="s">
        <v>204</v>
      </c>
      <c r="C191" s="17"/>
      <c r="D191" s="52"/>
      <c r="E191" s="52"/>
      <c r="F191" s="52"/>
      <c r="G191" s="56"/>
      <c r="H191" s="56"/>
      <c r="I191" s="56"/>
      <c r="J191" s="18"/>
      <c r="K191" s="18"/>
      <c r="L191" s="19"/>
      <c r="M191" s="79">
        <f>VLOOKUP($B191,المارينا!$B:$M,12,0)</f>
        <v>44720</v>
      </c>
      <c r="N191" s="62" t="str">
        <f>IF(AND(M191&gt;=$N$1)*(M191&lt;=$O$1),VLOOKUP(B191,المارينا!B$2:N$642,12),"لم تنتهي بعد")</f>
        <v>لم تنتهي بعد</v>
      </c>
      <c r="O191" s="65"/>
      <c r="P191" s="20"/>
      <c r="Q191" s="21"/>
      <c r="R191" s="22"/>
      <c r="S191" s="23"/>
      <c r="T191" s="24"/>
      <c r="U191" s="25"/>
      <c r="V191" s="25"/>
      <c r="W191" s="45"/>
      <c r="X191" s="44"/>
      <c r="Y191" s="44"/>
      <c r="Z191" s="44"/>
      <c r="AA191" s="41"/>
      <c r="AB191" s="41"/>
      <c r="AC191" s="26"/>
      <c r="AD191" s="27"/>
      <c r="AE191" s="28"/>
      <c r="AF191" s="69"/>
      <c r="AG191" s="69"/>
      <c r="AH191" s="69"/>
      <c r="AI191" s="69"/>
      <c r="AJ191" s="69"/>
      <c r="AK191" s="69"/>
      <c r="AL191" s="69"/>
    </row>
    <row r="192" spans="1:38" s="71" customFormat="1" ht="60" customHeight="1" thickBot="1" x14ac:dyDescent="0.3">
      <c r="A192" s="15"/>
      <c r="B192" s="77" t="s">
        <v>205</v>
      </c>
      <c r="C192" s="7"/>
      <c r="D192" s="37"/>
      <c r="E192" s="37"/>
      <c r="F192" s="37"/>
      <c r="G192" s="56"/>
      <c r="H192" s="56"/>
      <c r="I192" s="56"/>
      <c r="J192" s="18"/>
      <c r="K192" s="18"/>
      <c r="L192" s="19"/>
      <c r="M192" s="79">
        <f>VLOOKUP($B192,المارينا!$B:$M,12,0)</f>
        <v>44400</v>
      </c>
      <c r="N192" s="62" t="str">
        <f>IF(AND(M192&gt;=$N$1)*(M192&lt;=$O$1),VLOOKUP(B192,المارينا!B$2:N$642,12),"لم تنتهي بعد")</f>
        <v>لم تنتهي بعد</v>
      </c>
      <c r="O192" s="65"/>
      <c r="P192" s="20"/>
      <c r="Q192" s="21"/>
      <c r="R192" s="22"/>
      <c r="S192" s="23"/>
      <c r="T192" s="24"/>
      <c r="U192" s="25"/>
      <c r="V192" s="25"/>
      <c r="W192" s="45"/>
      <c r="X192" s="44"/>
      <c r="Y192" s="44"/>
      <c r="Z192" s="44"/>
      <c r="AA192" s="41"/>
      <c r="AB192" s="41"/>
      <c r="AC192" s="26"/>
      <c r="AD192" s="27"/>
      <c r="AE192" s="28"/>
      <c r="AF192" s="69"/>
      <c r="AG192" s="69"/>
      <c r="AH192" s="69"/>
      <c r="AI192" s="69"/>
      <c r="AJ192" s="69"/>
      <c r="AK192" s="69"/>
      <c r="AL192" s="69"/>
    </row>
    <row r="193" spans="1:38" s="71" customFormat="1" ht="60" customHeight="1" thickBot="1" x14ac:dyDescent="0.3">
      <c r="A193" s="15"/>
      <c r="B193" s="77" t="s">
        <v>206</v>
      </c>
      <c r="C193" s="17"/>
      <c r="D193" s="52"/>
      <c r="E193" s="52"/>
      <c r="F193" s="52"/>
      <c r="G193" s="56"/>
      <c r="H193" s="56"/>
      <c r="I193" s="56"/>
      <c r="J193" s="18"/>
      <c r="K193" s="18"/>
      <c r="L193" s="19"/>
      <c r="M193" s="79">
        <f>VLOOKUP($B193,المارينا!$B:$M,12,0)</f>
        <v>44561</v>
      </c>
      <c r="N193" s="62" t="str">
        <f>IF(AND(M193&gt;=$N$1)*(M193&lt;=$O$1),VLOOKUP(B193,المارينا!B$2:N$642,12),"لم تنتهي بعد")</f>
        <v>لم تنتهي بعد</v>
      </c>
      <c r="O193" s="65"/>
      <c r="P193" s="20"/>
      <c r="Q193" s="21"/>
      <c r="R193" s="22"/>
      <c r="S193" s="23"/>
      <c r="T193" s="24"/>
      <c r="U193" s="25"/>
      <c r="V193" s="25"/>
      <c r="W193" s="45"/>
      <c r="X193" s="44"/>
      <c r="Y193" s="44"/>
      <c r="Z193" s="44"/>
      <c r="AA193" s="41"/>
      <c r="AB193" s="41"/>
      <c r="AC193" s="26"/>
      <c r="AD193" s="27"/>
      <c r="AE193" s="28"/>
      <c r="AF193" s="69"/>
      <c r="AG193" s="69"/>
      <c r="AH193" s="69"/>
      <c r="AI193" s="69"/>
      <c r="AJ193" s="69"/>
      <c r="AK193" s="69"/>
      <c r="AL193" s="69"/>
    </row>
    <row r="194" spans="1:38" s="71" customFormat="1" ht="60" customHeight="1" thickBot="1" x14ac:dyDescent="0.3">
      <c r="A194" s="15"/>
      <c r="B194" s="77" t="s">
        <v>207</v>
      </c>
      <c r="C194" s="7"/>
      <c r="D194" s="52"/>
      <c r="E194" s="52"/>
      <c r="F194" s="52"/>
      <c r="G194" s="56"/>
      <c r="H194" s="56"/>
      <c r="I194" s="56"/>
      <c r="J194" s="18"/>
      <c r="K194" s="18"/>
      <c r="L194" s="19"/>
      <c r="M194" s="79">
        <f>VLOOKUP($B194,المارينا!$B:$M,12,0)</f>
        <v>44374</v>
      </c>
      <c r="N194" s="62">
        <f>IF(AND(M194&gt;=$N$1)*(M194&lt;=$O$1),VLOOKUP(B194,المارينا!B$2:N$642,12),"لم تنتهي بعد")</f>
        <v>44374</v>
      </c>
      <c r="O194" s="65"/>
      <c r="P194" s="20"/>
      <c r="Q194" s="21"/>
      <c r="R194" s="22"/>
      <c r="S194" s="23"/>
      <c r="T194" s="24"/>
      <c r="U194" s="25"/>
      <c r="V194" s="25"/>
      <c r="W194" s="45"/>
      <c r="X194" s="44"/>
      <c r="Y194" s="44"/>
      <c r="Z194" s="44"/>
      <c r="AA194" s="41"/>
      <c r="AB194" s="41"/>
      <c r="AC194" s="26"/>
      <c r="AD194" s="27"/>
      <c r="AE194" s="28"/>
      <c r="AF194" s="69"/>
      <c r="AG194" s="69"/>
      <c r="AH194" s="69"/>
      <c r="AI194" s="69"/>
      <c r="AJ194" s="69"/>
      <c r="AK194" s="69"/>
      <c r="AL194" s="69"/>
    </row>
    <row r="195" spans="1:38" s="71" customFormat="1" ht="60" customHeight="1" thickBot="1" x14ac:dyDescent="0.3">
      <c r="A195" s="15"/>
      <c r="B195" s="77" t="s">
        <v>208</v>
      </c>
      <c r="C195" s="17"/>
      <c r="D195" s="37"/>
      <c r="E195" s="37"/>
      <c r="F195" s="37"/>
      <c r="G195" s="56"/>
      <c r="H195" s="56"/>
      <c r="I195" s="56"/>
      <c r="J195" s="18"/>
      <c r="K195" s="18"/>
      <c r="L195" s="19"/>
      <c r="M195" s="79">
        <f>VLOOKUP($B195,المارينا!$B:$M,12,0)</f>
        <v>44358</v>
      </c>
      <c r="N195" s="62">
        <f>IF(AND(M195&gt;=$N$1)*(M195&lt;=$O$1),VLOOKUP(B195,المارينا!B$2:N$642,12),"لم تنتهي بعد")</f>
        <v>44358</v>
      </c>
      <c r="O195" s="65"/>
      <c r="P195" s="20"/>
      <c r="Q195" s="21"/>
      <c r="R195" s="22"/>
      <c r="S195" s="23"/>
      <c r="T195" s="24"/>
      <c r="U195" s="25"/>
      <c r="V195" s="25"/>
      <c r="W195" s="45"/>
      <c r="X195" s="44"/>
      <c r="Y195" s="44"/>
      <c r="Z195" s="44"/>
      <c r="AA195" s="41"/>
      <c r="AB195" s="41"/>
      <c r="AC195" s="26"/>
      <c r="AD195" s="27"/>
      <c r="AE195" s="28"/>
      <c r="AF195" s="69"/>
      <c r="AG195" s="69"/>
      <c r="AH195" s="69"/>
      <c r="AI195" s="69"/>
      <c r="AJ195" s="69"/>
      <c r="AK195" s="69"/>
      <c r="AL195" s="69"/>
    </row>
    <row r="196" spans="1:38" s="71" customFormat="1" ht="60" customHeight="1" thickBot="1" x14ac:dyDescent="0.3">
      <c r="A196" s="15"/>
      <c r="B196" s="77" t="s">
        <v>209</v>
      </c>
      <c r="C196" s="7"/>
      <c r="D196" s="52"/>
      <c r="E196" s="52"/>
      <c r="F196" s="52"/>
      <c r="G196" s="56"/>
      <c r="H196" s="56"/>
      <c r="I196" s="56"/>
      <c r="J196" s="18"/>
      <c r="K196" s="18"/>
      <c r="L196" s="19"/>
      <c r="M196" s="79">
        <f>VLOOKUP($B196,المارينا!$B:$M,12,0)</f>
        <v>45008</v>
      </c>
      <c r="N196" s="62" t="str">
        <f>IF(AND(M196&gt;=$N$1)*(M196&lt;=$O$1),VLOOKUP(B196,المارينا!B$2:N$642,12),"لم تنتهي بعد")</f>
        <v>لم تنتهي بعد</v>
      </c>
      <c r="O196" s="65"/>
      <c r="P196" s="20"/>
      <c r="Q196" s="21"/>
      <c r="R196" s="22"/>
      <c r="S196" s="23"/>
      <c r="T196" s="24"/>
      <c r="U196" s="25"/>
      <c r="V196" s="25"/>
      <c r="W196" s="45"/>
      <c r="X196" s="44"/>
      <c r="Y196" s="44"/>
      <c r="Z196" s="44"/>
      <c r="AA196" s="41"/>
      <c r="AB196" s="41"/>
      <c r="AC196" s="26"/>
      <c r="AD196" s="27"/>
      <c r="AE196" s="28"/>
      <c r="AF196" s="69"/>
      <c r="AG196" s="69"/>
      <c r="AH196" s="69"/>
      <c r="AI196" s="69"/>
      <c r="AJ196" s="69"/>
      <c r="AK196" s="69"/>
      <c r="AL196" s="69"/>
    </row>
    <row r="197" spans="1:38" s="71" customFormat="1" ht="60" customHeight="1" thickBot="1" x14ac:dyDescent="0.3">
      <c r="A197" s="15"/>
      <c r="B197" s="77" t="s">
        <v>210</v>
      </c>
      <c r="C197" s="17"/>
      <c r="D197" s="52"/>
      <c r="E197" s="52"/>
      <c r="F197" s="52"/>
      <c r="G197" s="56"/>
      <c r="H197" s="56"/>
      <c r="I197" s="56"/>
      <c r="J197" s="18"/>
      <c r="K197" s="18"/>
      <c r="L197" s="19"/>
      <c r="M197" s="79">
        <f>VLOOKUP($B197,المارينا!$B:$M,12,0)</f>
        <v>44506</v>
      </c>
      <c r="N197" s="62" t="str">
        <f>IF(AND(M197&gt;=$N$1)*(M197&lt;=$O$1),VLOOKUP(B197,المارينا!B$2:N$642,12),"لم تنتهي بعد")</f>
        <v>لم تنتهي بعد</v>
      </c>
      <c r="O197" s="65"/>
      <c r="P197" s="20"/>
      <c r="Q197" s="21"/>
      <c r="R197" s="22"/>
      <c r="S197" s="23"/>
      <c r="T197" s="24"/>
      <c r="U197" s="25"/>
      <c r="V197" s="25"/>
      <c r="W197" s="45"/>
      <c r="X197" s="44"/>
      <c r="Y197" s="44"/>
      <c r="Z197" s="44"/>
      <c r="AA197" s="41"/>
      <c r="AB197" s="41"/>
      <c r="AC197" s="26"/>
      <c r="AD197" s="27"/>
      <c r="AE197" s="28"/>
      <c r="AF197" s="69"/>
      <c r="AG197" s="69"/>
      <c r="AH197" s="69"/>
      <c r="AI197" s="69"/>
      <c r="AJ197" s="69"/>
      <c r="AK197" s="69"/>
      <c r="AL197" s="69"/>
    </row>
    <row r="198" spans="1:38" s="71" customFormat="1" ht="60" customHeight="1" thickBot="1" x14ac:dyDescent="0.3">
      <c r="A198" s="15"/>
      <c r="B198" s="77" t="s">
        <v>211</v>
      </c>
      <c r="C198" s="7"/>
      <c r="D198" s="52"/>
      <c r="E198" s="52"/>
      <c r="F198" s="52"/>
      <c r="G198" s="56"/>
      <c r="H198" s="56"/>
      <c r="I198" s="56"/>
      <c r="J198" s="18"/>
      <c r="K198" s="18"/>
      <c r="L198" s="19"/>
      <c r="M198" s="79">
        <f>VLOOKUP($B198,المارينا!$B:$M,12,0)</f>
        <v>44926</v>
      </c>
      <c r="N198" s="62" t="str">
        <f>IF(AND(M198&gt;=$N$1)*(M198&lt;=$O$1),VLOOKUP(B198,المارينا!B$2:N$642,12),"لم تنتهي بعد")</f>
        <v>لم تنتهي بعد</v>
      </c>
      <c r="O198" s="65"/>
      <c r="P198" s="20"/>
      <c r="Q198" s="21"/>
      <c r="R198" s="22"/>
      <c r="S198" s="23"/>
      <c r="T198" s="24"/>
      <c r="U198" s="25"/>
      <c r="V198" s="25"/>
      <c r="W198" s="45"/>
      <c r="X198" s="44"/>
      <c r="Y198" s="44"/>
      <c r="Z198" s="44"/>
      <c r="AA198" s="41"/>
      <c r="AB198" s="41"/>
      <c r="AC198" s="26"/>
      <c r="AD198" s="27"/>
      <c r="AE198" s="28"/>
      <c r="AF198" s="69"/>
      <c r="AG198" s="69"/>
      <c r="AH198" s="69"/>
      <c r="AI198" s="69"/>
      <c r="AJ198" s="69"/>
      <c r="AK198" s="69"/>
      <c r="AL198" s="69"/>
    </row>
    <row r="199" spans="1:38" s="71" customFormat="1" ht="60" customHeight="1" thickBot="1" x14ac:dyDescent="0.3">
      <c r="A199" s="15"/>
      <c r="B199" s="77" t="s">
        <v>212</v>
      </c>
      <c r="C199" s="17"/>
      <c r="D199" s="37"/>
      <c r="E199" s="37"/>
      <c r="F199" s="37"/>
      <c r="G199" s="56"/>
      <c r="H199" s="56"/>
      <c r="I199" s="56"/>
      <c r="J199" s="18"/>
      <c r="K199" s="18"/>
      <c r="L199" s="19"/>
      <c r="M199" s="79">
        <f>VLOOKUP($B199,المارينا!$B:$M,12,0)</f>
        <v>44623</v>
      </c>
      <c r="N199" s="62" t="str">
        <f>IF(AND(M199&gt;=$N$1)*(M199&lt;=$O$1),VLOOKUP(B199,المارينا!B$2:N$642,12),"لم تنتهي بعد")</f>
        <v>لم تنتهي بعد</v>
      </c>
      <c r="O199" s="65"/>
      <c r="P199" s="20"/>
      <c r="Q199" s="21"/>
      <c r="R199" s="22"/>
      <c r="S199" s="23"/>
      <c r="T199" s="24"/>
      <c r="U199" s="25"/>
      <c r="V199" s="25"/>
      <c r="W199" s="45"/>
      <c r="X199" s="44"/>
      <c r="Y199" s="44"/>
      <c r="Z199" s="44"/>
      <c r="AA199" s="41"/>
      <c r="AB199" s="41"/>
      <c r="AC199" s="26"/>
      <c r="AD199" s="27"/>
      <c r="AE199" s="28"/>
      <c r="AF199" s="69"/>
      <c r="AG199" s="69"/>
      <c r="AH199" s="69"/>
      <c r="AI199" s="69"/>
      <c r="AJ199" s="69"/>
      <c r="AK199" s="69"/>
      <c r="AL199" s="69"/>
    </row>
    <row r="200" spans="1:38" s="71" customFormat="1" ht="60" customHeight="1" thickBot="1" x14ac:dyDescent="0.3">
      <c r="A200" s="15"/>
      <c r="B200" s="77" t="s">
        <v>213</v>
      </c>
      <c r="C200" s="7"/>
      <c r="D200" s="52"/>
      <c r="E200" s="52"/>
      <c r="F200" s="52"/>
      <c r="G200" s="56"/>
      <c r="H200" s="56"/>
      <c r="I200" s="56"/>
      <c r="J200" s="18"/>
      <c r="K200" s="18"/>
      <c r="L200" s="19"/>
      <c r="M200" s="79">
        <f>VLOOKUP($B200,المارينا!$B:$M,12,0)</f>
        <v>44516</v>
      </c>
      <c r="N200" s="62" t="str">
        <f>IF(AND(M200&gt;=$N$1)*(M200&lt;=$O$1),VLOOKUP(B200,المارينا!B$2:N$642,12),"لم تنتهي بعد")</f>
        <v>لم تنتهي بعد</v>
      </c>
      <c r="O200" s="65"/>
      <c r="P200" s="20"/>
      <c r="Q200" s="21"/>
      <c r="R200" s="22"/>
      <c r="S200" s="23"/>
      <c r="T200" s="24"/>
      <c r="U200" s="25"/>
      <c r="V200" s="25"/>
      <c r="W200" s="45"/>
      <c r="X200" s="44"/>
      <c r="Y200" s="44"/>
      <c r="Z200" s="44"/>
      <c r="AA200" s="41"/>
      <c r="AB200" s="41"/>
      <c r="AC200" s="26"/>
      <c r="AD200" s="27"/>
      <c r="AE200" s="28"/>
      <c r="AF200" s="69"/>
      <c r="AG200" s="69"/>
      <c r="AH200" s="69"/>
      <c r="AI200" s="69"/>
      <c r="AJ200" s="69"/>
      <c r="AK200" s="69"/>
      <c r="AL200" s="69"/>
    </row>
    <row r="201" spans="1:38" s="71" customFormat="1" ht="60" customHeight="1" thickBot="1" x14ac:dyDescent="0.3">
      <c r="A201" s="15"/>
      <c r="B201" s="77" t="s">
        <v>214</v>
      </c>
      <c r="C201" s="17"/>
      <c r="D201" s="52"/>
      <c r="E201" s="52"/>
      <c r="F201" s="52"/>
      <c r="G201" s="56"/>
      <c r="H201" s="56"/>
      <c r="I201" s="56"/>
      <c r="J201" s="18"/>
      <c r="K201" s="18"/>
      <c r="L201" s="19"/>
      <c r="M201" s="79">
        <f>VLOOKUP($B201,المارينا!$B:$M,12,0)</f>
        <v>44634</v>
      </c>
      <c r="N201" s="62" t="str">
        <f>IF(AND(M201&gt;=$N$1)*(M201&lt;=$O$1),VLOOKUP(B201,المارينا!B$2:N$642,12),"لم تنتهي بعد")</f>
        <v>لم تنتهي بعد</v>
      </c>
      <c r="O201" s="65"/>
      <c r="P201" s="20"/>
      <c r="Q201" s="21"/>
      <c r="R201" s="22"/>
      <c r="S201" s="23"/>
      <c r="T201" s="24"/>
      <c r="U201" s="25"/>
      <c r="V201" s="25"/>
      <c r="W201" s="45"/>
      <c r="X201" s="44"/>
      <c r="Y201" s="44"/>
      <c r="Z201" s="44"/>
      <c r="AA201" s="41"/>
      <c r="AB201" s="41"/>
      <c r="AC201" s="28"/>
      <c r="AD201" s="28"/>
      <c r="AE201" s="28"/>
      <c r="AF201" s="69"/>
      <c r="AG201" s="69"/>
      <c r="AH201" s="69"/>
      <c r="AI201" s="69"/>
      <c r="AJ201" s="69"/>
      <c r="AK201" s="69"/>
      <c r="AL201" s="69"/>
    </row>
    <row r="202" spans="1:38" s="71" customFormat="1" ht="60" customHeight="1" thickBot="1" x14ac:dyDescent="0.3">
      <c r="A202" s="15"/>
      <c r="B202" s="77" t="s">
        <v>215</v>
      </c>
      <c r="C202" s="7"/>
      <c r="D202" s="37"/>
      <c r="E202" s="37"/>
      <c r="F202" s="37"/>
      <c r="G202" s="56"/>
      <c r="H202" s="56"/>
      <c r="I202" s="56"/>
      <c r="J202" s="18"/>
      <c r="K202" s="18"/>
      <c r="L202" s="19"/>
      <c r="M202" s="79">
        <f>VLOOKUP($B202,المارينا!$B:$M,12,0)</f>
        <v>44437</v>
      </c>
      <c r="N202" s="62" t="str">
        <f>IF(AND(M202&gt;=$N$1)*(M202&lt;=$O$1),VLOOKUP(B202,المارينا!B$2:N$642,12),"لم تنتهي بعد")</f>
        <v>لم تنتهي بعد</v>
      </c>
      <c r="O202" s="65"/>
      <c r="P202" s="20"/>
      <c r="Q202" s="21"/>
      <c r="R202" s="22"/>
      <c r="S202" s="23"/>
      <c r="T202" s="24"/>
      <c r="U202" s="25"/>
      <c r="V202" s="25"/>
      <c r="W202" s="45"/>
      <c r="X202" s="44"/>
      <c r="Y202" s="44"/>
      <c r="Z202" s="44"/>
      <c r="AA202" s="41"/>
      <c r="AB202" s="41"/>
      <c r="AC202" s="26"/>
      <c r="AD202" s="27"/>
      <c r="AE202" s="28"/>
      <c r="AF202" s="69"/>
      <c r="AG202" s="69"/>
      <c r="AH202" s="69"/>
      <c r="AI202" s="69"/>
      <c r="AJ202" s="69"/>
      <c r="AK202" s="69"/>
      <c r="AL202" s="69"/>
    </row>
    <row r="203" spans="1:38" s="71" customFormat="1" ht="60" customHeight="1" thickBot="1" x14ac:dyDescent="0.3">
      <c r="A203" s="15"/>
      <c r="B203" s="77" t="s">
        <v>216</v>
      </c>
      <c r="C203" s="17"/>
      <c r="D203" s="52"/>
      <c r="E203" s="52"/>
      <c r="F203" s="52"/>
      <c r="G203" s="56"/>
      <c r="H203" s="56"/>
      <c r="I203" s="56"/>
      <c r="J203" s="18"/>
      <c r="K203" s="18"/>
      <c r="L203" s="19"/>
      <c r="M203" s="79">
        <f>VLOOKUP($B203,المارينا!$B:$M,12,0)</f>
        <v>44527</v>
      </c>
      <c r="N203" s="62" t="str">
        <f>IF(AND(M203&gt;=$N$1)*(M203&lt;=$O$1),VLOOKUP(B203,المارينا!B$2:N$642,12),"لم تنتهي بعد")</f>
        <v>لم تنتهي بعد</v>
      </c>
      <c r="O203" s="65"/>
      <c r="P203" s="20"/>
      <c r="Q203" s="21"/>
      <c r="R203" s="22"/>
      <c r="S203" s="23"/>
      <c r="T203" s="24"/>
      <c r="U203" s="25"/>
      <c r="V203" s="25"/>
      <c r="W203" s="45"/>
      <c r="X203" s="44"/>
      <c r="Y203" s="44"/>
      <c r="Z203" s="44"/>
      <c r="AA203" s="41"/>
      <c r="AB203" s="41"/>
      <c r="AC203" s="26"/>
      <c r="AD203" s="27"/>
      <c r="AE203" s="28"/>
      <c r="AF203" s="69"/>
      <c r="AG203" s="69"/>
      <c r="AH203" s="69"/>
      <c r="AI203" s="69"/>
      <c r="AJ203" s="69"/>
      <c r="AK203" s="69"/>
      <c r="AL203" s="69"/>
    </row>
    <row r="204" spans="1:38" s="71" customFormat="1" ht="60" customHeight="1" thickBot="1" x14ac:dyDescent="0.3">
      <c r="A204" s="15"/>
      <c r="B204" s="77" t="s">
        <v>217</v>
      </c>
      <c r="C204" s="7"/>
      <c r="D204" s="52"/>
      <c r="E204" s="52"/>
      <c r="F204" s="52"/>
      <c r="G204" s="56"/>
      <c r="H204" s="56"/>
      <c r="I204" s="56"/>
      <c r="J204" s="18"/>
      <c r="K204" s="18"/>
      <c r="L204" s="19"/>
      <c r="M204" s="79">
        <f>VLOOKUP($B204,المارينا!$B:$M,12,0)</f>
        <v>44669</v>
      </c>
      <c r="N204" s="62" t="str">
        <f>IF(AND(M204&gt;=$N$1)*(M204&lt;=$O$1),VLOOKUP(B204,المارينا!B$2:N$642,12),"لم تنتهي بعد")</f>
        <v>لم تنتهي بعد</v>
      </c>
      <c r="O204" s="65"/>
      <c r="P204" s="20"/>
      <c r="Q204" s="21"/>
      <c r="R204" s="22"/>
      <c r="S204" s="23"/>
      <c r="T204" s="24"/>
      <c r="U204" s="25"/>
      <c r="V204" s="25"/>
      <c r="W204" s="45"/>
      <c r="X204" s="44"/>
      <c r="Y204" s="44"/>
      <c r="Z204" s="44"/>
      <c r="AA204" s="41"/>
      <c r="AB204" s="41"/>
      <c r="AC204" s="26"/>
      <c r="AD204" s="27"/>
      <c r="AE204" s="28"/>
      <c r="AF204" s="69"/>
      <c r="AG204" s="69"/>
      <c r="AH204" s="69"/>
      <c r="AI204" s="69"/>
      <c r="AJ204" s="69"/>
      <c r="AK204" s="69"/>
      <c r="AL204" s="69"/>
    </row>
    <row r="205" spans="1:38" s="71" customFormat="1" ht="60" customHeight="1" thickBot="1" x14ac:dyDescent="0.3">
      <c r="A205" s="15"/>
      <c r="B205" s="77" t="s">
        <v>218</v>
      </c>
      <c r="C205" s="17"/>
      <c r="D205" s="52"/>
      <c r="E205" s="52"/>
      <c r="F205" s="52"/>
      <c r="G205" s="56"/>
      <c r="H205" s="56"/>
      <c r="I205" s="56"/>
      <c r="J205" s="18"/>
      <c r="K205" s="18"/>
      <c r="L205" s="19"/>
      <c r="M205" s="79">
        <f>VLOOKUP($B205,المارينا!$B:$M,12,0)</f>
        <v>44388</v>
      </c>
      <c r="N205" s="62" t="str">
        <f>IF(AND(M205&gt;=$N$1)*(M205&lt;=$O$1),VLOOKUP(B205,المارينا!B$2:N$642,12),"لم تنتهي بعد")</f>
        <v>لم تنتهي بعد</v>
      </c>
      <c r="O205" s="65"/>
      <c r="P205" s="20"/>
      <c r="Q205" s="21"/>
      <c r="R205" s="22"/>
      <c r="S205" s="23"/>
      <c r="T205" s="24"/>
      <c r="U205" s="25"/>
      <c r="V205" s="25"/>
      <c r="W205" s="45"/>
      <c r="X205" s="44"/>
      <c r="Y205" s="44"/>
      <c r="Z205" s="44"/>
      <c r="AA205" s="41"/>
      <c r="AB205" s="41"/>
      <c r="AC205" s="26"/>
      <c r="AD205" s="27"/>
      <c r="AE205" s="28"/>
      <c r="AF205" s="69"/>
      <c r="AG205" s="69"/>
      <c r="AH205" s="69"/>
      <c r="AI205" s="69"/>
      <c r="AJ205" s="69"/>
      <c r="AK205" s="69"/>
      <c r="AL205" s="69"/>
    </row>
    <row r="206" spans="1:38" s="71" customFormat="1" ht="60" customHeight="1" thickBot="1" x14ac:dyDescent="0.3">
      <c r="A206" s="15"/>
      <c r="B206" s="77" t="s">
        <v>219</v>
      </c>
      <c r="C206" s="7"/>
      <c r="D206" s="37"/>
      <c r="E206" s="37"/>
      <c r="F206" s="37"/>
      <c r="G206" s="56"/>
      <c r="H206" s="56"/>
      <c r="I206" s="56"/>
      <c r="J206" s="18"/>
      <c r="K206" s="18"/>
      <c r="L206" s="19"/>
      <c r="M206" s="79">
        <f>VLOOKUP($B206,المارينا!$B:$M,12,0)</f>
        <v>44745</v>
      </c>
      <c r="N206" s="62" t="str">
        <f>IF(AND(M206&gt;=$N$1)*(M206&lt;=$O$1),VLOOKUP(B206,المارينا!B$2:N$642,12),"لم تنتهي بعد")</f>
        <v>لم تنتهي بعد</v>
      </c>
      <c r="O206" s="65"/>
      <c r="P206" s="20"/>
      <c r="Q206" s="21"/>
      <c r="R206" s="22"/>
      <c r="S206" s="23"/>
      <c r="T206" s="24"/>
      <c r="U206" s="25"/>
      <c r="V206" s="25"/>
      <c r="W206" s="45"/>
      <c r="X206" s="44"/>
      <c r="Y206" s="44"/>
      <c r="Z206" s="44"/>
      <c r="AA206" s="41"/>
      <c r="AB206" s="41"/>
      <c r="AC206" s="26"/>
      <c r="AD206" s="27"/>
      <c r="AE206" s="28"/>
      <c r="AF206" s="69"/>
      <c r="AG206" s="69"/>
      <c r="AH206" s="69"/>
      <c r="AI206" s="69"/>
      <c r="AJ206" s="69"/>
      <c r="AK206" s="69"/>
      <c r="AL206" s="69"/>
    </row>
    <row r="207" spans="1:38" s="71" customFormat="1" ht="60" customHeight="1" thickBot="1" x14ac:dyDescent="0.3">
      <c r="A207" s="15"/>
      <c r="B207" s="77" t="s">
        <v>220</v>
      </c>
      <c r="C207" s="17"/>
      <c r="D207" s="52"/>
      <c r="E207" s="52"/>
      <c r="F207" s="52"/>
      <c r="G207" s="56"/>
      <c r="H207" s="56"/>
      <c r="I207" s="56"/>
      <c r="J207" s="18"/>
      <c r="K207" s="18"/>
      <c r="L207" s="19"/>
      <c r="M207" s="79">
        <f>VLOOKUP($B207,المارينا!$B:$M,12,0)</f>
        <v>44412</v>
      </c>
      <c r="N207" s="62" t="str">
        <f>IF(AND(M207&gt;=$N$1)*(M207&lt;=$O$1),VLOOKUP(B207,المارينا!B$2:N$642,12),"لم تنتهي بعد")</f>
        <v>لم تنتهي بعد</v>
      </c>
      <c r="O207" s="65"/>
      <c r="P207" s="20"/>
      <c r="Q207" s="21"/>
      <c r="R207" s="22"/>
      <c r="S207" s="23"/>
      <c r="T207" s="24"/>
      <c r="U207" s="25"/>
      <c r="V207" s="25"/>
      <c r="W207" s="45"/>
      <c r="X207" s="44"/>
      <c r="Y207" s="44"/>
      <c r="Z207" s="44"/>
      <c r="AA207" s="41"/>
      <c r="AB207" s="41"/>
      <c r="AC207" s="26"/>
      <c r="AD207" s="27"/>
      <c r="AE207" s="28"/>
      <c r="AF207" s="69"/>
      <c r="AG207" s="69"/>
      <c r="AH207" s="69"/>
      <c r="AI207" s="69"/>
      <c r="AJ207" s="69"/>
      <c r="AK207" s="69"/>
      <c r="AL207" s="69"/>
    </row>
    <row r="208" spans="1:38" s="71" customFormat="1" ht="60" customHeight="1" thickBot="1" x14ac:dyDescent="0.3">
      <c r="A208" s="15"/>
      <c r="B208" s="77" t="s">
        <v>221</v>
      </c>
      <c r="C208" s="7"/>
      <c r="D208" s="52"/>
      <c r="E208" s="52"/>
      <c r="F208" s="52"/>
      <c r="G208" s="56"/>
      <c r="H208" s="56"/>
      <c r="I208" s="56"/>
      <c r="J208" s="18"/>
      <c r="K208" s="18"/>
      <c r="L208" s="19"/>
      <c r="M208" s="79">
        <f>VLOOKUP($B208,المارينا!$B:$M,12,0)</f>
        <v>44736</v>
      </c>
      <c r="N208" s="62" t="str">
        <f>IF(AND(M208&gt;=$N$1)*(M208&lt;=$O$1),VLOOKUP(B208,المارينا!B$2:N$642,12),"لم تنتهي بعد")</f>
        <v>لم تنتهي بعد</v>
      </c>
      <c r="O208" s="65"/>
      <c r="P208" s="20"/>
      <c r="Q208" s="21"/>
      <c r="R208" s="22"/>
      <c r="S208" s="23"/>
      <c r="T208" s="24"/>
      <c r="U208" s="25"/>
      <c r="V208" s="25"/>
      <c r="W208" s="45"/>
      <c r="X208" s="44"/>
      <c r="Y208" s="44"/>
      <c r="Z208" s="44"/>
      <c r="AA208" s="41"/>
      <c r="AB208" s="41"/>
      <c r="AC208" s="26"/>
      <c r="AD208" s="27"/>
      <c r="AE208" s="28"/>
      <c r="AF208" s="69"/>
      <c r="AG208" s="69"/>
      <c r="AH208" s="69"/>
      <c r="AI208" s="69"/>
      <c r="AJ208" s="69"/>
      <c r="AK208" s="69"/>
      <c r="AL208" s="69"/>
    </row>
    <row r="209" spans="1:38" s="71" customFormat="1" ht="60" customHeight="1" thickBot="1" x14ac:dyDescent="0.3">
      <c r="A209" s="15"/>
      <c r="B209" s="77" t="s">
        <v>222</v>
      </c>
      <c r="C209" s="17"/>
      <c r="D209" s="37"/>
      <c r="E209" s="37"/>
      <c r="F209" s="37"/>
      <c r="G209" s="56"/>
      <c r="H209" s="56"/>
      <c r="I209" s="56"/>
      <c r="J209" s="18"/>
      <c r="K209" s="18"/>
      <c r="L209" s="19"/>
      <c r="M209" s="79">
        <f>VLOOKUP($B209,المارينا!$B:$M,12,0)</f>
        <v>44513</v>
      </c>
      <c r="N209" s="62" t="str">
        <f>IF(AND(M209&gt;=$N$1)*(M209&lt;=$O$1),VLOOKUP(B209,المارينا!B$2:N$642,12),"لم تنتهي بعد")</f>
        <v>لم تنتهي بعد</v>
      </c>
      <c r="O209" s="65"/>
      <c r="P209" s="20"/>
      <c r="Q209" s="21"/>
      <c r="R209" s="22"/>
      <c r="S209" s="23"/>
      <c r="T209" s="24"/>
      <c r="U209" s="25"/>
      <c r="V209" s="25"/>
      <c r="W209" s="45"/>
      <c r="X209" s="44"/>
      <c r="Y209" s="44"/>
      <c r="Z209" s="44"/>
      <c r="AA209" s="41"/>
      <c r="AB209" s="41"/>
      <c r="AC209" s="26"/>
      <c r="AD209" s="27"/>
      <c r="AE209" s="28"/>
      <c r="AF209" s="69"/>
      <c r="AG209" s="69"/>
      <c r="AH209" s="69"/>
      <c r="AI209" s="69"/>
      <c r="AJ209" s="69"/>
      <c r="AK209" s="69"/>
      <c r="AL209" s="69"/>
    </row>
    <row r="210" spans="1:38" s="71" customFormat="1" ht="60" customHeight="1" thickBot="1" x14ac:dyDescent="0.3">
      <c r="A210" s="15"/>
      <c r="B210" s="77" t="s">
        <v>223</v>
      </c>
      <c r="C210" s="7"/>
      <c r="D210" s="52"/>
      <c r="E210" s="52"/>
      <c r="F210" s="52"/>
      <c r="G210" s="56"/>
      <c r="H210" s="56"/>
      <c r="I210" s="56"/>
      <c r="J210" s="18"/>
      <c r="K210" s="18"/>
      <c r="L210" s="19"/>
      <c r="M210" s="79">
        <f>VLOOKUP($B210,المارينا!$B:$M,12,0)</f>
        <v>44461</v>
      </c>
      <c r="N210" s="62" t="str">
        <f>IF(AND(M210&gt;=$N$1)*(M210&lt;=$O$1),VLOOKUP(B210,المارينا!B$2:N$642,12),"لم تنتهي بعد")</f>
        <v>لم تنتهي بعد</v>
      </c>
      <c r="O210" s="65"/>
      <c r="P210" s="20"/>
      <c r="Q210" s="21"/>
      <c r="R210" s="22"/>
      <c r="S210" s="23"/>
      <c r="T210" s="24"/>
      <c r="U210" s="25"/>
      <c r="V210" s="25"/>
      <c r="W210" s="45"/>
      <c r="X210" s="44"/>
      <c r="Y210" s="44"/>
      <c r="Z210" s="44"/>
      <c r="AA210" s="41"/>
      <c r="AB210" s="41"/>
      <c r="AC210" s="26"/>
      <c r="AD210" s="27"/>
      <c r="AE210" s="28"/>
      <c r="AF210" s="69"/>
      <c r="AG210" s="69"/>
      <c r="AH210" s="69"/>
      <c r="AI210" s="69"/>
      <c r="AJ210" s="69"/>
      <c r="AK210" s="69"/>
      <c r="AL210" s="69"/>
    </row>
    <row r="211" spans="1:38" s="71" customFormat="1" ht="60" customHeight="1" thickBot="1" x14ac:dyDescent="0.3">
      <c r="A211" s="15"/>
      <c r="B211" s="77" t="s">
        <v>224</v>
      </c>
      <c r="C211" s="17"/>
      <c r="D211" s="52"/>
      <c r="E211" s="52"/>
      <c r="F211" s="52"/>
      <c r="G211" s="56"/>
      <c r="H211" s="56"/>
      <c r="I211" s="56"/>
      <c r="J211" s="18"/>
      <c r="K211" s="18"/>
      <c r="L211" s="19"/>
      <c r="M211" s="79">
        <f>VLOOKUP($B211,المارينا!$B:$M,12,0)</f>
        <v>44377</v>
      </c>
      <c r="N211" s="62">
        <f>IF(AND(M211&gt;=$N$1)*(M211&lt;=$O$1),VLOOKUP(B211,المارينا!B$2:N$642,12),"لم تنتهي بعد")</f>
        <v>44377</v>
      </c>
      <c r="O211" s="65"/>
      <c r="P211" s="20"/>
      <c r="Q211" s="21"/>
      <c r="R211" s="22"/>
      <c r="S211" s="23"/>
      <c r="T211" s="24"/>
      <c r="U211" s="25"/>
      <c r="V211" s="25"/>
      <c r="W211" s="45"/>
      <c r="X211" s="44"/>
      <c r="Y211" s="44"/>
      <c r="Z211" s="44"/>
      <c r="AA211" s="41"/>
      <c r="AB211" s="41"/>
      <c r="AC211" s="26"/>
      <c r="AD211" s="27"/>
      <c r="AE211" s="28"/>
      <c r="AF211" s="69"/>
      <c r="AG211" s="69"/>
      <c r="AH211" s="69"/>
      <c r="AI211" s="69"/>
      <c r="AJ211" s="69"/>
      <c r="AK211" s="69"/>
      <c r="AL211" s="69"/>
    </row>
    <row r="212" spans="1:38" s="71" customFormat="1" ht="60" customHeight="1" thickBot="1" x14ac:dyDescent="0.3">
      <c r="A212" s="15"/>
      <c r="B212" s="77" t="s">
        <v>225</v>
      </c>
      <c r="C212" s="7"/>
      <c r="D212" s="52"/>
      <c r="E212" s="52"/>
      <c r="F212" s="52"/>
      <c r="G212" s="56"/>
      <c r="H212" s="56"/>
      <c r="I212" s="56"/>
      <c r="J212" s="18"/>
      <c r="K212" s="18"/>
      <c r="L212" s="19"/>
      <c r="M212" s="79">
        <f>VLOOKUP($B212,المارينا!$B:$M,12,0)</f>
        <v>44544</v>
      </c>
      <c r="N212" s="62" t="str">
        <f>IF(AND(M212&gt;=$N$1)*(M212&lt;=$O$1),VLOOKUP(B212,المارينا!B$2:N$642,12),"لم تنتهي بعد")</f>
        <v>لم تنتهي بعد</v>
      </c>
      <c r="O212" s="65"/>
      <c r="P212" s="20"/>
      <c r="Q212" s="21"/>
      <c r="R212" s="22"/>
      <c r="S212" s="23"/>
      <c r="T212" s="24"/>
      <c r="U212" s="25"/>
      <c r="V212" s="25"/>
      <c r="W212" s="45"/>
      <c r="X212" s="44"/>
      <c r="Y212" s="44"/>
      <c r="Z212" s="44"/>
      <c r="AA212" s="41"/>
      <c r="AB212" s="41"/>
      <c r="AC212" s="26"/>
      <c r="AD212" s="27"/>
      <c r="AE212" s="28"/>
      <c r="AF212" s="69"/>
      <c r="AG212" s="69"/>
      <c r="AH212" s="69"/>
      <c r="AI212" s="69"/>
      <c r="AJ212" s="69"/>
      <c r="AK212" s="69"/>
      <c r="AL212" s="69"/>
    </row>
    <row r="213" spans="1:38" s="71" customFormat="1" ht="60" customHeight="1" thickBot="1" x14ac:dyDescent="0.3">
      <c r="A213" s="15"/>
      <c r="B213" s="77" t="s">
        <v>226</v>
      </c>
      <c r="C213" s="17"/>
      <c r="D213" s="37"/>
      <c r="E213" s="37"/>
      <c r="F213" s="37"/>
      <c r="G213" s="56"/>
      <c r="H213" s="56"/>
      <c r="I213" s="56"/>
      <c r="J213" s="18"/>
      <c r="K213" s="18"/>
      <c r="L213" s="19"/>
      <c r="M213" s="79">
        <f>VLOOKUP($B213,المارينا!$B:$M,12,0)</f>
        <v>44541</v>
      </c>
      <c r="N213" s="62" t="str">
        <f>IF(AND(M213&gt;=$N$1)*(M213&lt;=$O$1),VLOOKUP(B213,المارينا!B$2:N$642,12),"لم تنتهي بعد")</f>
        <v>لم تنتهي بعد</v>
      </c>
      <c r="O213" s="65"/>
      <c r="P213" s="20"/>
      <c r="Q213" s="21"/>
      <c r="R213" s="22"/>
      <c r="S213" s="23"/>
      <c r="T213" s="24"/>
      <c r="U213" s="25"/>
      <c r="V213" s="25"/>
      <c r="W213" s="45"/>
      <c r="X213" s="44"/>
      <c r="Y213" s="44"/>
      <c r="Z213" s="44"/>
      <c r="AA213" s="41"/>
      <c r="AB213" s="41"/>
      <c r="AC213" s="26"/>
      <c r="AD213" s="27"/>
      <c r="AE213" s="28"/>
      <c r="AF213" s="69"/>
      <c r="AG213" s="69"/>
      <c r="AH213" s="69"/>
      <c r="AI213" s="69"/>
      <c r="AJ213" s="69"/>
      <c r="AK213" s="69"/>
      <c r="AL213" s="69"/>
    </row>
    <row r="214" spans="1:38" s="71" customFormat="1" ht="60" customHeight="1" thickBot="1" x14ac:dyDescent="0.3">
      <c r="A214" s="15"/>
      <c r="B214" s="77" t="s">
        <v>227</v>
      </c>
      <c r="C214" s="7"/>
      <c r="D214" s="52"/>
      <c r="E214" s="52"/>
      <c r="F214" s="52"/>
      <c r="G214" s="56"/>
      <c r="H214" s="56"/>
      <c r="I214" s="56"/>
      <c r="J214" s="18"/>
      <c r="K214" s="18"/>
      <c r="L214" s="19"/>
      <c r="M214" s="79">
        <f>VLOOKUP($B214,المارينا!$B:$M,12,0)</f>
        <v>44487</v>
      </c>
      <c r="N214" s="62" t="str">
        <f>IF(AND(M214&gt;=$N$1)*(M214&lt;=$O$1),VLOOKUP(B214,المارينا!B$2:N$642,12),"لم تنتهي بعد")</f>
        <v>لم تنتهي بعد</v>
      </c>
      <c r="O214" s="65"/>
      <c r="P214" s="20"/>
      <c r="Q214" s="21"/>
      <c r="R214" s="22"/>
      <c r="S214" s="23"/>
      <c r="T214" s="24"/>
      <c r="U214" s="25"/>
      <c r="V214" s="25"/>
      <c r="W214" s="45"/>
      <c r="X214" s="44"/>
      <c r="Y214" s="44"/>
      <c r="Z214" s="44"/>
      <c r="AA214" s="41"/>
      <c r="AB214" s="41"/>
      <c r="AC214" s="26"/>
      <c r="AD214" s="27"/>
      <c r="AE214" s="28"/>
      <c r="AF214" s="69"/>
      <c r="AG214" s="69"/>
      <c r="AH214" s="69"/>
      <c r="AI214" s="69"/>
      <c r="AJ214" s="69"/>
      <c r="AK214" s="69"/>
      <c r="AL214" s="69"/>
    </row>
    <row r="215" spans="1:38" s="71" customFormat="1" ht="60" customHeight="1" thickBot="1" x14ac:dyDescent="0.3">
      <c r="A215" s="15"/>
      <c r="B215" s="77" t="s">
        <v>228</v>
      </c>
      <c r="C215" s="17"/>
      <c r="D215" s="52"/>
      <c r="E215" s="52"/>
      <c r="F215" s="52"/>
      <c r="G215" s="56"/>
      <c r="H215" s="56"/>
      <c r="I215" s="56"/>
      <c r="J215" s="18"/>
      <c r="K215" s="18"/>
      <c r="L215" s="19"/>
      <c r="M215" s="79">
        <f>VLOOKUP($B215,المارينا!$B:$M,12,0)</f>
        <v>44488</v>
      </c>
      <c r="N215" s="62" t="str">
        <f>IF(AND(M215&gt;=$N$1)*(M215&lt;=$O$1),VLOOKUP(B215,المارينا!B$2:N$642,12),"لم تنتهي بعد")</f>
        <v>لم تنتهي بعد</v>
      </c>
      <c r="O215" s="65"/>
      <c r="P215" s="20"/>
      <c r="Q215" s="21"/>
      <c r="R215" s="22"/>
      <c r="S215" s="23"/>
      <c r="T215" s="24"/>
      <c r="U215" s="25"/>
      <c r="V215" s="25"/>
      <c r="W215" s="45"/>
      <c r="X215" s="44"/>
      <c r="Y215" s="44"/>
      <c r="Z215" s="44"/>
      <c r="AA215" s="41"/>
      <c r="AB215" s="41"/>
      <c r="AC215" s="26"/>
      <c r="AD215" s="27"/>
      <c r="AE215" s="28"/>
      <c r="AF215" s="69"/>
      <c r="AG215" s="69"/>
      <c r="AH215" s="69"/>
      <c r="AI215" s="69"/>
      <c r="AJ215" s="69"/>
      <c r="AK215" s="69"/>
      <c r="AL215" s="69"/>
    </row>
    <row r="216" spans="1:38" s="71" customFormat="1" ht="60" customHeight="1" thickBot="1" x14ac:dyDescent="0.3">
      <c r="A216" s="15"/>
      <c r="B216" s="77" t="s">
        <v>229</v>
      </c>
      <c r="C216" s="7"/>
      <c r="D216" s="37"/>
      <c r="E216" s="37"/>
      <c r="F216" s="37"/>
      <c r="G216" s="56"/>
      <c r="H216" s="56"/>
      <c r="I216" s="56"/>
      <c r="J216" s="18"/>
      <c r="K216" s="18"/>
      <c r="L216" s="19"/>
      <c r="M216" s="79">
        <f>VLOOKUP($B216,المارينا!$B:$M,12,0)</f>
        <v>44684</v>
      </c>
      <c r="N216" s="62" t="str">
        <f>IF(AND(M216&gt;=$N$1)*(M216&lt;=$O$1),VLOOKUP(B216,المارينا!B$2:N$642,12),"لم تنتهي بعد")</f>
        <v>لم تنتهي بعد</v>
      </c>
      <c r="O216" s="65"/>
      <c r="P216" s="20"/>
      <c r="Q216" s="21"/>
      <c r="R216" s="22"/>
      <c r="S216" s="23"/>
      <c r="T216" s="24"/>
      <c r="U216" s="25"/>
      <c r="V216" s="25"/>
      <c r="W216" s="45"/>
      <c r="X216" s="44"/>
      <c r="Y216" s="44"/>
      <c r="Z216" s="44"/>
      <c r="AA216" s="41"/>
      <c r="AB216" s="41"/>
      <c r="AC216" s="26"/>
      <c r="AD216" s="27"/>
      <c r="AE216" s="28"/>
      <c r="AF216" s="69"/>
      <c r="AG216" s="69"/>
      <c r="AH216" s="69"/>
      <c r="AI216" s="69"/>
      <c r="AJ216" s="69"/>
      <c r="AK216" s="69"/>
      <c r="AL216" s="69"/>
    </row>
    <row r="217" spans="1:38" s="71" customFormat="1" ht="60" customHeight="1" thickBot="1" x14ac:dyDescent="0.3">
      <c r="A217" s="15"/>
      <c r="B217" s="77" t="s">
        <v>230</v>
      </c>
      <c r="C217" s="17"/>
      <c r="D217" s="52"/>
      <c r="E217" s="52"/>
      <c r="F217" s="52"/>
      <c r="G217" s="56"/>
      <c r="H217" s="56"/>
      <c r="I217" s="56"/>
      <c r="J217" s="18"/>
      <c r="K217" s="18"/>
      <c r="L217" s="19"/>
      <c r="M217" s="79">
        <f>VLOOKUP($B217,المارينا!$B:$M,12,0)</f>
        <v>44747</v>
      </c>
      <c r="N217" s="62" t="str">
        <f>IF(AND(M217&gt;=$N$1)*(M217&lt;=$O$1),VLOOKUP(B217,المارينا!B$2:N$642,12),"لم تنتهي بعد")</f>
        <v>لم تنتهي بعد</v>
      </c>
      <c r="O217" s="65"/>
      <c r="P217" s="20"/>
      <c r="Q217" s="21"/>
      <c r="R217" s="22"/>
      <c r="S217" s="23"/>
      <c r="T217" s="24"/>
      <c r="U217" s="25"/>
      <c r="V217" s="25"/>
      <c r="W217" s="45"/>
      <c r="X217" s="44"/>
      <c r="Y217" s="44"/>
      <c r="Z217" s="44"/>
      <c r="AA217" s="41"/>
      <c r="AB217" s="41"/>
      <c r="AC217" s="26"/>
      <c r="AD217" s="27"/>
      <c r="AE217" s="28"/>
      <c r="AF217" s="69"/>
      <c r="AG217" s="69"/>
      <c r="AH217" s="69"/>
      <c r="AI217" s="69"/>
      <c r="AJ217" s="69"/>
      <c r="AK217" s="69"/>
      <c r="AL217" s="69"/>
    </row>
    <row r="218" spans="1:38" s="71" customFormat="1" ht="60" customHeight="1" thickBot="1" x14ac:dyDescent="0.3">
      <c r="A218" s="15"/>
      <c r="B218" s="77" t="s">
        <v>231</v>
      </c>
      <c r="C218" s="7"/>
      <c r="D218" s="52"/>
      <c r="E218" s="52"/>
      <c r="F218" s="52"/>
      <c r="G218" s="56"/>
      <c r="H218" s="56"/>
      <c r="I218" s="56"/>
      <c r="J218" s="18"/>
      <c r="K218" s="18"/>
      <c r="L218" s="19"/>
      <c r="M218" s="79">
        <f>VLOOKUP($B218,المارينا!$B:$M,12,0)</f>
        <v>44421</v>
      </c>
      <c r="N218" s="62" t="str">
        <f>IF(AND(M218&gt;=$N$1)*(M218&lt;=$O$1),VLOOKUP(B218,المارينا!B$2:N$642,12),"لم تنتهي بعد")</f>
        <v>لم تنتهي بعد</v>
      </c>
      <c r="O218" s="65"/>
      <c r="P218" s="20"/>
      <c r="Q218" s="21"/>
      <c r="R218" s="22"/>
      <c r="S218" s="23"/>
      <c r="T218" s="24"/>
      <c r="U218" s="25"/>
      <c r="V218" s="25"/>
      <c r="W218" s="45"/>
      <c r="X218" s="44"/>
      <c r="Y218" s="44"/>
      <c r="Z218" s="44"/>
      <c r="AA218" s="41"/>
      <c r="AB218" s="41"/>
      <c r="AC218" s="26"/>
      <c r="AD218" s="27"/>
      <c r="AE218" s="28"/>
      <c r="AF218" s="69"/>
      <c r="AG218" s="69"/>
      <c r="AH218" s="69"/>
      <c r="AI218" s="69"/>
      <c r="AJ218" s="69"/>
      <c r="AK218" s="69"/>
      <c r="AL218" s="69"/>
    </row>
    <row r="219" spans="1:38" s="71" customFormat="1" ht="60" customHeight="1" thickBot="1" x14ac:dyDescent="0.3">
      <c r="A219" s="15"/>
      <c r="B219" s="77" t="s">
        <v>232</v>
      </c>
      <c r="C219" s="17"/>
      <c r="D219" s="52"/>
      <c r="E219" s="52"/>
      <c r="F219" s="52"/>
      <c r="G219" s="56"/>
      <c r="H219" s="56"/>
      <c r="I219" s="56"/>
      <c r="J219" s="18"/>
      <c r="K219" s="18"/>
      <c r="L219" s="19"/>
      <c r="M219" s="79">
        <f>VLOOKUP($B219,المارينا!$B:$M,12,0)</f>
        <v>44385</v>
      </c>
      <c r="N219" s="62" t="str">
        <f>IF(AND(M219&gt;=$N$1)*(M219&lt;=$O$1),VLOOKUP(B219,المارينا!B$2:N$642,12),"لم تنتهي بعد")</f>
        <v>لم تنتهي بعد</v>
      </c>
      <c r="O219" s="65"/>
      <c r="P219" s="20"/>
      <c r="Q219" s="21"/>
      <c r="R219" s="22"/>
      <c r="S219" s="23"/>
      <c r="T219" s="24"/>
      <c r="U219" s="25"/>
      <c r="V219" s="25"/>
      <c r="W219" s="45"/>
      <c r="X219" s="44"/>
      <c r="Y219" s="44"/>
      <c r="Z219" s="44"/>
      <c r="AA219" s="41"/>
      <c r="AB219" s="41"/>
      <c r="AC219" s="26"/>
      <c r="AD219" s="27"/>
      <c r="AE219" s="28"/>
      <c r="AF219" s="69"/>
      <c r="AG219" s="69"/>
      <c r="AH219" s="69"/>
      <c r="AI219" s="69"/>
      <c r="AJ219" s="69"/>
      <c r="AK219" s="69"/>
      <c r="AL219" s="69"/>
    </row>
    <row r="220" spans="1:38" s="71" customFormat="1" ht="60" customHeight="1" thickBot="1" x14ac:dyDescent="0.3">
      <c r="A220" s="15"/>
      <c r="B220" s="77" t="s">
        <v>659</v>
      </c>
      <c r="C220" s="7"/>
      <c r="D220" s="37"/>
      <c r="E220" s="37"/>
      <c r="F220" s="37"/>
      <c r="G220" s="56"/>
      <c r="H220" s="56"/>
      <c r="I220" s="56"/>
      <c r="J220" s="18"/>
      <c r="K220" s="18"/>
      <c r="L220" s="19"/>
      <c r="M220" s="79">
        <f>VLOOKUP($B220,المارينا!$B:$M,12,0)</f>
        <v>44393</v>
      </c>
      <c r="N220" s="62" t="str">
        <f>IF(AND(M220&gt;=$N$1)*(M220&lt;=$O$1),VLOOKUP(B220,المارينا!B$2:N$642,12),"لم تنتهي بعد")</f>
        <v>لم تنتهي بعد</v>
      </c>
      <c r="O220" s="65"/>
      <c r="P220" s="20"/>
      <c r="Q220" s="21"/>
      <c r="R220" s="22"/>
      <c r="S220" s="23"/>
      <c r="T220" s="24"/>
      <c r="U220" s="25"/>
      <c r="V220" s="25"/>
      <c r="W220" s="45"/>
      <c r="X220" s="44"/>
      <c r="Y220" s="44"/>
      <c r="Z220" s="44"/>
      <c r="AA220" s="41"/>
      <c r="AB220" s="41"/>
      <c r="AC220" s="26"/>
      <c r="AD220" s="27"/>
      <c r="AE220" s="28"/>
      <c r="AF220" s="69"/>
      <c r="AG220" s="69"/>
      <c r="AH220" s="69"/>
      <c r="AI220" s="69"/>
      <c r="AJ220" s="69"/>
      <c r="AK220" s="69"/>
      <c r="AL220" s="69"/>
    </row>
    <row r="221" spans="1:38" s="71" customFormat="1" ht="60" customHeight="1" thickBot="1" x14ac:dyDescent="0.3">
      <c r="A221" s="15"/>
      <c r="B221" s="77" t="s">
        <v>233</v>
      </c>
      <c r="C221" s="17"/>
      <c r="D221" s="52"/>
      <c r="E221" s="52"/>
      <c r="F221" s="52"/>
      <c r="G221" s="56"/>
      <c r="H221" s="56"/>
      <c r="I221" s="56"/>
      <c r="J221" s="18"/>
      <c r="K221" s="18"/>
      <c r="L221" s="19"/>
      <c r="M221" s="79">
        <f>VLOOKUP($B221,المارينا!$B:$M,12,0)</f>
        <v>44689</v>
      </c>
      <c r="N221" s="62" t="str">
        <f>IF(AND(M221&gt;=$N$1)*(M221&lt;=$O$1),VLOOKUP(B221,المارينا!B$2:N$642,12),"لم تنتهي بعد")</f>
        <v>لم تنتهي بعد</v>
      </c>
      <c r="O221" s="65"/>
      <c r="P221" s="20"/>
      <c r="Q221" s="21"/>
      <c r="R221" s="22"/>
      <c r="S221" s="23"/>
      <c r="T221" s="24"/>
      <c r="U221" s="25"/>
      <c r="V221" s="25"/>
      <c r="W221" s="45"/>
      <c r="X221" s="44"/>
      <c r="Y221" s="44"/>
      <c r="Z221" s="44"/>
      <c r="AA221" s="41"/>
      <c r="AB221" s="41"/>
      <c r="AC221" s="26"/>
      <c r="AD221" s="27"/>
      <c r="AE221" s="28"/>
      <c r="AF221" s="69"/>
      <c r="AG221" s="69"/>
      <c r="AH221" s="69"/>
      <c r="AI221" s="69"/>
      <c r="AJ221" s="69"/>
      <c r="AK221" s="69"/>
      <c r="AL221" s="69"/>
    </row>
    <row r="222" spans="1:38" s="71" customFormat="1" ht="60" customHeight="1" thickBot="1" x14ac:dyDescent="0.3">
      <c r="A222" s="15"/>
      <c r="B222" s="77" t="s">
        <v>234</v>
      </c>
      <c r="C222" s="7"/>
      <c r="D222" s="52"/>
      <c r="E222" s="52"/>
      <c r="F222" s="52"/>
      <c r="G222" s="56"/>
      <c r="H222" s="56"/>
      <c r="I222" s="56"/>
      <c r="J222" s="18"/>
      <c r="K222" s="18"/>
      <c r="L222" s="19"/>
      <c r="M222" s="79">
        <f>VLOOKUP($B222,المارينا!$B:$M,12,0)</f>
        <v>44518</v>
      </c>
      <c r="N222" s="62" t="str">
        <f>IF(AND(M222&gt;=$N$1)*(M222&lt;=$O$1),VLOOKUP(B222,المارينا!B$2:N$642,12),"لم تنتهي بعد")</f>
        <v>لم تنتهي بعد</v>
      </c>
      <c r="O222" s="65"/>
      <c r="P222" s="20"/>
      <c r="Q222" s="21"/>
      <c r="R222" s="22"/>
      <c r="S222" s="23"/>
      <c r="T222" s="24"/>
      <c r="U222" s="25"/>
      <c r="V222" s="25"/>
      <c r="W222" s="45"/>
      <c r="X222" s="44"/>
      <c r="Y222" s="44"/>
      <c r="Z222" s="44"/>
      <c r="AA222" s="41"/>
      <c r="AB222" s="41"/>
      <c r="AC222" s="26"/>
      <c r="AD222" s="27"/>
      <c r="AE222" s="28"/>
      <c r="AF222" s="69"/>
      <c r="AG222" s="69"/>
      <c r="AH222" s="69"/>
      <c r="AI222" s="69"/>
      <c r="AJ222" s="69"/>
      <c r="AK222" s="69"/>
      <c r="AL222" s="69"/>
    </row>
    <row r="223" spans="1:38" s="71" customFormat="1" ht="60" customHeight="1" thickBot="1" x14ac:dyDescent="0.3">
      <c r="A223" s="15"/>
      <c r="B223" s="77" t="s">
        <v>235</v>
      </c>
      <c r="C223" s="17"/>
      <c r="D223" s="37"/>
      <c r="E223" s="37"/>
      <c r="F223" s="37"/>
      <c r="G223" s="56"/>
      <c r="H223" s="56"/>
      <c r="I223" s="56"/>
      <c r="J223" s="18"/>
      <c r="K223" s="18"/>
      <c r="L223" s="19"/>
      <c r="M223" s="79">
        <f>VLOOKUP($B223,المارينا!$B:$M,12,0)</f>
        <v>44387</v>
      </c>
      <c r="N223" s="62" t="str">
        <f>IF(AND(M223&gt;=$N$1)*(M223&lt;=$O$1),VLOOKUP(B223,المارينا!B$2:N$642,12),"لم تنتهي بعد")</f>
        <v>لم تنتهي بعد</v>
      </c>
      <c r="O223" s="65"/>
      <c r="P223" s="20"/>
      <c r="Q223" s="21"/>
      <c r="R223" s="22"/>
      <c r="S223" s="23"/>
      <c r="T223" s="24"/>
      <c r="U223" s="25"/>
      <c r="V223" s="25"/>
      <c r="W223" s="45"/>
      <c r="X223" s="44"/>
      <c r="Y223" s="44"/>
      <c r="Z223" s="44"/>
      <c r="AA223" s="41"/>
      <c r="AB223" s="41"/>
      <c r="AC223" s="26"/>
      <c r="AD223" s="27"/>
      <c r="AE223" s="28"/>
      <c r="AF223" s="69"/>
      <c r="AG223" s="69"/>
      <c r="AH223" s="69"/>
      <c r="AI223" s="69"/>
      <c r="AJ223" s="69"/>
      <c r="AK223" s="69"/>
      <c r="AL223" s="69"/>
    </row>
    <row r="224" spans="1:38" s="71" customFormat="1" ht="60" customHeight="1" thickBot="1" x14ac:dyDescent="0.3">
      <c r="A224" s="15"/>
      <c r="B224" s="77" t="s">
        <v>236</v>
      </c>
      <c r="C224" s="7"/>
      <c r="D224" s="52"/>
      <c r="E224" s="52"/>
      <c r="F224" s="52"/>
      <c r="G224" s="56"/>
      <c r="H224" s="56"/>
      <c r="I224" s="56"/>
      <c r="J224" s="18"/>
      <c r="K224" s="18"/>
      <c r="L224" s="19"/>
      <c r="M224" s="79">
        <f>VLOOKUP($B224,المارينا!$B:$M,12,0)</f>
        <v>44529</v>
      </c>
      <c r="N224" s="62" t="str">
        <f>IF(AND(M224&gt;=$N$1)*(M224&lt;=$O$1),VLOOKUP(B224,المارينا!B$2:N$642,12),"لم تنتهي بعد")</f>
        <v>لم تنتهي بعد</v>
      </c>
      <c r="O224" s="65"/>
      <c r="P224" s="20"/>
      <c r="Q224" s="21"/>
      <c r="R224" s="22"/>
      <c r="S224" s="23"/>
      <c r="T224" s="24"/>
      <c r="U224" s="25"/>
      <c r="V224" s="25"/>
      <c r="W224" s="45"/>
      <c r="X224" s="44"/>
      <c r="Y224" s="44"/>
      <c r="Z224" s="44"/>
      <c r="AA224" s="41"/>
      <c r="AB224" s="41"/>
      <c r="AC224" s="26"/>
      <c r="AD224" s="27"/>
      <c r="AE224" s="28"/>
      <c r="AF224" s="69"/>
      <c r="AG224" s="69"/>
      <c r="AH224" s="69"/>
      <c r="AI224" s="69"/>
      <c r="AJ224" s="69"/>
      <c r="AK224" s="69"/>
      <c r="AL224" s="69"/>
    </row>
    <row r="225" spans="1:38" s="71" customFormat="1" ht="60" customHeight="1" thickBot="1" x14ac:dyDescent="0.3">
      <c r="A225" s="15"/>
      <c r="B225" s="77" t="s">
        <v>237</v>
      </c>
      <c r="C225" s="17"/>
      <c r="D225" s="52"/>
      <c r="E225" s="52"/>
      <c r="F225" s="52"/>
      <c r="G225" s="56"/>
      <c r="H225" s="56"/>
      <c r="I225" s="56"/>
      <c r="J225" s="18"/>
      <c r="K225" s="18"/>
      <c r="L225" s="19"/>
      <c r="M225" s="79">
        <f>VLOOKUP($B225,المارينا!$B:$M,12,0)</f>
        <v>44789</v>
      </c>
      <c r="N225" s="62" t="str">
        <f>IF(AND(M225&gt;=$N$1)*(M225&lt;=$O$1),VLOOKUP(B225,المارينا!B$2:N$642,12),"لم تنتهي بعد")</f>
        <v>لم تنتهي بعد</v>
      </c>
      <c r="O225" s="65"/>
      <c r="P225" s="20"/>
      <c r="Q225" s="21"/>
      <c r="R225" s="22"/>
      <c r="S225" s="23"/>
      <c r="T225" s="24"/>
      <c r="U225" s="25"/>
      <c r="V225" s="25"/>
      <c r="W225" s="45"/>
      <c r="X225" s="44"/>
      <c r="Y225" s="44"/>
      <c r="Z225" s="44"/>
      <c r="AA225" s="41"/>
      <c r="AB225" s="41"/>
      <c r="AC225" s="26"/>
      <c r="AD225" s="27"/>
      <c r="AE225" s="28"/>
      <c r="AF225" s="69"/>
      <c r="AG225" s="69"/>
      <c r="AH225" s="69"/>
      <c r="AI225" s="69"/>
      <c r="AJ225" s="69"/>
      <c r="AK225" s="69"/>
      <c r="AL225" s="69"/>
    </row>
    <row r="226" spans="1:38" s="71" customFormat="1" ht="60" customHeight="1" thickBot="1" x14ac:dyDescent="0.3">
      <c r="A226" s="15"/>
      <c r="B226" s="77" t="s">
        <v>238</v>
      </c>
      <c r="C226" s="7"/>
      <c r="D226" s="52"/>
      <c r="E226" s="52"/>
      <c r="F226" s="52"/>
      <c r="G226" s="56"/>
      <c r="H226" s="56"/>
      <c r="I226" s="56"/>
      <c r="J226" s="18"/>
      <c r="K226" s="18"/>
      <c r="L226" s="19"/>
      <c r="M226" s="79">
        <f>VLOOKUP($B226,المارينا!$B:$M,12,0)</f>
        <v>44720</v>
      </c>
      <c r="N226" s="62" t="str">
        <f>IF(AND(M226&gt;=$N$1)*(M226&lt;=$O$1),VLOOKUP(B226,المارينا!B$2:N$642,12),"لم تنتهي بعد")</f>
        <v>لم تنتهي بعد</v>
      </c>
      <c r="O226" s="65"/>
      <c r="P226" s="20"/>
      <c r="Q226" s="21"/>
      <c r="R226" s="22"/>
      <c r="S226" s="23"/>
      <c r="T226" s="24"/>
      <c r="U226" s="25"/>
      <c r="V226" s="25"/>
      <c r="W226" s="45"/>
      <c r="X226" s="44"/>
      <c r="Y226" s="44"/>
      <c r="Z226" s="44"/>
      <c r="AA226" s="41"/>
      <c r="AB226" s="41"/>
      <c r="AC226" s="26"/>
      <c r="AD226" s="27"/>
      <c r="AE226" s="28"/>
      <c r="AF226" s="69"/>
      <c r="AG226" s="69"/>
      <c r="AH226" s="69"/>
      <c r="AI226" s="69"/>
      <c r="AJ226" s="69"/>
      <c r="AK226" s="69"/>
      <c r="AL226" s="69"/>
    </row>
    <row r="227" spans="1:38" s="71" customFormat="1" ht="60" customHeight="1" thickBot="1" x14ac:dyDescent="0.3">
      <c r="A227" s="15"/>
      <c r="B227" s="77" t="s">
        <v>239</v>
      </c>
      <c r="C227" s="17"/>
      <c r="D227" s="37"/>
      <c r="E227" s="37"/>
      <c r="F227" s="37"/>
      <c r="G227" s="56"/>
      <c r="H227" s="56"/>
      <c r="I227" s="56"/>
      <c r="J227" s="18"/>
      <c r="K227" s="18"/>
      <c r="L227" s="19"/>
      <c r="M227" s="79">
        <f>VLOOKUP($B227,المارينا!$B:$M,12,0)</f>
        <v>44371</v>
      </c>
      <c r="N227" s="62">
        <f>IF(AND(M227&gt;=$N$1)*(M227&lt;=$O$1),VLOOKUP(B227,المارينا!B$2:N$642,12),"لم تنتهي بعد")</f>
        <v>44371</v>
      </c>
      <c r="O227" s="65"/>
      <c r="P227" s="20"/>
      <c r="Q227" s="21"/>
      <c r="R227" s="22"/>
      <c r="S227" s="23"/>
      <c r="T227" s="24"/>
      <c r="U227" s="25"/>
      <c r="V227" s="25"/>
      <c r="W227" s="45"/>
      <c r="X227" s="44"/>
      <c r="Y227" s="44"/>
      <c r="Z227" s="44"/>
      <c r="AA227" s="41"/>
      <c r="AB227" s="41"/>
      <c r="AC227" s="26"/>
      <c r="AD227" s="27"/>
      <c r="AE227" s="28"/>
      <c r="AF227" s="69"/>
      <c r="AG227" s="69"/>
      <c r="AH227" s="69"/>
      <c r="AI227" s="69"/>
      <c r="AJ227" s="69"/>
      <c r="AK227" s="69"/>
      <c r="AL227" s="69"/>
    </row>
    <row r="228" spans="1:38" s="71" customFormat="1" ht="60" customHeight="1" thickBot="1" x14ac:dyDescent="0.3">
      <c r="A228" s="15"/>
      <c r="B228" s="77" t="s">
        <v>240</v>
      </c>
      <c r="C228" s="7"/>
      <c r="D228" s="52"/>
      <c r="E228" s="52"/>
      <c r="F228" s="52"/>
      <c r="G228" s="56"/>
      <c r="H228" s="56"/>
      <c r="I228" s="56"/>
      <c r="J228" s="18"/>
      <c r="K228" s="18"/>
      <c r="L228" s="19"/>
      <c r="M228" s="79">
        <f>VLOOKUP($B228,المارينا!$B:$M,12,0)</f>
        <v>44755</v>
      </c>
      <c r="N228" s="62" t="str">
        <f>IF(AND(M228&gt;=$N$1)*(M228&lt;=$O$1),VLOOKUP(B228,المارينا!B$2:N$642,12),"لم تنتهي بعد")</f>
        <v>لم تنتهي بعد</v>
      </c>
      <c r="O228" s="65"/>
      <c r="P228" s="20"/>
      <c r="Q228" s="21"/>
      <c r="R228" s="22"/>
      <c r="S228" s="23"/>
      <c r="T228" s="24"/>
      <c r="U228" s="25"/>
      <c r="V228" s="25"/>
      <c r="W228" s="45"/>
      <c r="X228" s="44"/>
      <c r="Y228" s="44"/>
      <c r="Z228" s="44"/>
      <c r="AA228" s="41"/>
      <c r="AB228" s="41"/>
      <c r="AC228" s="26"/>
      <c r="AD228" s="27"/>
      <c r="AE228" s="28"/>
      <c r="AF228" s="69"/>
      <c r="AG228" s="69"/>
      <c r="AH228" s="69"/>
      <c r="AI228" s="69"/>
      <c r="AJ228" s="69"/>
      <c r="AK228" s="69"/>
      <c r="AL228" s="69"/>
    </row>
    <row r="229" spans="1:38" s="71" customFormat="1" ht="60" customHeight="1" thickBot="1" x14ac:dyDescent="0.3">
      <c r="A229" s="15"/>
      <c r="B229" s="77" t="s">
        <v>241</v>
      </c>
      <c r="C229" s="17"/>
      <c r="D229" s="52"/>
      <c r="E229" s="52"/>
      <c r="F229" s="52"/>
      <c r="G229" s="56"/>
      <c r="H229" s="56"/>
      <c r="I229" s="56"/>
      <c r="J229" s="18"/>
      <c r="K229" s="18"/>
      <c r="L229" s="19"/>
      <c r="M229" s="79">
        <f>VLOOKUP($B229,المارينا!$B:$M,12,0)</f>
        <v>44535</v>
      </c>
      <c r="N229" s="62" t="str">
        <f>IF(AND(M229&gt;=$N$1)*(M229&lt;=$O$1),VLOOKUP(B229,المارينا!B$2:N$642,12),"لم تنتهي بعد")</f>
        <v>لم تنتهي بعد</v>
      </c>
      <c r="O229" s="65"/>
      <c r="P229" s="20"/>
      <c r="Q229" s="21"/>
      <c r="R229" s="22"/>
      <c r="S229" s="23"/>
      <c r="T229" s="24"/>
      <c r="U229" s="25"/>
      <c r="V229" s="25"/>
      <c r="W229" s="45"/>
      <c r="X229" s="44"/>
      <c r="Y229" s="44"/>
      <c r="Z229" s="44"/>
      <c r="AA229" s="41"/>
      <c r="AB229" s="41"/>
      <c r="AC229" s="26"/>
      <c r="AD229" s="27"/>
      <c r="AE229" s="28"/>
      <c r="AF229" s="69"/>
      <c r="AG229" s="69"/>
      <c r="AH229" s="69"/>
      <c r="AI229" s="69"/>
      <c r="AJ229" s="69"/>
      <c r="AK229" s="69"/>
      <c r="AL229" s="69"/>
    </row>
    <row r="230" spans="1:38" s="71" customFormat="1" ht="60" customHeight="1" thickBot="1" x14ac:dyDescent="0.3">
      <c r="A230" s="15"/>
      <c r="B230" s="77" t="s">
        <v>242</v>
      </c>
      <c r="C230" s="7"/>
      <c r="D230" s="37"/>
      <c r="E230" s="37"/>
      <c r="F230" s="37"/>
      <c r="G230" s="56"/>
      <c r="H230" s="56"/>
      <c r="I230" s="56"/>
      <c r="J230" s="18"/>
      <c r="K230" s="18"/>
      <c r="L230" s="19"/>
      <c r="M230" s="79">
        <f>VLOOKUP($B230,المارينا!$B:$M,12,0)</f>
        <v>44555</v>
      </c>
      <c r="N230" s="62" t="str">
        <f>IF(AND(M230&gt;=$N$1)*(M230&lt;=$O$1),VLOOKUP(B230,المارينا!B$2:N$642,12),"لم تنتهي بعد")</f>
        <v>لم تنتهي بعد</v>
      </c>
      <c r="O230" s="65"/>
      <c r="P230" s="20"/>
      <c r="Q230" s="21"/>
      <c r="R230" s="22"/>
      <c r="S230" s="23"/>
      <c r="T230" s="24"/>
      <c r="U230" s="25"/>
      <c r="V230" s="25"/>
      <c r="W230" s="45"/>
      <c r="X230" s="44"/>
      <c r="Y230" s="44"/>
      <c r="Z230" s="44"/>
      <c r="AA230" s="41"/>
      <c r="AB230" s="41"/>
      <c r="AC230" s="26"/>
      <c r="AD230" s="27"/>
      <c r="AE230" s="28"/>
      <c r="AF230" s="69"/>
      <c r="AG230" s="69"/>
      <c r="AH230" s="69"/>
      <c r="AI230" s="69"/>
      <c r="AJ230" s="69"/>
      <c r="AK230" s="69"/>
      <c r="AL230" s="69"/>
    </row>
    <row r="231" spans="1:38" s="71" customFormat="1" ht="60" customHeight="1" thickBot="1" x14ac:dyDescent="0.3">
      <c r="A231" s="15"/>
      <c r="B231" s="77" t="s">
        <v>243</v>
      </c>
      <c r="C231" s="17"/>
      <c r="D231" s="52"/>
      <c r="E231" s="52"/>
      <c r="F231" s="52"/>
      <c r="G231" s="56"/>
      <c r="H231" s="56"/>
      <c r="I231" s="56"/>
      <c r="J231" s="18"/>
      <c r="K231" s="18"/>
      <c r="L231" s="19"/>
      <c r="M231" s="79">
        <f>VLOOKUP($B231,المارينا!$B:$M,12,0)</f>
        <v>44443</v>
      </c>
      <c r="N231" s="62" t="str">
        <f>IF(AND(M231&gt;=$N$1)*(M231&lt;=$O$1),VLOOKUP(B231,المارينا!B$2:N$642,12),"لم تنتهي بعد")</f>
        <v>لم تنتهي بعد</v>
      </c>
      <c r="O231" s="65"/>
      <c r="P231" s="20"/>
      <c r="Q231" s="21"/>
      <c r="R231" s="22"/>
      <c r="S231" s="23"/>
      <c r="T231" s="24"/>
      <c r="U231" s="25"/>
      <c r="V231" s="25"/>
      <c r="W231" s="45"/>
      <c r="X231" s="44"/>
      <c r="Y231" s="44"/>
      <c r="Z231" s="44"/>
      <c r="AA231" s="41"/>
      <c r="AB231" s="41"/>
      <c r="AC231" s="26"/>
      <c r="AD231" s="27"/>
      <c r="AE231" s="28"/>
      <c r="AF231" s="69"/>
      <c r="AG231" s="69"/>
      <c r="AH231" s="69"/>
      <c r="AI231" s="69"/>
      <c r="AJ231" s="69"/>
      <c r="AK231" s="69"/>
      <c r="AL231" s="69"/>
    </row>
    <row r="232" spans="1:38" s="71" customFormat="1" ht="60" customHeight="1" thickBot="1" x14ac:dyDescent="0.3">
      <c r="A232" s="15"/>
      <c r="B232" s="77" t="s">
        <v>244</v>
      </c>
      <c r="C232" s="7"/>
      <c r="D232" s="52"/>
      <c r="E232" s="52"/>
      <c r="F232" s="52"/>
      <c r="G232" s="56"/>
      <c r="H232" s="56"/>
      <c r="I232" s="56"/>
      <c r="J232" s="18"/>
      <c r="K232" s="18"/>
      <c r="L232" s="19"/>
      <c r="M232" s="79">
        <f>VLOOKUP($B232,المارينا!$B:$M,12,0)</f>
        <v>44433</v>
      </c>
      <c r="N232" s="62" t="str">
        <f>IF(AND(M232&gt;=$N$1)*(M232&lt;=$O$1),VLOOKUP(B232,المارينا!B$2:N$642,12),"لم تنتهي بعد")</f>
        <v>لم تنتهي بعد</v>
      </c>
      <c r="O232" s="65"/>
      <c r="P232" s="20"/>
      <c r="Q232" s="21"/>
      <c r="R232" s="22"/>
      <c r="S232" s="23"/>
      <c r="T232" s="24"/>
      <c r="U232" s="25"/>
      <c r="V232" s="25"/>
      <c r="W232" s="45"/>
      <c r="X232" s="44"/>
      <c r="Y232" s="44"/>
      <c r="Z232" s="44"/>
      <c r="AA232" s="41"/>
      <c r="AB232" s="41"/>
      <c r="AC232" s="26"/>
      <c r="AD232" s="27"/>
      <c r="AE232" s="28"/>
      <c r="AF232" s="69"/>
      <c r="AG232" s="69"/>
      <c r="AH232" s="69"/>
      <c r="AI232" s="69"/>
      <c r="AJ232" s="69"/>
      <c r="AK232" s="69"/>
      <c r="AL232" s="69"/>
    </row>
    <row r="233" spans="1:38" s="71" customFormat="1" ht="60" customHeight="1" thickBot="1" x14ac:dyDescent="0.3">
      <c r="A233" s="15"/>
      <c r="B233" s="77" t="s">
        <v>245</v>
      </c>
      <c r="C233" s="17"/>
      <c r="D233" s="52"/>
      <c r="E233" s="52"/>
      <c r="F233" s="52"/>
      <c r="G233" s="56"/>
      <c r="H233" s="56"/>
      <c r="I233" s="56"/>
      <c r="J233" s="18"/>
      <c r="K233" s="18"/>
      <c r="L233" s="19"/>
      <c r="M233" s="79">
        <f>VLOOKUP($B233,المارينا!$B:$M,12,0)</f>
        <v>44431</v>
      </c>
      <c r="N233" s="62" t="str">
        <f>IF(AND(M233&gt;=$N$1)*(M233&lt;=$O$1),VLOOKUP(B233,المارينا!B$2:N$642,12),"لم تنتهي بعد")</f>
        <v>لم تنتهي بعد</v>
      </c>
      <c r="O233" s="65"/>
      <c r="P233" s="20"/>
      <c r="Q233" s="21"/>
      <c r="R233" s="22"/>
      <c r="S233" s="23"/>
      <c r="T233" s="24"/>
      <c r="U233" s="25"/>
      <c r="V233" s="25"/>
      <c r="W233" s="45"/>
      <c r="X233" s="44"/>
      <c r="Y233" s="44"/>
      <c r="Z233" s="44"/>
      <c r="AA233" s="41"/>
      <c r="AB233" s="41"/>
      <c r="AC233" s="26"/>
      <c r="AD233" s="27"/>
      <c r="AE233" s="28"/>
      <c r="AF233" s="69"/>
      <c r="AG233" s="69"/>
      <c r="AH233" s="69"/>
      <c r="AI233" s="69"/>
      <c r="AJ233" s="69"/>
      <c r="AK233" s="69"/>
      <c r="AL233" s="69"/>
    </row>
    <row r="234" spans="1:38" s="71" customFormat="1" ht="60" customHeight="1" thickBot="1" x14ac:dyDescent="0.3">
      <c r="A234" s="15"/>
      <c r="B234" s="77" t="s">
        <v>246</v>
      </c>
      <c r="C234" s="7"/>
      <c r="D234" s="37"/>
      <c r="E234" s="37"/>
      <c r="F234" s="37"/>
      <c r="G234" s="56"/>
      <c r="H234" s="56"/>
      <c r="I234" s="56"/>
      <c r="J234" s="18"/>
      <c r="K234" s="18"/>
      <c r="L234" s="19"/>
      <c r="M234" s="79">
        <f>VLOOKUP($B234,المارينا!$B:$M,12,0)</f>
        <v>44574</v>
      </c>
      <c r="N234" s="62" t="str">
        <f>IF(AND(M234&gt;=$N$1)*(M234&lt;=$O$1),VLOOKUP(B234,المارينا!B$2:N$642,12),"لم تنتهي بعد")</f>
        <v>لم تنتهي بعد</v>
      </c>
      <c r="O234" s="65"/>
      <c r="P234" s="20"/>
      <c r="Q234" s="21"/>
      <c r="R234" s="22"/>
      <c r="S234" s="23"/>
      <c r="T234" s="24"/>
      <c r="U234" s="25"/>
      <c r="V234" s="25"/>
      <c r="W234" s="45"/>
      <c r="X234" s="44"/>
      <c r="Y234" s="44"/>
      <c r="Z234" s="44"/>
      <c r="AA234" s="41"/>
      <c r="AB234" s="41"/>
      <c r="AC234" s="26"/>
      <c r="AD234" s="27"/>
      <c r="AE234" s="28"/>
      <c r="AF234" s="69"/>
      <c r="AG234" s="69"/>
      <c r="AH234" s="69"/>
      <c r="AI234" s="69"/>
      <c r="AJ234" s="69"/>
      <c r="AK234" s="69"/>
      <c r="AL234" s="69"/>
    </row>
    <row r="235" spans="1:38" s="71" customFormat="1" ht="60" customHeight="1" thickBot="1" x14ac:dyDescent="0.3">
      <c r="A235" s="15"/>
      <c r="B235" s="77" t="s">
        <v>248</v>
      </c>
      <c r="C235" s="17"/>
      <c r="D235" s="52"/>
      <c r="E235" s="52"/>
      <c r="F235" s="52"/>
      <c r="G235" s="56"/>
      <c r="H235" s="56"/>
      <c r="I235" s="56"/>
      <c r="J235" s="18"/>
      <c r="K235" s="18"/>
      <c r="L235" s="19"/>
      <c r="M235" s="79">
        <f>VLOOKUP($B235,المارينا!$B:$M,12,0)</f>
        <v>44553</v>
      </c>
      <c r="N235" s="62" t="str">
        <f>IF(AND(M235&gt;=$N$1)*(M235&lt;=$O$1),VLOOKUP(B235,المارينا!B$2:N$642,12),"لم تنتهي بعد")</f>
        <v>لم تنتهي بعد</v>
      </c>
      <c r="O235" s="65"/>
      <c r="P235" s="20"/>
      <c r="Q235" s="21"/>
      <c r="R235" s="22"/>
      <c r="S235" s="23"/>
      <c r="T235" s="24"/>
      <c r="U235" s="25"/>
      <c r="V235" s="25"/>
      <c r="W235" s="45"/>
      <c r="X235" s="44"/>
      <c r="Y235" s="44"/>
      <c r="Z235" s="44"/>
      <c r="AA235" s="41"/>
      <c r="AB235" s="41"/>
      <c r="AC235" s="26"/>
      <c r="AD235" s="27"/>
      <c r="AE235" s="28"/>
      <c r="AF235" s="69"/>
      <c r="AG235" s="69"/>
      <c r="AH235" s="69"/>
      <c r="AI235" s="69"/>
      <c r="AJ235" s="69"/>
      <c r="AK235" s="69"/>
      <c r="AL235" s="69"/>
    </row>
    <row r="236" spans="1:38" s="71" customFormat="1" ht="60" customHeight="1" thickBot="1" x14ac:dyDescent="0.3">
      <c r="A236" s="15"/>
      <c r="B236" s="77" t="s">
        <v>249</v>
      </c>
      <c r="C236" s="7"/>
      <c r="D236" s="52"/>
      <c r="E236" s="52"/>
      <c r="F236" s="52"/>
      <c r="G236" s="56"/>
      <c r="H236" s="56"/>
      <c r="I236" s="56"/>
      <c r="J236" s="18"/>
      <c r="K236" s="18"/>
      <c r="L236" s="19"/>
      <c r="M236" s="79">
        <f>VLOOKUP($B236,المارينا!$B:$M,12,0)</f>
        <v>44599</v>
      </c>
      <c r="N236" s="62" t="str">
        <f>IF(AND(M236&gt;=$N$1)*(M236&lt;=$O$1),VLOOKUP(B236,المارينا!B$2:N$642,12),"لم تنتهي بعد")</f>
        <v>لم تنتهي بعد</v>
      </c>
      <c r="O236" s="65"/>
      <c r="P236" s="20"/>
      <c r="Q236" s="21"/>
      <c r="R236" s="22"/>
      <c r="S236" s="23"/>
      <c r="T236" s="24"/>
      <c r="U236" s="25"/>
      <c r="V236" s="25"/>
      <c r="W236" s="45"/>
      <c r="X236" s="44"/>
      <c r="Y236" s="44"/>
      <c r="Z236" s="44"/>
      <c r="AA236" s="41"/>
      <c r="AB236" s="41"/>
      <c r="AC236" s="26"/>
      <c r="AD236" s="27"/>
      <c r="AE236" s="28"/>
      <c r="AF236" s="69"/>
      <c r="AG236" s="69"/>
      <c r="AH236" s="69"/>
      <c r="AI236" s="69"/>
      <c r="AJ236" s="69"/>
      <c r="AK236" s="69"/>
      <c r="AL236" s="69"/>
    </row>
    <row r="237" spans="1:38" s="71" customFormat="1" ht="60" customHeight="1" thickBot="1" x14ac:dyDescent="0.3">
      <c r="A237" s="15"/>
      <c r="B237" s="77" t="s">
        <v>250</v>
      </c>
      <c r="C237" s="17"/>
      <c r="D237" s="37"/>
      <c r="E237" s="37"/>
      <c r="F237" s="37"/>
      <c r="G237" s="56"/>
      <c r="H237" s="56"/>
      <c r="I237" s="56"/>
      <c r="J237" s="18"/>
      <c r="K237" s="18"/>
      <c r="L237" s="19"/>
      <c r="M237" s="79">
        <f>VLOOKUP($B237,المارينا!$B:$M,12,0)</f>
        <v>44482</v>
      </c>
      <c r="N237" s="62" t="str">
        <f>IF(AND(M237&gt;=$N$1)*(M237&lt;=$O$1),VLOOKUP(B237,المارينا!B$2:N$642,12),"لم تنتهي بعد")</f>
        <v>لم تنتهي بعد</v>
      </c>
      <c r="O237" s="65"/>
      <c r="P237" s="20"/>
      <c r="Q237" s="21"/>
      <c r="R237" s="22"/>
      <c r="S237" s="23"/>
      <c r="T237" s="24"/>
      <c r="U237" s="25"/>
      <c r="V237" s="25"/>
      <c r="W237" s="45"/>
      <c r="X237" s="44"/>
      <c r="Y237" s="44"/>
      <c r="Z237" s="44"/>
      <c r="AA237" s="41"/>
      <c r="AB237" s="41"/>
      <c r="AC237" s="26"/>
      <c r="AD237" s="27"/>
      <c r="AE237" s="28"/>
      <c r="AF237" s="69"/>
      <c r="AG237" s="69"/>
      <c r="AH237" s="69"/>
      <c r="AI237" s="69"/>
      <c r="AJ237" s="69"/>
      <c r="AK237" s="69"/>
      <c r="AL237" s="69"/>
    </row>
    <row r="238" spans="1:38" s="71" customFormat="1" ht="60" customHeight="1" thickBot="1" x14ac:dyDescent="0.3">
      <c r="A238" s="15"/>
      <c r="B238" s="77" t="s">
        <v>251</v>
      </c>
      <c r="C238" s="7"/>
      <c r="D238" s="52"/>
      <c r="E238" s="52"/>
      <c r="F238" s="52"/>
      <c r="G238" s="56"/>
      <c r="H238" s="56"/>
      <c r="I238" s="56"/>
      <c r="J238" s="18"/>
      <c r="K238" s="18"/>
      <c r="L238" s="19"/>
      <c r="M238" s="79">
        <f>VLOOKUP($B238,المارينا!$B:$M,12,0)</f>
        <v>44506</v>
      </c>
      <c r="N238" s="62" t="str">
        <f>IF(AND(M238&gt;=$N$1)*(M238&lt;=$O$1),VLOOKUP(B238,المارينا!B$2:N$642,12),"لم تنتهي بعد")</f>
        <v>لم تنتهي بعد</v>
      </c>
      <c r="O238" s="65"/>
      <c r="P238" s="20"/>
      <c r="Q238" s="21"/>
      <c r="R238" s="22"/>
      <c r="S238" s="23"/>
      <c r="T238" s="24"/>
      <c r="U238" s="25"/>
      <c r="V238" s="25"/>
      <c r="W238" s="45"/>
      <c r="X238" s="44"/>
      <c r="Y238" s="44"/>
      <c r="Z238" s="44"/>
      <c r="AA238" s="41"/>
      <c r="AB238" s="41"/>
      <c r="AC238" s="26"/>
      <c r="AD238" s="27"/>
      <c r="AE238" s="28"/>
      <c r="AF238" s="69"/>
      <c r="AG238" s="69"/>
      <c r="AH238" s="69"/>
      <c r="AI238" s="69"/>
      <c r="AJ238" s="69"/>
      <c r="AK238" s="69"/>
      <c r="AL238" s="69"/>
    </row>
    <row r="239" spans="1:38" s="71" customFormat="1" ht="60" customHeight="1" thickBot="1" x14ac:dyDescent="0.3">
      <c r="A239" s="15"/>
      <c r="B239" s="77" t="s">
        <v>252</v>
      </c>
      <c r="C239" s="17"/>
      <c r="D239" s="52"/>
      <c r="E239" s="52"/>
      <c r="F239" s="52"/>
      <c r="G239" s="56"/>
      <c r="H239" s="56"/>
      <c r="I239" s="56"/>
      <c r="J239" s="18"/>
      <c r="K239" s="18"/>
      <c r="L239" s="19"/>
      <c r="M239" s="79">
        <f>VLOOKUP($B239,المارينا!$B:$M,12,0)</f>
        <v>44727</v>
      </c>
      <c r="N239" s="62" t="str">
        <f>IF(AND(M239&gt;=$N$1)*(M239&lt;=$O$1),VLOOKUP(B239,المارينا!B$2:N$642,12),"لم تنتهي بعد")</f>
        <v>لم تنتهي بعد</v>
      </c>
      <c r="O239" s="65"/>
      <c r="P239" s="20"/>
      <c r="Q239" s="21"/>
      <c r="R239" s="22"/>
      <c r="S239" s="23"/>
      <c r="T239" s="24"/>
      <c r="U239" s="25"/>
      <c r="V239" s="25"/>
      <c r="W239" s="45"/>
      <c r="X239" s="44"/>
      <c r="Y239" s="44"/>
      <c r="Z239" s="44"/>
      <c r="AA239" s="41"/>
      <c r="AB239" s="41"/>
      <c r="AC239" s="26"/>
      <c r="AD239" s="27"/>
      <c r="AE239" s="28"/>
      <c r="AF239" s="69"/>
      <c r="AG239" s="69"/>
      <c r="AH239" s="69"/>
      <c r="AI239" s="69"/>
      <c r="AJ239" s="69"/>
      <c r="AK239" s="69"/>
      <c r="AL239" s="69"/>
    </row>
    <row r="240" spans="1:38" s="71" customFormat="1" ht="60" customHeight="1" thickBot="1" x14ac:dyDescent="0.3">
      <c r="A240" s="15"/>
      <c r="B240" s="77" t="s">
        <v>253</v>
      </c>
      <c r="C240" s="7"/>
      <c r="D240" s="52"/>
      <c r="E240" s="52"/>
      <c r="F240" s="52"/>
      <c r="G240" s="56"/>
      <c r="H240" s="56"/>
      <c r="I240" s="56"/>
      <c r="J240" s="18"/>
      <c r="K240" s="18"/>
      <c r="L240" s="19"/>
      <c r="M240" s="79">
        <f>VLOOKUP($B240,المارينا!$B:$M,12,0)</f>
        <v>44642</v>
      </c>
      <c r="N240" s="62" t="str">
        <f>IF(AND(M240&gt;=$N$1)*(M240&lt;=$O$1),VLOOKUP(B240,المارينا!B$2:N$642,12),"لم تنتهي بعد")</f>
        <v>لم تنتهي بعد</v>
      </c>
      <c r="O240" s="65"/>
      <c r="P240" s="18"/>
      <c r="Q240" s="21"/>
      <c r="R240" s="22"/>
      <c r="S240" s="23"/>
      <c r="T240" s="24"/>
      <c r="U240" s="25"/>
      <c r="V240" s="25"/>
      <c r="W240" s="45"/>
      <c r="X240" s="44"/>
      <c r="Y240" s="44"/>
      <c r="Z240" s="44"/>
      <c r="AA240" s="41"/>
      <c r="AB240" s="41"/>
      <c r="AC240" s="26"/>
      <c r="AD240" s="27"/>
      <c r="AE240" s="28"/>
      <c r="AF240" s="69"/>
      <c r="AG240" s="69"/>
      <c r="AH240" s="69"/>
      <c r="AI240" s="69"/>
      <c r="AJ240" s="69"/>
      <c r="AK240" s="69"/>
      <c r="AL240" s="69"/>
    </row>
    <row r="241" spans="1:38" s="71" customFormat="1" ht="60" customHeight="1" thickBot="1" x14ac:dyDescent="0.3">
      <c r="A241" s="15"/>
      <c r="B241" s="77" t="s">
        <v>254</v>
      </c>
      <c r="C241" s="17"/>
      <c r="D241" s="37"/>
      <c r="E241" s="37"/>
      <c r="F241" s="37"/>
      <c r="G241" s="56"/>
      <c r="H241" s="56"/>
      <c r="I241" s="56"/>
      <c r="J241" s="18"/>
      <c r="K241" s="18"/>
      <c r="L241" s="19"/>
      <c r="M241" s="79">
        <f>VLOOKUP($B241,المارينا!$B:$M,12,0)</f>
        <v>44632</v>
      </c>
      <c r="N241" s="62" t="str">
        <f>IF(AND(M241&gt;=$N$1)*(M241&lt;=$O$1),VLOOKUP(B241,المارينا!B$2:N$642,12),"لم تنتهي بعد")</f>
        <v>لم تنتهي بعد</v>
      </c>
      <c r="O241" s="65"/>
      <c r="P241" s="65"/>
      <c r="Q241" s="21"/>
      <c r="R241" s="22"/>
      <c r="S241" s="23"/>
      <c r="T241" s="24"/>
      <c r="U241" s="25"/>
      <c r="V241" s="25"/>
      <c r="W241" s="45"/>
      <c r="X241" s="44"/>
      <c r="Y241" s="44"/>
      <c r="Z241" s="44"/>
      <c r="AA241" s="41"/>
      <c r="AB241" s="41"/>
      <c r="AC241" s="26"/>
      <c r="AD241" s="27"/>
      <c r="AE241" s="28"/>
      <c r="AF241" s="69"/>
      <c r="AG241" s="69"/>
      <c r="AH241" s="69"/>
      <c r="AI241" s="69"/>
      <c r="AJ241" s="69"/>
      <c r="AK241" s="69"/>
      <c r="AL241" s="69"/>
    </row>
    <row r="242" spans="1:38" s="71" customFormat="1" ht="60" customHeight="1" thickBot="1" x14ac:dyDescent="0.3">
      <c r="A242" s="15"/>
      <c r="B242" s="77" t="s">
        <v>255</v>
      </c>
      <c r="C242" s="7"/>
      <c r="D242" s="52"/>
      <c r="E242" s="52"/>
      <c r="F242" s="52"/>
      <c r="G242" s="56"/>
      <c r="H242" s="56"/>
      <c r="I242" s="56"/>
      <c r="J242" s="18"/>
      <c r="K242" s="18"/>
      <c r="L242" s="19"/>
      <c r="M242" s="79">
        <f>VLOOKUP($B242,المارينا!$B:$M,12,0)</f>
        <v>44724</v>
      </c>
      <c r="N242" s="62" t="str">
        <f>IF(AND(M242&gt;=$N$1)*(M242&lt;=$O$1),VLOOKUP(B242,المارينا!B$2:N$642,12),"لم تنتهي بعد")</f>
        <v>لم تنتهي بعد</v>
      </c>
      <c r="O242" s="65"/>
      <c r="P242" s="18"/>
      <c r="Q242" s="21"/>
      <c r="R242" s="22"/>
      <c r="S242" s="23"/>
      <c r="T242" s="24"/>
      <c r="U242" s="25"/>
      <c r="V242" s="25"/>
      <c r="W242" s="45"/>
      <c r="X242" s="44"/>
      <c r="Y242" s="44"/>
      <c r="Z242" s="44"/>
      <c r="AA242" s="41"/>
      <c r="AB242" s="41"/>
      <c r="AC242" s="26"/>
      <c r="AD242" s="27"/>
      <c r="AE242" s="28"/>
      <c r="AF242" s="69"/>
      <c r="AG242" s="69"/>
      <c r="AH242" s="69"/>
      <c r="AI242" s="69"/>
      <c r="AJ242" s="69"/>
      <c r="AK242" s="69"/>
      <c r="AL242" s="69"/>
    </row>
    <row r="243" spans="1:38" s="71" customFormat="1" ht="60" customHeight="1" thickBot="1" x14ac:dyDescent="0.3">
      <c r="A243" s="15"/>
      <c r="B243" s="77" t="s">
        <v>256</v>
      </c>
      <c r="C243" s="17"/>
      <c r="D243" s="52"/>
      <c r="E243" s="52"/>
      <c r="F243" s="52"/>
      <c r="G243" s="56"/>
      <c r="H243" s="56"/>
      <c r="I243" s="56"/>
      <c r="J243" s="18"/>
      <c r="K243" s="18"/>
      <c r="L243" s="19"/>
      <c r="M243" s="79">
        <f>VLOOKUP($B243,المارينا!$B:$M,12,0)</f>
        <v>44661</v>
      </c>
      <c r="N243" s="62" t="str">
        <f>IF(AND(M243&gt;=$N$1)*(M243&lt;=$O$1),VLOOKUP(B243,المارينا!B$2:N$642,12),"لم تنتهي بعد")</f>
        <v>لم تنتهي بعد</v>
      </c>
      <c r="O243" s="65"/>
      <c r="P243" s="20"/>
      <c r="Q243" s="21"/>
      <c r="R243" s="22"/>
      <c r="S243" s="23"/>
      <c r="T243" s="24"/>
      <c r="U243" s="25"/>
      <c r="V243" s="25"/>
      <c r="W243" s="45"/>
      <c r="X243" s="44"/>
      <c r="Y243" s="44"/>
      <c r="Z243" s="44"/>
      <c r="AA243" s="41"/>
      <c r="AB243" s="41"/>
      <c r="AC243" s="26"/>
      <c r="AD243" s="27"/>
      <c r="AE243" s="28"/>
      <c r="AF243" s="69"/>
      <c r="AG243" s="69"/>
      <c r="AH243" s="69"/>
      <c r="AI243" s="69"/>
      <c r="AJ243" s="69"/>
      <c r="AK243" s="69"/>
      <c r="AL243" s="69"/>
    </row>
    <row r="244" spans="1:38" s="71" customFormat="1" ht="60" customHeight="1" thickBot="1" x14ac:dyDescent="0.3">
      <c r="A244" s="15"/>
      <c r="B244" s="77" t="s">
        <v>257</v>
      </c>
      <c r="C244" s="7"/>
      <c r="D244" s="37"/>
      <c r="E244" s="37"/>
      <c r="F244" s="37"/>
      <c r="G244" s="56"/>
      <c r="H244" s="56"/>
      <c r="I244" s="56"/>
      <c r="J244" s="18"/>
      <c r="K244" s="18"/>
      <c r="L244" s="19"/>
      <c r="M244" s="79">
        <f>VLOOKUP($B244,المارينا!$B:$M,12,0)</f>
        <v>44581</v>
      </c>
      <c r="N244" s="62" t="str">
        <f>IF(AND(M244&gt;=$N$1)*(M244&lt;=$O$1),VLOOKUP(B244,المارينا!B$2:N$642,12),"لم تنتهي بعد")</f>
        <v>لم تنتهي بعد</v>
      </c>
      <c r="O244" s="65"/>
      <c r="P244" s="20"/>
      <c r="Q244" s="21"/>
      <c r="R244" s="22"/>
      <c r="S244" s="23"/>
      <c r="T244" s="24"/>
      <c r="U244" s="25"/>
      <c r="V244" s="25"/>
      <c r="W244" s="45"/>
      <c r="X244" s="44"/>
      <c r="Y244" s="44"/>
      <c r="Z244" s="44"/>
      <c r="AA244" s="41"/>
      <c r="AB244" s="41"/>
      <c r="AC244" s="26"/>
      <c r="AD244" s="27"/>
      <c r="AE244" s="28"/>
      <c r="AF244" s="69"/>
      <c r="AG244" s="69"/>
      <c r="AH244" s="69"/>
      <c r="AI244" s="69"/>
      <c r="AJ244" s="69"/>
      <c r="AK244" s="69"/>
      <c r="AL244" s="69"/>
    </row>
    <row r="245" spans="1:38" s="71" customFormat="1" ht="60" customHeight="1" thickBot="1" x14ac:dyDescent="0.3">
      <c r="A245" s="15"/>
      <c r="B245" s="77" t="s">
        <v>258</v>
      </c>
      <c r="C245" s="17"/>
      <c r="D245" s="52"/>
      <c r="E245" s="52"/>
      <c r="F245" s="52"/>
      <c r="G245" s="56"/>
      <c r="H245" s="56"/>
      <c r="I245" s="56"/>
      <c r="J245" s="18"/>
      <c r="K245" s="18"/>
      <c r="L245" s="19"/>
      <c r="M245" s="79">
        <f>VLOOKUP($B245,المارينا!$B:$M,12,0)</f>
        <v>44662</v>
      </c>
      <c r="N245" s="62" t="str">
        <f>IF(AND(M245&gt;=$N$1)*(M245&lt;=$O$1),VLOOKUP(B245,المارينا!B$2:N$642,12),"لم تنتهي بعد")</f>
        <v>لم تنتهي بعد</v>
      </c>
      <c r="O245" s="65"/>
      <c r="P245" s="20"/>
      <c r="Q245" s="21"/>
      <c r="R245" s="22"/>
      <c r="S245" s="23"/>
      <c r="T245" s="24"/>
      <c r="U245" s="25"/>
      <c r="V245" s="25"/>
      <c r="W245" s="45"/>
      <c r="X245" s="44"/>
      <c r="Y245" s="44"/>
      <c r="Z245" s="44"/>
      <c r="AA245" s="41"/>
      <c r="AB245" s="41"/>
      <c r="AC245" s="26"/>
      <c r="AD245" s="27"/>
      <c r="AE245" s="28"/>
      <c r="AF245" s="69"/>
      <c r="AG245" s="69"/>
      <c r="AH245" s="69"/>
      <c r="AI245" s="69"/>
      <c r="AJ245" s="69"/>
      <c r="AK245" s="69"/>
      <c r="AL245" s="69"/>
    </row>
    <row r="246" spans="1:38" s="71" customFormat="1" ht="60" customHeight="1" thickBot="1" x14ac:dyDescent="0.3">
      <c r="A246" s="15"/>
      <c r="B246" s="77" t="s">
        <v>259</v>
      </c>
      <c r="C246" s="7"/>
      <c r="D246" s="52"/>
      <c r="E246" s="52"/>
      <c r="F246" s="52"/>
      <c r="G246" s="56"/>
      <c r="H246" s="56"/>
      <c r="I246" s="56"/>
      <c r="J246" s="18"/>
      <c r="K246" s="18"/>
      <c r="L246" s="19"/>
      <c r="M246" s="79">
        <f>VLOOKUP($B246,المارينا!$B:$M,12,0)</f>
        <v>44725</v>
      </c>
      <c r="N246" s="62" t="str">
        <f>IF(AND(M246&gt;=$N$1)*(M246&lt;=$O$1),VLOOKUP(B246,المارينا!B$2:N$642,12),"لم تنتهي بعد")</f>
        <v>لم تنتهي بعد</v>
      </c>
      <c r="O246" s="65"/>
      <c r="P246" s="20"/>
      <c r="Q246" s="21"/>
      <c r="R246" s="22"/>
      <c r="S246" s="23"/>
      <c r="T246" s="24"/>
      <c r="U246" s="25"/>
      <c r="V246" s="25"/>
      <c r="W246" s="45"/>
      <c r="X246" s="44"/>
      <c r="Y246" s="44"/>
      <c r="Z246" s="44"/>
      <c r="AA246" s="41"/>
      <c r="AB246" s="41"/>
      <c r="AC246" s="26"/>
      <c r="AD246" s="27"/>
      <c r="AE246" s="28"/>
      <c r="AF246" s="69"/>
      <c r="AG246" s="69"/>
      <c r="AH246" s="69"/>
      <c r="AI246" s="69"/>
      <c r="AJ246" s="69"/>
      <c r="AK246" s="69"/>
      <c r="AL246" s="69"/>
    </row>
    <row r="247" spans="1:38" s="71" customFormat="1" ht="60" customHeight="1" thickBot="1" x14ac:dyDescent="0.3">
      <c r="A247" s="15"/>
      <c r="B247" s="77" t="s">
        <v>260</v>
      </c>
      <c r="C247" s="17"/>
      <c r="D247" s="52"/>
      <c r="E247" s="52"/>
      <c r="F247" s="52"/>
      <c r="G247" s="56"/>
      <c r="H247" s="56"/>
      <c r="I247" s="56"/>
      <c r="J247" s="18"/>
      <c r="K247" s="18"/>
      <c r="L247" s="19"/>
      <c r="M247" s="79">
        <f>VLOOKUP($B247,المارينا!$B:$M,12,0)</f>
        <v>44782</v>
      </c>
      <c r="N247" s="62" t="str">
        <f>IF(AND(M247&gt;=$N$1)*(M247&lt;=$O$1),VLOOKUP(B247,المارينا!B$2:N$642,12),"لم تنتهي بعد")</f>
        <v>لم تنتهي بعد</v>
      </c>
      <c r="O247" s="65"/>
      <c r="P247" s="20"/>
      <c r="Q247" s="21"/>
      <c r="R247" s="22"/>
      <c r="S247" s="23"/>
      <c r="T247" s="24"/>
      <c r="U247" s="25"/>
      <c r="V247" s="25"/>
      <c r="W247" s="45"/>
      <c r="X247" s="44"/>
      <c r="Y247" s="44"/>
      <c r="Z247" s="44"/>
      <c r="AA247" s="41"/>
      <c r="AB247" s="41"/>
      <c r="AC247" s="26"/>
      <c r="AD247" s="27"/>
      <c r="AE247" s="28"/>
      <c r="AF247" s="69"/>
      <c r="AG247" s="69"/>
      <c r="AH247" s="69"/>
      <c r="AI247" s="69"/>
      <c r="AJ247" s="69"/>
      <c r="AK247" s="69"/>
      <c r="AL247" s="69"/>
    </row>
    <row r="248" spans="1:38" s="71" customFormat="1" ht="60" customHeight="1" thickBot="1" x14ac:dyDescent="0.3">
      <c r="A248" s="15"/>
      <c r="B248" s="77" t="s">
        <v>261</v>
      </c>
      <c r="C248" s="7"/>
      <c r="D248" s="37"/>
      <c r="E248" s="37"/>
      <c r="F248" s="37"/>
      <c r="G248" s="56"/>
      <c r="H248" s="56"/>
      <c r="I248" s="56"/>
      <c r="J248" s="18"/>
      <c r="K248" s="18"/>
      <c r="L248" s="19"/>
      <c r="M248" s="79">
        <f>VLOOKUP($B248,المارينا!$B:$M,12,0)</f>
        <v>44580</v>
      </c>
      <c r="N248" s="62" t="str">
        <f>IF(AND(M248&gt;=$N$1)*(M248&lt;=$O$1),VLOOKUP(B248,المارينا!B$2:N$642,12),"لم تنتهي بعد")</f>
        <v>لم تنتهي بعد</v>
      </c>
      <c r="O248" s="65"/>
      <c r="P248" s="20"/>
      <c r="Q248" s="21"/>
      <c r="R248" s="22"/>
      <c r="S248" s="23"/>
      <c r="T248" s="24"/>
      <c r="U248" s="25"/>
      <c r="V248" s="25"/>
      <c r="W248" s="45"/>
      <c r="X248" s="44"/>
      <c r="Y248" s="44"/>
      <c r="Z248" s="44"/>
      <c r="AA248" s="41"/>
      <c r="AB248" s="41"/>
      <c r="AC248" s="26"/>
      <c r="AD248" s="27"/>
      <c r="AE248" s="28"/>
      <c r="AF248" s="69"/>
      <c r="AG248" s="69"/>
      <c r="AH248" s="69"/>
      <c r="AI248" s="69"/>
      <c r="AJ248" s="69"/>
      <c r="AK248" s="69"/>
      <c r="AL248" s="69"/>
    </row>
    <row r="249" spans="1:38" s="71" customFormat="1" ht="60" customHeight="1" thickBot="1" x14ac:dyDescent="0.3">
      <c r="A249" s="15"/>
      <c r="B249" s="77" t="s">
        <v>262</v>
      </c>
      <c r="C249" s="17"/>
      <c r="D249" s="52"/>
      <c r="E249" s="52"/>
      <c r="F249" s="52"/>
      <c r="G249" s="56"/>
      <c r="H249" s="56"/>
      <c r="I249" s="56"/>
      <c r="J249" s="18"/>
      <c r="K249" s="18"/>
      <c r="L249" s="19"/>
      <c r="M249" s="79">
        <f>VLOOKUP($B249,المارينا!$B:$M,12,0)</f>
        <v>44396</v>
      </c>
      <c r="N249" s="62" t="str">
        <f>IF(AND(M249&gt;=$N$1)*(M249&lt;=$O$1),VLOOKUP(B249,المارينا!B$2:N$642,12),"لم تنتهي بعد")</f>
        <v>لم تنتهي بعد</v>
      </c>
      <c r="O249" s="65"/>
      <c r="P249" s="20"/>
      <c r="Q249" s="21"/>
      <c r="R249" s="22"/>
      <c r="S249" s="23"/>
      <c r="T249" s="24"/>
      <c r="U249" s="25"/>
      <c r="V249" s="25"/>
      <c r="W249" s="45"/>
      <c r="X249" s="44"/>
      <c r="Y249" s="44"/>
      <c r="Z249" s="44"/>
      <c r="AA249" s="41"/>
      <c r="AB249" s="41"/>
      <c r="AC249" s="26"/>
      <c r="AD249" s="27"/>
      <c r="AE249" s="28"/>
      <c r="AF249" s="69"/>
      <c r="AG249" s="69"/>
      <c r="AH249" s="69"/>
      <c r="AI249" s="69"/>
      <c r="AJ249" s="69"/>
      <c r="AK249" s="69"/>
      <c r="AL249" s="69"/>
    </row>
    <row r="250" spans="1:38" s="71" customFormat="1" ht="60" customHeight="1" thickBot="1" x14ac:dyDescent="0.3">
      <c r="A250" s="15"/>
      <c r="B250" s="77" t="s">
        <v>263</v>
      </c>
      <c r="C250" s="7"/>
      <c r="D250" s="52"/>
      <c r="E250" s="52"/>
      <c r="F250" s="52"/>
      <c r="G250" s="56"/>
      <c r="H250" s="56"/>
      <c r="I250" s="56"/>
      <c r="J250" s="18"/>
      <c r="K250" s="18"/>
      <c r="L250" s="19"/>
      <c r="M250" s="79">
        <f>VLOOKUP($B250,المارينا!$B:$M,12,0)</f>
        <v>44480</v>
      </c>
      <c r="N250" s="62" t="str">
        <f>IF(AND(M250&gt;=$N$1)*(M250&lt;=$O$1),VLOOKUP(B250,المارينا!B$2:N$642,12),"لم تنتهي بعد")</f>
        <v>لم تنتهي بعد</v>
      </c>
      <c r="O250" s="65"/>
      <c r="P250" s="20"/>
      <c r="Q250" s="21"/>
      <c r="R250" s="22"/>
      <c r="S250" s="23"/>
      <c r="T250" s="24"/>
      <c r="U250" s="25"/>
      <c r="V250" s="25"/>
      <c r="W250" s="45"/>
      <c r="X250" s="44"/>
      <c r="Y250" s="44"/>
      <c r="Z250" s="44"/>
      <c r="AA250" s="41"/>
      <c r="AB250" s="41"/>
      <c r="AC250" s="26"/>
      <c r="AD250" s="27"/>
      <c r="AE250" s="28"/>
      <c r="AF250" s="69"/>
      <c r="AG250" s="69"/>
      <c r="AH250" s="69"/>
      <c r="AI250" s="69"/>
      <c r="AJ250" s="69"/>
      <c r="AK250" s="69"/>
      <c r="AL250" s="69"/>
    </row>
    <row r="251" spans="1:38" s="71" customFormat="1" ht="60" customHeight="1" thickBot="1" x14ac:dyDescent="0.3">
      <c r="A251" s="15"/>
      <c r="B251" s="77" t="s">
        <v>264</v>
      </c>
      <c r="C251" s="17"/>
      <c r="D251" s="37"/>
      <c r="E251" s="37"/>
      <c r="F251" s="37"/>
      <c r="G251" s="56"/>
      <c r="H251" s="56"/>
      <c r="I251" s="56"/>
      <c r="J251" s="18"/>
      <c r="K251" s="18"/>
      <c r="L251" s="19"/>
      <c r="M251" s="79">
        <f>VLOOKUP($B251,المارينا!$B:$M,12,0)</f>
        <v>44660</v>
      </c>
      <c r="N251" s="62" t="str">
        <f>IF(AND(M251&gt;=$N$1)*(M251&lt;=$O$1),VLOOKUP(B251,المارينا!B$2:N$642,12),"لم تنتهي بعد")</f>
        <v>لم تنتهي بعد</v>
      </c>
      <c r="O251" s="65"/>
      <c r="P251" s="20"/>
      <c r="Q251" s="21"/>
      <c r="R251" s="22"/>
      <c r="S251" s="23"/>
      <c r="T251" s="24"/>
      <c r="U251" s="25"/>
      <c r="V251" s="25"/>
      <c r="W251" s="45"/>
      <c r="X251" s="44"/>
      <c r="Y251" s="44"/>
      <c r="Z251" s="44"/>
      <c r="AA251" s="41"/>
      <c r="AB251" s="41"/>
      <c r="AC251" s="26"/>
      <c r="AD251" s="27"/>
      <c r="AE251" s="28"/>
      <c r="AF251" s="69"/>
      <c r="AG251" s="69"/>
      <c r="AH251" s="69"/>
      <c r="AI251" s="69"/>
      <c r="AJ251" s="69"/>
      <c r="AK251" s="69"/>
      <c r="AL251" s="69"/>
    </row>
    <row r="252" spans="1:38" s="71" customFormat="1" ht="60" customHeight="1" thickBot="1" x14ac:dyDescent="0.3">
      <c r="A252" s="15"/>
      <c r="B252" s="77" t="s">
        <v>265</v>
      </c>
      <c r="C252" s="7"/>
      <c r="D252" s="52"/>
      <c r="E252" s="52"/>
      <c r="F252" s="52"/>
      <c r="G252" s="56"/>
      <c r="H252" s="56"/>
      <c r="I252" s="56"/>
      <c r="J252" s="18"/>
      <c r="K252" s="18"/>
      <c r="L252" s="19"/>
      <c r="M252" s="79">
        <f>VLOOKUP($B252,المارينا!$B:$M,12,0)</f>
        <v>44450</v>
      </c>
      <c r="N252" s="62" t="str">
        <f>IF(AND(M252&gt;=$N$1)*(M252&lt;=$O$1),VLOOKUP(B252,المارينا!B$2:N$642,12),"لم تنتهي بعد")</f>
        <v>لم تنتهي بعد</v>
      </c>
      <c r="O252" s="65"/>
      <c r="P252" s="20"/>
      <c r="Q252" s="21"/>
      <c r="R252" s="22"/>
      <c r="S252" s="23"/>
      <c r="T252" s="24"/>
      <c r="U252" s="25"/>
      <c r="V252" s="25"/>
      <c r="W252" s="45"/>
      <c r="X252" s="44"/>
      <c r="Y252" s="44"/>
      <c r="Z252" s="44"/>
      <c r="AA252" s="41"/>
      <c r="AB252" s="41"/>
      <c r="AC252" s="26"/>
      <c r="AD252" s="27"/>
      <c r="AE252" s="28"/>
      <c r="AF252" s="69"/>
      <c r="AG252" s="69"/>
      <c r="AH252" s="69"/>
      <c r="AI252" s="69"/>
      <c r="AJ252" s="69"/>
      <c r="AK252" s="69"/>
      <c r="AL252" s="69"/>
    </row>
    <row r="253" spans="1:38" s="71" customFormat="1" ht="60" customHeight="1" thickBot="1" x14ac:dyDescent="0.3">
      <c r="A253" s="15"/>
      <c r="B253" s="77" t="s">
        <v>266</v>
      </c>
      <c r="C253" s="17"/>
      <c r="D253" s="52"/>
      <c r="E253" s="52"/>
      <c r="F253" s="52"/>
      <c r="G253" s="56"/>
      <c r="H253" s="56"/>
      <c r="I253" s="56"/>
      <c r="J253" s="18"/>
      <c r="K253" s="18"/>
      <c r="L253" s="19"/>
      <c r="M253" s="79">
        <f>VLOOKUP($B253,المارينا!$B:$M,12,0)</f>
        <v>44424</v>
      </c>
      <c r="N253" s="62" t="str">
        <f>IF(AND(M253&gt;=$N$1)*(M253&lt;=$O$1),VLOOKUP(B253,المارينا!B$2:N$642,12),"لم تنتهي بعد")</f>
        <v>لم تنتهي بعد</v>
      </c>
      <c r="O253" s="65"/>
      <c r="P253" s="20"/>
      <c r="Q253" s="21"/>
      <c r="R253" s="22"/>
      <c r="S253" s="23"/>
      <c r="T253" s="24"/>
      <c r="U253" s="25"/>
      <c r="V253" s="25"/>
      <c r="W253" s="45"/>
      <c r="X253" s="44"/>
      <c r="Y253" s="44"/>
      <c r="Z253" s="44"/>
      <c r="AA253" s="41"/>
      <c r="AB253" s="41"/>
      <c r="AC253" s="26"/>
      <c r="AD253" s="27"/>
      <c r="AE253" s="28"/>
      <c r="AF253" s="69"/>
      <c r="AG253" s="69"/>
      <c r="AH253" s="69"/>
      <c r="AI253" s="69"/>
      <c r="AJ253" s="69"/>
      <c r="AK253" s="69"/>
      <c r="AL253" s="69"/>
    </row>
    <row r="254" spans="1:38" s="71" customFormat="1" ht="60" customHeight="1" thickBot="1" x14ac:dyDescent="0.3">
      <c r="A254" s="15"/>
      <c r="B254" s="77" t="s">
        <v>267</v>
      </c>
      <c r="C254" s="7"/>
      <c r="D254" s="52"/>
      <c r="E254" s="52"/>
      <c r="F254" s="52"/>
      <c r="G254" s="56"/>
      <c r="H254" s="56"/>
      <c r="I254" s="56"/>
      <c r="J254" s="18"/>
      <c r="K254" s="18"/>
      <c r="L254" s="19"/>
      <c r="M254" s="79">
        <f>VLOOKUP($B254,المارينا!$B:$M,12,0)</f>
        <v>44692</v>
      </c>
      <c r="N254" s="62" t="str">
        <f>IF(AND(M254&gt;=$N$1)*(M254&lt;=$O$1),VLOOKUP(B254,المارينا!B$2:N$642,12),"لم تنتهي بعد")</f>
        <v>لم تنتهي بعد</v>
      </c>
      <c r="O254" s="65"/>
      <c r="P254" s="20"/>
      <c r="Q254" s="21"/>
      <c r="R254" s="22"/>
      <c r="S254" s="23"/>
      <c r="T254" s="24"/>
      <c r="U254" s="25"/>
      <c r="V254" s="25"/>
      <c r="W254" s="45"/>
      <c r="X254" s="44"/>
      <c r="Y254" s="44"/>
      <c r="Z254" s="44"/>
      <c r="AA254" s="41"/>
      <c r="AB254" s="41"/>
      <c r="AC254" s="26"/>
      <c r="AD254" s="27"/>
      <c r="AE254" s="28"/>
      <c r="AF254" s="69"/>
      <c r="AG254" s="69"/>
      <c r="AH254" s="69"/>
      <c r="AI254" s="69"/>
      <c r="AJ254" s="69"/>
      <c r="AK254" s="69"/>
      <c r="AL254" s="69"/>
    </row>
    <row r="255" spans="1:38" s="71" customFormat="1" ht="60" customHeight="1" thickBot="1" x14ac:dyDescent="0.3">
      <c r="A255" s="15"/>
      <c r="B255" s="77" t="s">
        <v>268</v>
      </c>
      <c r="C255" s="17"/>
      <c r="D255" s="37"/>
      <c r="E255" s="37"/>
      <c r="F255" s="37"/>
      <c r="G255" s="56"/>
      <c r="H255" s="56"/>
      <c r="I255" s="56"/>
      <c r="J255" s="18"/>
      <c r="K255" s="18"/>
      <c r="L255" s="19"/>
      <c r="M255" s="79">
        <f>VLOOKUP($B255,المارينا!$B:$M,12,0)</f>
        <v>44388</v>
      </c>
      <c r="N255" s="62" t="str">
        <f>IF(AND(M255&gt;=$N$1)*(M255&lt;=$O$1),VLOOKUP(B255,المارينا!B$2:N$642,12),"لم تنتهي بعد")</f>
        <v>لم تنتهي بعد</v>
      </c>
      <c r="O255" s="65"/>
      <c r="P255" s="20"/>
      <c r="Q255" s="21"/>
      <c r="R255" s="22"/>
      <c r="S255" s="23"/>
      <c r="T255" s="24"/>
      <c r="U255" s="25"/>
      <c r="V255" s="25"/>
      <c r="W255" s="45"/>
      <c r="X255" s="44"/>
      <c r="Y255" s="44"/>
      <c r="Z255" s="44"/>
      <c r="AA255" s="41"/>
      <c r="AB255" s="41"/>
      <c r="AC255" s="26"/>
      <c r="AD255" s="27"/>
      <c r="AE255" s="28"/>
      <c r="AF255" s="69"/>
      <c r="AG255" s="69"/>
      <c r="AH255" s="69"/>
      <c r="AI255" s="69"/>
      <c r="AJ255" s="69"/>
      <c r="AK255" s="69"/>
      <c r="AL255" s="69"/>
    </row>
    <row r="256" spans="1:38" s="71" customFormat="1" ht="60" customHeight="1" thickBot="1" x14ac:dyDescent="0.3">
      <c r="A256" s="15"/>
      <c r="B256" s="77" t="s">
        <v>269</v>
      </c>
      <c r="C256" s="7"/>
      <c r="D256" s="52"/>
      <c r="E256" s="52"/>
      <c r="F256" s="52"/>
      <c r="G256" s="56"/>
      <c r="H256" s="56"/>
      <c r="I256" s="56"/>
      <c r="J256" s="18"/>
      <c r="K256" s="18"/>
      <c r="L256" s="19"/>
      <c r="M256" s="79">
        <f>VLOOKUP($B256,المارينا!$B:$M,12,0)</f>
        <v>44570</v>
      </c>
      <c r="N256" s="62" t="str">
        <f>IF(AND(M256&gt;=$N$1)*(M256&lt;=$O$1),VLOOKUP(B256,المارينا!B$2:N$642,12),"لم تنتهي بعد")</f>
        <v>لم تنتهي بعد</v>
      </c>
      <c r="O256" s="65"/>
      <c r="P256" s="20"/>
      <c r="Q256" s="21"/>
      <c r="R256" s="22"/>
      <c r="S256" s="23"/>
      <c r="T256" s="24"/>
      <c r="U256" s="25"/>
      <c r="V256" s="25"/>
      <c r="W256" s="45"/>
      <c r="X256" s="44"/>
      <c r="Y256" s="44"/>
      <c r="Z256" s="44"/>
      <c r="AA256" s="41"/>
      <c r="AB256" s="41"/>
      <c r="AC256" s="26"/>
      <c r="AD256" s="27"/>
      <c r="AE256" s="28"/>
      <c r="AF256" s="69"/>
      <c r="AG256" s="69"/>
      <c r="AH256" s="69"/>
      <c r="AI256" s="69"/>
      <c r="AJ256" s="69"/>
      <c r="AK256" s="69"/>
      <c r="AL256" s="69"/>
    </row>
    <row r="257" spans="1:38" s="71" customFormat="1" ht="60" customHeight="1" thickBot="1" x14ac:dyDescent="0.3">
      <c r="A257" s="15"/>
      <c r="B257" s="77" t="s">
        <v>270</v>
      </c>
      <c r="C257" s="17"/>
      <c r="D257" s="52"/>
      <c r="E257" s="52"/>
      <c r="F257" s="52"/>
      <c r="G257" s="56"/>
      <c r="H257" s="56"/>
      <c r="I257" s="56"/>
      <c r="J257" s="18"/>
      <c r="K257" s="18"/>
      <c r="L257" s="19"/>
      <c r="M257" s="79">
        <f>VLOOKUP($B257,المارينا!$B:$M,12,0)</f>
        <v>44732</v>
      </c>
      <c r="N257" s="62" t="str">
        <f>IF(AND(M257&gt;=$N$1)*(M257&lt;=$O$1),VLOOKUP(B257,المارينا!B$2:N$642,12),"لم تنتهي بعد")</f>
        <v>لم تنتهي بعد</v>
      </c>
      <c r="O257" s="65"/>
      <c r="P257" s="20"/>
      <c r="Q257" s="21"/>
      <c r="R257" s="22"/>
      <c r="S257" s="23"/>
      <c r="T257" s="24"/>
      <c r="U257" s="25"/>
      <c r="V257" s="25"/>
      <c r="W257" s="45"/>
      <c r="X257" s="44"/>
      <c r="Y257" s="44"/>
      <c r="Z257" s="44"/>
      <c r="AA257" s="41"/>
      <c r="AB257" s="41"/>
      <c r="AC257" s="26"/>
      <c r="AD257" s="27"/>
      <c r="AE257" s="28"/>
      <c r="AF257" s="69"/>
      <c r="AG257" s="69"/>
      <c r="AH257" s="69"/>
      <c r="AI257" s="69"/>
      <c r="AJ257" s="69"/>
      <c r="AK257" s="69"/>
      <c r="AL257" s="69"/>
    </row>
    <row r="258" spans="1:38" s="71" customFormat="1" ht="60" customHeight="1" thickBot="1" x14ac:dyDescent="0.3">
      <c r="A258" s="15"/>
      <c r="B258" s="77" t="s">
        <v>271</v>
      </c>
      <c r="C258" s="7"/>
      <c r="D258" s="37"/>
      <c r="E258" s="37"/>
      <c r="F258" s="37"/>
      <c r="G258" s="56"/>
      <c r="H258" s="56"/>
      <c r="I258" s="56"/>
      <c r="J258" s="18"/>
      <c r="K258" s="18"/>
      <c r="L258" s="19"/>
      <c r="M258" s="79">
        <f>VLOOKUP($B258,المارينا!$B:$M,12,0)</f>
        <v>44367</v>
      </c>
      <c r="N258" s="62">
        <f>IF(AND(M258&gt;=$N$1)*(M258&lt;=$O$1),VLOOKUP(B258,المارينا!B$2:N$642,12),"لم تنتهي بعد")</f>
        <v>44367</v>
      </c>
      <c r="O258" s="65"/>
      <c r="P258" s="20"/>
      <c r="Q258" s="21"/>
      <c r="R258" s="22"/>
      <c r="S258" s="23"/>
      <c r="T258" s="24"/>
      <c r="U258" s="25"/>
      <c r="V258" s="25"/>
      <c r="W258" s="45"/>
      <c r="X258" s="44"/>
      <c r="Y258" s="44"/>
      <c r="Z258" s="44"/>
      <c r="AA258" s="41"/>
      <c r="AB258" s="41"/>
      <c r="AC258" s="26"/>
      <c r="AD258" s="27"/>
      <c r="AE258" s="28"/>
      <c r="AF258" s="69"/>
      <c r="AG258" s="69"/>
      <c r="AH258" s="69"/>
      <c r="AI258" s="69"/>
      <c r="AJ258" s="69"/>
      <c r="AK258" s="69"/>
      <c r="AL258" s="69"/>
    </row>
    <row r="259" spans="1:38" s="71" customFormat="1" ht="60" customHeight="1" thickBot="1" x14ac:dyDescent="0.3">
      <c r="A259" s="15"/>
      <c r="B259" s="77" t="s">
        <v>272</v>
      </c>
      <c r="C259" s="17"/>
      <c r="D259" s="52"/>
      <c r="E259" s="52"/>
      <c r="F259" s="52"/>
      <c r="G259" s="56"/>
      <c r="H259" s="56"/>
      <c r="I259" s="56"/>
      <c r="J259" s="18"/>
      <c r="K259" s="18"/>
      <c r="L259" s="19"/>
      <c r="M259" s="79">
        <f>VLOOKUP($B259,المارينا!$B:$M,12,0)</f>
        <v>44460</v>
      </c>
      <c r="N259" s="62" t="str">
        <f>IF(AND(M259&gt;=$N$1)*(M259&lt;=$O$1),VLOOKUP(B259,المارينا!B$2:N$642,12),"لم تنتهي بعد")</f>
        <v>لم تنتهي بعد</v>
      </c>
      <c r="O259" s="65"/>
      <c r="P259" s="20"/>
      <c r="Q259" s="21"/>
      <c r="R259" s="22"/>
      <c r="S259" s="23"/>
      <c r="T259" s="24"/>
      <c r="U259" s="25"/>
      <c r="V259" s="25"/>
      <c r="W259" s="45"/>
      <c r="X259" s="44"/>
      <c r="Y259" s="44"/>
      <c r="Z259" s="44"/>
      <c r="AA259" s="41"/>
      <c r="AB259" s="41"/>
      <c r="AC259" s="26"/>
      <c r="AD259" s="27"/>
      <c r="AE259" s="28"/>
      <c r="AF259" s="69"/>
      <c r="AG259" s="69"/>
      <c r="AH259" s="69"/>
      <c r="AI259" s="69"/>
      <c r="AJ259" s="69"/>
      <c r="AK259" s="69"/>
      <c r="AL259" s="69"/>
    </row>
    <row r="260" spans="1:38" s="71" customFormat="1" ht="60" customHeight="1" thickBot="1" x14ac:dyDescent="0.3">
      <c r="A260" s="15"/>
      <c r="B260" s="77" t="s">
        <v>273</v>
      </c>
      <c r="C260" s="7"/>
      <c r="D260" s="52"/>
      <c r="E260" s="52"/>
      <c r="F260" s="52"/>
      <c r="G260" s="56"/>
      <c r="H260" s="56"/>
      <c r="I260" s="56"/>
      <c r="J260" s="18"/>
      <c r="K260" s="18"/>
      <c r="L260" s="19"/>
      <c r="M260" s="79">
        <f>VLOOKUP($B260,المارينا!$B:$M,12,0)</f>
        <v>44453</v>
      </c>
      <c r="N260" s="62" t="str">
        <f>IF(AND(M260&gt;=$N$1)*(M260&lt;=$O$1),VLOOKUP(B260,المارينا!B$2:N$642,12),"لم تنتهي بعد")</f>
        <v>لم تنتهي بعد</v>
      </c>
      <c r="O260" s="65"/>
      <c r="P260" s="20"/>
      <c r="Q260" s="21"/>
      <c r="R260" s="22"/>
      <c r="S260" s="23"/>
      <c r="T260" s="24"/>
      <c r="U260" s="25"/>
      <c r="V260" s="25"/>
      <c r="W260" s="45"/>
      <c r="X260" s="44"/>
      <c r="Y260" s="44"/>
      <c r="Z260" s="44"/>
      <c r="AA260" s="41"/>
      <c r="AB260" s="41"/>
      <c r="AC260" s="26"/>
      <c r="AD260" s="27"/>
      <c r="AE260" s="28"/>
      <c r="AF260" s="69"/>
      <c r="AG260" s="69"/>
      <c r="AH260" s="69"/>
      <c r="AI260" s="69"/>
      <c r="AJ260" s="69"/>
      <c r="AK260" s="69"/>
      <c r="AL260" s="69"/>
    </row>
    <row r="261" spans="1:38" s="71" customFormat="1" ht="60" customHeight="1" thickBot="1" x14ac:dyDescent="0.3">
      <c r="A261" s="15"/>
      <c r="B261" s="77" t="s">
        <v>274</v>
      </c>
      <c r="C261" s="17"/>
      <c r="D261" s="52"/>
      <c r="E261" s="52"/>
      <c r="F261" s="52"/>
      <c r="G261" s="56"/>
      <c r="H261" s="56"/>
      <c r="I261" s="56"/>
      <c r="J261" s="18"/>
      <c r="K261" s="18"/>
      <c r="L261" s="19"/>
      <c r="M261" s="79">
        <f>VLOOKUP($B261,المارينا!$B:$M,12,0)</f>
        <v>44674</v>
      </c>
      <c r="N261" s="62" t="str">
        <f>IF(AND(M261&gt;=$N$1)*(M261&lt;=$O$1),VLOOKUP(B261,المارينا!B$2:N$642,12),"لم تنتهي بعد")</f>
        <v>لم تنتهي بعد</v>
      </c>
      <c r="O261" s="65"/>
      <c r="P261" s="20"/>
      <c r="Q261" s="21"/>
      <c r="R261" s="22"/>
      <c r="S261" s="23"/>
      <c r="T261" s="24"/>
      <c r="U261" s="25"/>
      <c r="V261" s="25"/>
      <c r="W261" s="45"/>
      <c r="X261" s="44"/>
      <c r="Y261" s="44"/>
      <c r="Z261" s="44"/>
      <c r="AA261" s="41"/>
      <c r="AB261" s="41"/>
      <c r="AC261" s="26"/>
      <c r="AD261" s="27"/>
      <c r="AE261" s="28"/>
      <c r="AF261" s="69"/>
      <c r="AG261" s="69"/>
      <c r="AH261" s="69"/>
      <c r="AI261" s="69"/>
      <c r="AJ261" s="69"/>
      <c r="AK261" s="69"/>
      <c r="AL261" s="69"/>
    </row>
    <row r="262" spans="1:38" s="71" customFormat="1" ht="60" customHeight="1" thickBot="1" x14ac:dyDescent="0.3">
      <c r="A262" s="15"/>
      <c r="B262" s="77" t="s">
        <v>275</v>
      </c>
      <c r="C262" s="7"/>
      <c r="D262" s="37"/>
      <c r="E262" s="37"/>
      <c r="F262" s="37"/>
      <c r="G262" s="56"/>
      <c r="H262" s="56"/>
      <c r="I262" s="56"/>
      <c r="J262" s="18"/>
      <c r="K262" s="18"/>
      <c r="L262" s="19"/>
      <c r="M262" s="79">
        <f>VLOOKUP($B262,المارينا!$B:$M,12,0)</f>
        <v>44400</v>
      </c>
      <c r="N262" s="62" t="str">
        <f>IF(AND(M262&gt;=$N$1)*(M262&lt;=$O$1),VLOOKUP(B262,المارينا!B$2:N$642,12),"لم تنتهي بعد")</f>
        <v>لم تنتهي بعد</v>
      </c>
      <c r="O262" s="65"/>
      <c r="P262" s="20"/>
      <c r="Q262" s="21"/>
      <c r="R262" s="22"/>
      <c r="S262" s="23"/>
      <c r="T262" s="24"/>
      <c r="U262" s="25"/>
      <c r="V262" s="25"/>
      <c r="W262" s="45"/>
      <c r="X262" s="44"/>
      <c r="Y262" s="44"/>
      <c r="Z262" s="44"/>
      <c r="AA262" s="41"/>
      <c r="AB262" s="41"/>
      <c r="AC262" s="26"/>
      <c r="AD262" s="27"/>
      <c r="AE262" s="28"/>
      <c r="AF262" s="69"/>
      <c r="AG262" s="69"/>
      <c r="AH262" s="69"/>
      <c r="AI262" s="69"/>
      <c r="AJ262" s="69"/>
      <c r="AK262" s="69"/>
      <c r="AL262" s="69"/>
    </row>
    <row r="263" spans="1:38" s="71" customFormat="1" ht="60" customHeight="1" thickBot="1" x14ac:dyDescent="0.3">
      <c r="A263" s="15"/>
      <c r="B263" s="77" t="s">
        <v>276</v>
      </c>
      <c r="C263" s="17"/>
      <c r="D263" s="52"/>
      <c r="E263" s="52"/>
      <c r="F263" s="52"/>
      <c r="G263" s="56"/>
      <c r="H263" s="56"/>
      <c r="I263" s="56"/>
      <c r="J263" s="18"/>
      <c r="K263" s="18"/>
      <c r="L263" s="19"/>
      <c r="M263" s="79">
        <f>VLOOKUP($B263,المارينا!$B:$M,12,0)</f>
        <v>44515</v>
      </c>
      <c r="N263" s="62" t="str">
        <f>IF(AND(M263&gt;=$N$1)*(M263&lt;=$O$1),VLOOKUP(B263,المارينا!B$2:N$642,12),"لم تنتهي بعد")</f>
        <v>لم تنتهي بعد</v>
      </c>
      <c r="O263" s="65"/>
      <c r="P263" s="20"/>
      <c r="Q263" s="21"/>
      <c r="R263" s="22"/>
      <c r="S263" s="23"/>
      <c r="T263" s="24"/>
      <c r="U263" s="25"/>
      <c r="V263" s="25"/>
      <c r="W263" s="45"/>
      <c r="X263" s="44"/>
      <c r="Y263" s="44"/>
      <c r="Z263" s="44"/>
      <c r="AA263" s="41"/>
      <c r="AB263" s="41"/>
      <c r="AC263" s="26"/>
      <c r="AD263" s="27"/>
      <c r="AE263" s="28"/>
      <c r="AF263" s="69"/>
      <c r="AG263" s="69"/>
      <c r="AH263" s="69"/>
      <c r="AI263" s="69"/>
      <c r="AJ263" s="69"/>
      <c r="AK263" s="69"/>
      <c r="AL263" s="69"/>
    </row>
    <row r="264" spans="1:38" s="71" customFormat="1" ht="60" customHeight="1" thickBot="1" x14ac:dyDescent="0.3">
      <c r="A264" s="15"/>
      <c r="B264" s="77" t="s">
        <v>277</v>
      </c>
      <c r="C264" s="7"/>
      <c r="D264" s="52"/>
      <c r="E264" s="52"/>
      <c r="F264" s="52"/>
      <c r="G264" s="56"/>
      <c r="H264" s="56"/>
      <c r="I264" s="56"/>
      <c r="J264" s="18"/>
      <c r="K264" s="18"/>
      <c r="L264" s="19"/>
      <c r="M264" s="79">
        <f>VLOOKUP($B264,المارينا!$B:$M,12,0)</f>
        <v>44482</v>
      </c>
      <c r="N264" s="62" t="str">
        <f>IF(AND(M264&gt;=$N$1)*(M264&lt;=$O$1),VLOOKUP(B264,المارينا!B$2:N$642,12),"لم تنتهي بعد")</f>
        <v>لم تنتهي بعد</v>
      </c>
      <c r="O264" s="65"/>
      <c r="P264" s="20"/>
      <c r="Q264" s="21"/>
      <c r="R264" s="22"/>
      <c r="S264" s="23"/>
      <c r="T264" s="24"/>
      <c r="U264" s="25"/>
      <c r="V264" s="25"/>
      <c r="W264" s="45"/>
      <c r="X264" s="44"/>
      <c r="Y264" s="44"/>
      <c r="Z264" s="44"/>
      <c r="AA264" s="41"/>
      <c r="AB264" s="41"/>
      <c r="AC264" s="26"/>
      <c r="AD264" s="27"/>
      <c r="AE264" s="28"/>
      <c r="AF264" s="69"/>
      <c r="AG264" s="69"/>
      <c r="AH264" s="69"/>
      <c r="AI264" s="69"/>
      <c r="AJ264" s="69"/>
      <c r="AK264" s="69"/>
      <c r="AL264" s="69"/>
    </row>
    <row r="265" spans="1:38" s="71" customFormat="1" ht="60" customHeight="1" thickBot="1" x14ac:dyDescent="0.3">
      <c r="A265" s="15"/>
      <c r="B265" s="77" t="s">
        <v>278</v>
      </c>
      <c r="C265" s="17"/>
      <c r="D265" s="37"/>
      <c r="E265" s="37"/>
      <c r="F265" s="37"/>
      <c r="G265" s="56"/>
      <c r="H265" s="56"/>
      <c r="I265" s="56"/>
      <c r="J265" s="18"/>
      <c r="K265" s="18"/>
      <c r="L265" s="19"/>
      <c r="M265" s="79">
        <f>VLOOKUP($B265,المارينا!$B:$M,12,0)</f>
        <v>44689</v>
      </c>
      <c r="N265" s="62" t="str">
        <f>IF(AND(M265&gt;=$N$1)*(M265&lt;=$O$1),VLOOKUP(B265,المارينا!B$2:N$642,12),"لم تنتهي بعد")</f>
        <v>لم تنتهي بعد</v>
      </c>
      <c r="O265" s="65"/>
      <c r="P265" s="20"/>
      <c r="Q265" s="21"/>
      <c r="R265" s="22"/>
      <c r="S265" s="23"/>
      <c r="T265" s="24"/>
      <c r="U265" s="25"/>
      <c r="V265" s="25"/>
      <c r="W265" s="45"/>
      <c r="X265" s="44"/>
      <c r="Y265" s="44"/>
      <c r="Z265" s="44"/>
      <c r="AA265" s="41"/>
      <c r="AB265" s="41"/>
      <c r="AC265" s="26"/>
      <c r="AD265" s="27"/>
      <c r="AE265" s="28"/>
      <c r="AF265" s="69"/>
      <c r="AG265" s="69"/>
      <c r="AH265" s="69"/>
      <c r="AI265" s="69"/>
      <c r="AJ265" s="69"/>
      <c r="AK265" s="69"/>
      <c r="AL265" s="69"/>
    </row>
    <row r="266" spans="1:38" s="71" customFormat="1" ht="60" customHeight="1" thickBot="1" x14ac:dyDescent="0.3">
      <c r="A266" s="15"/>
      <c r="B266" s="77" t="s">
        <v>279</v>
      </c>
      <c r="C266" s="7"/>
      <c r="D266" s="52"/>
      <c r="E266" s="52"/>
      <c r="F266" s="52"/>
      <c r="G266" s="56"/>
      <c r="H266" s="56"/>
      <c r="I266" s="56"/>
      <c r="J266" s="18"/>
      <c r="K266" s="18"/>
      <c r="L266" s="19"/>
      <c r="M266" s="79">
        <f>VLOOKUP($B266,المارينا!$B:$M,12,0)</f>
        <v>44662</v>
      </c>
      <c r="N266" s="62" t="str">
        <f>IF(AND(M266&gt;=$N$1)*(M266&lt;=$O$1),VLOOKUP(B266,المارينا!B$2:N$642,12),"لم تنتهي بعد")</f>
        <v>لم تنتهي بعد</v>
      </c>
      <c r="O266" s="65"/>
      <c r="P266" s="20"/>
      <c r="Q266" s="21"/>
      <c r="R266" s="22"/>
      <c r="S266" s="23"/>
      <c r="T266" s="24"/>
      <c r="U266" s="25"/>
      <c r="V266" s="25"/>
      <c r="W266" s="45"/>
      <c r="X266" s="44"/>
      <c r="Y266" s="44"/>
      <c r="Z266" s="44"/>
      <c r="AA266" s="41"/>
      <c r="AB266" s="41"/>
      <c r="AC266" s="26"/>
      <c r="AD266" s="27"/>
      <c r="AE266" s="28"/>
      <c r="AF266" s="69"/>
      <c r="AG266" s="69"/>
      <c r="AH266" s="69"/>
      <c r="AI266" s="69"/>
      <c r="AJ266" s="69"/>
      <c r="AK266" s="69"/>
      <c r="AL266" s="69"/>
    </row>
    <row r="267" spans="1:38" s="71" customFormat="1" ht="60" customHeight="1" thickBot="1" x14ac:dyDescent="0.3">
      <c r="A267" s="15"/>
      <c r="B267" s="77" t="s">
        <v>280</v>
      </c>
      <c r="C267" s="17"/>
      <c r="D267" s="52"/>
      <c r="E267" s="52"/>
      <c r="F267" s="52"/>
      <c r="G267" s="56"/>
      <c r="H267" s="56"/>
      <c r="I267" s="56"/>
      <c r="J267" s="18"/>
      <c r="K267" s="18"/>
      <c r="L267" s="19"/>
      <c r="M267" s="79">
        <f>VLOOKUP($B267,المارينا!$B:$M,12,0)</f>
        <v>44621</v>
      </c>
      <c r="N267" s="62" t="str">
        <f>IF(AND(M267&gt;=$N$1)*(M267&lt;=$O$1),VLOOKUP(B267,المارينا!B$2:N$642,12),"لم تنتهي بعد")</f>
        <v>لم تنتهي بعد</v>
      </c>
      <c r="O267" s="65"/>
      <c r="P267" s="20"/>
      <c r="Q267" s="21"/>
      <c r="R267" s="22"/>
      <c r="S267" s="23"/>
      <c r="T267" s="24"/>
      <c r="U267" s="25"/>
      <c r="V267" s="25"/>
      <c r="W267" s="45"/>
      <c r="X267" s="44"/>
      <c r="Y267" s="44"/>
      <c r="Z267" s="44"/>
      <c r="AA267" s="41"/>
      <c r="AB267" s="41"/>
      <c r="AC267" s="26"/>
      <c r="AD267" s="27"/>
      <c r="AE267" s="28"/>
      <c r="AF267" s="69"/>
      <c r="AG267" s="69"/>
      <c r="AH267" s="69"/>
      <c r="AI267" s="69"/>
      <c r="AJ267" s="69"/>
      <c r="AK267" s="69"/>
      <c r="AL267" s="69"/>
    </row>
    <row r="268" spans="1:38" s="71" customFormat="1" ht="60" customHeight="1" thickBot="1" x14ac:dyDescent="0.3">
      <c r="A268" s="15"/>
      <c r="B268" s="77" t="s">
        <v>281</v>
      </c>
      <c r="C268" s="7"/>
      <c r="D268" s="52"/>
      <c r="E268" s="52"/>
      <c r="F268" s="52"/>
      <c r="G268" s="56"/>
      <c r="H268" s="56"/>
      <c r="I268" s="56"/>
      <c r="J268" s="18"/>
      <c r="K268" s="18"/>
      <c r="L268" s="19"/>
      <c r="M268" s="79">
        <f>VLOOKUP($B268,المارينا!$B:$M,12,0)</f>
        <v>44690</v>
      </c>
      <c r="N268" s="62" t="str">
        <f>IF(AND(M268&gt;=$N$1)*(M268&lt;=$O$1),VLOOKUP(B268,المارينا!B$2:N$642,12),"لم تنتهي بعد")</f>
        <v>لم تنتهي بعد</v>
      </c>
      <c r="O268" s="65"/>
      <c r="P268" s="20"/>
      <c r="Q268" s="21"/>
      <c r="R268" s="22"/>
      <c r="S268" s="23"/>
      <c r="T268" s="24"/>
      <c r="U268" s="25"/>
      <c r="V268" s="25"/>
      <c r="W268" s="45"/>
      <c r="X268" s="44"/>
      <c r="Y268" s="44"/>
      <c r="Z268" s="44"/>
      <c r="AA268" s="41"/>
      <c r="AB268" s="41"/>
      <c r="AC268" s="26"/>
      <c r="AD268" s="27"/>
      <c r="AE268" s="28"/>
      <c r="AF268" s="69"/>
      <c r="AG268" s="69"/>
      <c r="AH268" s="69"/>
      <c r="AI268" s="69"/>
      <c r="AJ268" s="69"/>
      <c r="AK268" s="69"/>
      <c r="AL268" s="69"/>
    </row>
    <row r="269" spans="1:38" s="71" customFormat="1" ht="60" customHeight="1" thickBot="1" x14ac:dyDescent="0.3">
      <c r="A269" s="15"/>
      <c r="B269" s="77" t="s">
        <v>282</v>
      </c>
      <c r="C269" s="17"/>
      <c r="D269" s="37"/>
      <c r="E269" s="37"/>
      <c r="F269" s="37"/>
      <c r="G269" s="56"/>
      <c r="H269" s="56"/>
      <c r="I269" s="56"/>
      <c r="J269" s="18"/>
      <c r="K269" s="18"/>
      <c r="L269" s="19"/>
      <c r="M269" s="79">
        <f>VLOOKUP($B269,المارينا!$B:$M,12,0)</f>
        <v>44489</v>
      </c>
      <c r="N269" s="62" t="str">
        <f>IF(AND(M269&gt;=$N$1)*(M269&lt;=$O$1),VLOOKUP(B269,المارينا!B$2:N$642,12),"لم تنتهي بعد")</f>
        <v>لم تنتهي بعد</v>
      </c>
      <c r="O269" s="65"/>
      <c r="P269" s="20"/>
      <c r="Q269" s="21"/>
      <c r="R269" s="22"/>
      <c r="S269" s="23"/>
      <c r="T269" s="24"/>
      <c r="U269" s="25"/>
      <c r="V269" s="25"/>
      <c r="W269" s="45"/>
      <c r="X269" s="44"/>
      <c r="Y269" s="44"/>
      <c r="Z269" s="44"/>
      <c r="AA269" s="41"/>
      <c r="AB269" s="41"/>
      <c r="AC269" s="26"/>
      <c r="AD269" s="27"/>
      <c r="AE269" s="28"/>
      <c r="AF269" s="69"/>
      <c r="AG269" s="69"/>
      <c r="AH269" s="69"/>
      <c r="AI269" s="69"/>
      <c r="AJ269" s="69"/>
      <c r="AK269" s="69"/>
      <c r="AL269" s="69"/>
    </row>
    <row r="270" spans="1:38" s="71" customFormat="1" ht="60" customHeight="1" thickBot="1" x14ac:dyDescent="0.3">
      <c r="A270" s="15"/>
      <c r="B270" s="77" t="s">
        <v>283</v>
      </c>
      <c r="C270" s="7"/>
      <c r="D270" s="52"/>
      <c r="E270" s="52"/>
      <c r="F270" s="52"/>
      <c r="G270" s="56"/>
      <c r="H270" s="56"/>
      <c r="I270" s="56"/>
      <c r="J270" s="18"/>
      <c r="K270" s="18"/>
      <c r="L270" s="19"/>
      <c r="M270" s="79">
        <f>VLOOKUP($B270,المارينا!$B:$M,12,0)</f>
        <v>44652</v>
      </c>
      <c r="N270" s="62" t="str">
        <f>IF(AND(M270&gt;=$N$1)*(M270&lt;=$O$1),VLOOKUP(B270,المارينا!B$2:N$642,12),"لم تنتهي بعد")</f>
        <v>لم تنتهي بعد</v>
      </c>
      <c r="O270" s="65"/>
      <c r="P270" s="20"/>
      <c r="Q270" s="21"/>
      <c r="R270" s="22"/>
      <c r="S270" s="23"/>
      <c r="T270" s="24"/>
      <c r="U270" s="25"/>
      <c r="V270" s="25"/>
      <c r="W270" s="45"/>
      <c r="X270" s="44"/>
      <c r="Y270" s="44"/>
      <c r="Z270" s="44"/>
      <c r="AA270" s="41"/>
      <c r="AB270" s="41"/>
      <c r="AC270" s="26"/>
      <c r="AD270" s="27"/>
      <c r="AE270" s="28"/>
      <c r="AF270" s="69"/>
      <c r="AG270" s="69"/>
      <c r="AH270" s="69"/>
      <c r="AI270" s="69"/>
      <c r="AJ270" s="69"/>
      <c r="AK270" s="69"/>
      <c r="AL270" s="69"/>
    </row>
    <row r="271" spans="1:38" s="71" customFormat="1" ht="60" customHeight="1" thickBot="1" x14ac:dyDescent="0.3">
      <c r="A271" s="15"/>
      <c r="B271" s="77" t="s">
        <v>284</v>
      </c>
      <c r="C271" s="17"/>
      <c r="D271" s="52"/>
      <c r="E271" s="52"/>
      <c r="F271" s="52"/>
      <c r="G271" s="56"/>
      <c r="H271" s="56"/>
      <c r="I271" s="56"/>
      <c r="J271" s="18"/>
      <c r="K271" s="18"/>
      <c r="L271" s="19"/>
      <c r="M271" s="79">
        <f>VLOOKUP($B271,المارينا!$B:$M,12,0)</f>
        <v>44486</v>
      </c>
      <c r="N271" s="62" t="str">
        <f>IF(AND(M271&gt;=$N$1)*(M271&lt;=$O$1),VLOOKUP(B271,المارينا!B$2:N$642,12),"لم تنتهي بعد")</f>
        <v>لم تنتهي بعد</v>
      </c>
      <c r="O271" s="65"/>
      <c r="P271" s="20"/>
      <c r="Q271" s="21"/>
      <c r="R271" s="22"/>
      <c r="S271" s="23"/>
      <c r="T271" s="24"/>
      <c r="U271" s="25"/>
      <c r="V271" s="25"/>
      <c r="W271" s="45"/>
      <c r="X271" s="44"/>
      <c r="Y271" s="44"/>
      <c r="Z271" s="44"/>
      <c r="AA271" s="41"/>
      <c r="AB271" s="41"/>
      <c r="AC271" s="26"/>
      <c r="AD271" s="27"/>
      <c r="AE271" s="28"/>
      <c r="AF271" s="69"/>
      <c r="AG271" s="69"/>
      <c r="AH271" s="69"/>
      <c r="AI271" s="69"/>
      <c r="AJ271" s="69"/>
      <c r="AK271" s="69"/>
      <c r="AL271" s="69"/>
    </row>
    <row r="272" spans="1:38" s="71" customFormat="1" ht="60" customHeight="1" thickBot="1" x14ac:dyDescent="0.3">
      <c r="A272" s="15"/>
      <c r="B272" s="77" t="s">
        <v>285</v>
      </c>
      <c r="C272" s="7"/>
      <c r="D272" s="37"/>
      <c r="E272" s="37"/>
      <c r="F272" s="37"/>
      <c r="G272" s="56"/>
      <c r="H272" s="56"/>
      <c r="I272" s="56"/>
      <c r="J272" s="18"/>
      <c r="K272" s="18"/>
      <c r="L272" s="19"/>
      <c r="M272" s="79">
        <f>VLOOKUP($B272,المارينا!$B:$M,12,0)</f>
        <v>44658</v>
      </c>
      <c r="N272" s="62" t="str">
        <f>IF(AND(M272&gt;=$N$1)*(M272&lt;=$O$1),VLOOKUP(B272,المارينا!B$2:N$642,12),"لم تنتهي بعد")</f>
        <v>لم تنتهي بعد</v>
      </c>
      <c r="O272" s="65"/>
      <c r="P272" s="20"/>
      <c r="Q272" s="21"/>
      <c r="R272" s="22"/>
      <c r="S272" s="23"/>
      <c r="T272" s="24"/>
      <c r="U272" s="25"/>
      <c r="V272" s="25"/>
      <c r="W272" s="45"/>
      <c r="X272" s="44"/>
      <c r="Y272" s="44"/>
      <c r="Z272" s="44"/>
      <c r="AA272" s="41"/>
      <c r="AB272" s="41"/>
      <c r="AC272" s="26"/>
      <c r="AD272" s="27"/>
      <c r="AE272" s="28"/>
      <c r="AF272" s="69"/>
      <c r="AG272" s="69"/>
      <c r="AH272" s="69"/>
      <c r="AI272" s="69"/>
      <c r="AJ272" s="69"/>
      <c r="AK272" s="69"/>
      <c r="AL272" s="69"/>
    </row>
    <row r="273" spans="1:38" s="71" customFormat="1" ht="60" customHeight="1" thickBot="1" x14ac:dyDescent="0.3">
      <c r="A273" s="15"/>
      <c r="B273" s="77" t="s">
        <v>286</v>
      </c>
      <c r="C273" s="17"/>
      <c r="D273" s="52"/>
      <c r="E273" s="52"/>
      <c r="F273" s="52"/>
      <c r="G273" s="56"/>
      <c r="H273" s="56"/>
      <c r="I273" s="56"/>
      <c r="J273" s="18"/>
      <c r="K273" s="18"/>
      <c r="L273" s="19"/>
      <c r="M273" s="79">
        <f>VLOOKUP($B273,المارينا!$B:$M,12,0)</f>
        <v>44513</v>
      </c>
      <c r="N273" s="62" t="str">
        <f>IF(AND(M273&gt;=$N$1)*(M273&lt;=$O$1),VLOOKUP(B273,المارينا!B$2:N$642,12),"لم تنتهي بعد")</f>
        <v>لم تنتهي بعد</v>
      </c>
      <c r="O273" s="65"/>
      <c r="P273" s="20"/>
      <c r="Q273" s="21"/>
      <c r="R273" s="22"/>
      <c r="S273" s="23"/>
      <c r="T273" s="24"/>
      <c r="U273" s="25"/>
      <c r="V273" s="25"/>
      <c r="W273" s="45"/>
      <c r="X273" s="44"/>
      <c r="Y273" s="44"/>
      <c r="Z273" s="44"/>
      <c r="AA273" s="41"/>
      <c r="AB273" s="41"/>
      <c r="AC273" s="26"/>
      <c r="AD273" s="27"/>
      <c r="AE273" s="28"/>
      <c r="AF273" s="69"/>
      <c r="AG273" s="69"/>
      <c r="AH273" s="69"/>
      <c r="AI273" s="69"/>
      <c r="AJ273" s="69"/>
      <c r="AK273" s="69"/>
      <c r="AL273" s="69"/>
    </row>
    <row r="274" spans="1:38" s="71" customFormat="1" ht="60" customHeight="1" thickBot="1" x14ac:dyDescent="0.3">
      <c r="A274" s="15"/>
      <c r="B274" s="77" t="s">
        <v>287</v>
      </c>
      <c r="C274" s="7"/>
      <c r="D274" s="52"/>
      <c r="E274" s="52"/>
      <c r="F274" s="52"/>
      <c r="G274" s="56"/>
      <c r="H274" s="56"/>
      <c r="I274" s="56"/>
      <c r="J274" s="18"/>
      <c r="K274" s="18"/>
      <c r="L274" s="19"/>
      <c r="M274" s="79">
        <f>VLOOKUP($B274,المارينا!$B:$M,12,0)</f>
        <v>44524</v>
      </c>
      <c r="N274" s="62" t="str">
        <f>IF(AND(M274&gt;=$N$1)*(M274&lt;=$O$1),VLOOKUP(B274,المارينا!B$2:N$642,12),"لم تنتهي بعد")</f>
        <v>لم تنتهي بعد</v>
      </c>
      <c r="O274" s="65"/>
      <c r="P274" s="20"/>
      <c r="Q274" s="21"/>
      <c r="R274" s="22"/>
      <c r="S274" s="23"/>
      <c r="T274" s="24"/>
      <c r="U274" s="25"/>
      <c r="V274" s="25"/>
      <c r="W274" s="45"/>
      <c r="X274" s="44"/>
      <c r="Y274" s="44"/>
      <c r="Z274" s="44"/>
      <c r="AA274" s="41"/>
      <c r="AB274" s="41"/>
      <c r="AC274" s="26"/>
      <c r="AD274" s="27"/>
      <c r="AE274" s="28"/>
      <c r="AF274" s="69"/>
      <c r="AG274" s="69"/>
      <c r="AH274" s="69"/>
      <c r="AI274" s="69"/>
      <c r="AJ274" s="69"/>
      <c r="AK274" s="69"/>
      <c r="AL274" s="69"/>
    </row>
    <row r="275" spans="1:38" s="71" customFormat="1" ht="60" customHeight="1" thickBot="1" x14ac:dyDescent="0.3">
      <c r="A275" s="15"/>
      <c r="B275" s="77" t="s">
        <v>288</v>
      </c>
      <c r="C275" s="17"/>
      <c r="D275" s="52"/>
      <c r="E275" s="52"/>
      <c r="F275" s="52"/>
      <c r="G275" s="56"/>
      <c r="H275" s="56"/>
      <c r="I275" s="56"/>
      <c r="J275" s="18"/>
      <c r="K275" s="18"/>
      <c r="L275" s="19"/>
      <c r="M275" s="79">
        <f>VLOOKUP($B275,المارينا!$B:$M,12,0)</f>
        <v>44507</v>
      </c>
      <c r="N275" s="62" t="str">
        <f>IF(AND(M275&gt;=$N$1)*(M275&lt;=$O$1),VLOOKUP(B275,المارينا!B$2:N$642,12),"لم تنتهي بعد")</f>
        <v>لم تنتهي بعد</v>
      </c>
      <c r="O275" s="65"/>
      <c r="P275" s="20"/>
      <c r="Q275" s="21"/>
      <c r="R275" s="22"/>
      <c r="S275" s="23"/>
      <c r="T275" s="24"/>
      <c r="U275" s="25"/>
      <c r="V275" s="25"/>
      <c r="W275" s="45"/>
      <c r="X275" s="44"/>
      <c r="Y275" s="44"/>
      <c r="Z275" s="44"/>
      <c r="AA275" s="41"/>
      <c r="AB275" s="41"/>
      <c r="AC275" s="26"/>
      <c r="AD275" s="27"/>
      <c r="AE275" s="28"/>
      <c r="AF275" s="69"/>
      <c r="AG275" s="69"/>
      <c r="AH275" s="69"/>
      <c r="AI275" s="69"/>
      <c r="AJ275" s="69"/>
      <c r="AK275" s="69"/>
      <c r="AL275" s="69"/>
    </row>
    <row r="276" spans="1:38" s="71" customFormat="1" ht="60" customHeight="1" thickBot="1" x14ac:dyDescent="0.3">
      <c r="A276" s="15"/>
      <c r="B276" s="77" t="s">
        <v>289</v>
      </c>
      <c r="C276" s="7"/>
      <c r="D276" s="37"/>
      <c r="E276" s="37"/>
      <c r="F276" s="37"/>
      <c r="G276" s="56"/>
      <c r="H276" s="56"/>
      <c r="I276" s="56"/>
      <c r="J276" s="18"/>
      <c r="K276" s="18"/>
      <c r="L276" s="19"/>
      <c r="M276" s="79">
        <f>VLOOKUP($B276,المارينا!$B:$M,12,0)</f>
        <v>44694</v>
      </c>
      <c r="N276" s="62" t="str">
        <f>IF(AND(M276&gt;=$N$1)*(M276&lt;=$O$1),VLOOKUP(B276,المارينا!B$2:N$642,12),"لم تنتهي بعد")</f>
        <v>لم تنتهي بعد</v>
      </c>
      <c r="O276" s="65"/>
      <c r="P276" s="20"/>
      <c r="Q276" s="21"/>
      <c r="R276" s="22"/>
      <c r="S276" s="23"/>
      <c r="T276" s="24"/>
      <c r="U276" s="25"/>
      <c r="V276" s="25"/>
      <c r="W276" s="45"/>
      <c r="X276" s="44"/>
      <c r="Y276" s="44"/>
      <c r="Z276" s="44"/>
      <c r="AA276" s="41"/>
      <c r="AB276" s="41"/>
      <c r="AC276" s="26"/>
      <c r="AD276" s="27"/>
      <c r="AE276" s="28"/>
      <c r="AF276" s="69"/>
      <c r="AG276" s="69"/>
      <c r="AH276" s="69"/>
      <c r="AI276" s="69"/>
      <c r="AJ276" s="69"/>
      <c r="AK276" s="69"/>
      <c r="AL276" s="69"/>
    </row>
    <row r="277" spans="1:38" s="71" customFormat="1" ht="60" customHeight="1" thickBot="1" x14ac:dyDescent="0.3">
      <c r="A277" s="15"/>
      <c r="B277" s="77" t="s">
        <v>290</v>
      </c>
      <c r="C277" s="17"/>
      <c r="D277" s="52"/>
      <c r="E277" s="52"/>
      <c r="F277" s="52"/>
      <c r="G277" s="56"/>
      <c r="H277" s="56"/>
      <c r="I277" s="56"/>
      <c r="J277" s="18"/>
      <c r="K277" s="18"/>
      <c r="L277" s="19"/>
      <c r="M277" s="79">
        <f>VLOOKUP($B277,المارينا!$B:$M,12,0)</f>
        <v>44513</v>
      </c>
      <c r="N277" s="62" t="str">
        <f>IF(AND(M277&gt;=$N$1)*(M277&lt;=$O$1),VLOOKUP(B277,المارينا!B$2:N$642,12),"لم تنتهي بعد")</f>
        <v>لم تنتهي بعد</v>
      </c>
      <c r="O277" s="65"/>
      <c r="P277" s="20"/>
      <c r="Q277" s="21"/>
      <c r="R277" s="22"/>
      <c r="S277" s="23"/>
      <c r="T277" s="24"/>
      <c r="U277" s="25"/>
      <c r="V277" s="25"/>
      <c r="W277" s="45"/>
      <c r="X277" s="44"/>
      <c r="Y277" s="44"/>
      <c r="Z277" s="44"/>
      <c r="AA277" s="41"/>
      <c r="AB277" s="41"/>
      <c r="AC277" s="26"/>
      <c r="AD277" s="27"/>
      <c r="AE277" s="28"/>
      <c r="AF277" s="69"/>
      <c r="AG277" s="69"/>
      <c r="AH277" s="69"/>
      <c r="AI277" s="69"/>
      <c r="AJ277" s="69"/>
      <c r="AK277" s="69"/>
      <c r="AL277" s="69"/>
    </row>
    <row r="278" spans="1:38" s="71" customFormat="1" ht="60" customHeight="1" thickBot="1" x14ac:dyDescent="0.3">
      <c r="A278" s="15"/>
      <c r="B278" s="77" t="s">
        <v>291</v>
      </c>
      <c r="C278" s="7"/>
      <c r="D278" s="52"/>
      <c r="E278" s="52"/>
      <c r="F278" s="52"/>
      <c r="G278" s="56"/>
      <c r="H278" s="56"/>
      <c r="I278" s="56"/>
      <c r="J278" s="18"/>
      <c r="K278" s="18"/>
      <c r="L278" s="19"/>
      <c r="M278" s="79">
        <f>VLOOKUP($B278,المارينا!$B:$M,12,0)</f>
        <v>44525</v>
      </c>
      <c r="N278" s="62" t="str">
        <f>IF(AND(M278&gt;=$N$1)*(M278&lt;=$O$1),VLOOKUP(B278,المارينا!B$2:N$642,12),"لم تنتهي بعد")</f>
        <v>لم تنتهي بعد</v>
      </c>
      <c r="O278" s="65"/>
      <c r="P278" s="20"/>
      <c r="Q278" s="21"/>
      <c r="R278" s="22"/>
      <c r="S278" s="23"/>
      <c r="T278" s="24"/>
      <c r="U278" s="25"/>
      <c r="V278" s="25"/>
      <c r="W278" s="45"/>
      <c r="X278" s="44"/>
      <c r="Y278" s="44"/>
      <c r="Z278" s="44"/>
      <c r="AA278" s="41"/>
      <c r="AB278" s="41"/>
      <c r="AC278" s="26"/>
      <c r="AD278" s="27"/>
      <c r="AE278" s="28"/>
      <c r="AF278" s="69"/>
      <c r="AG278" s="69"/>
      <c r="AH278" s="69"/>
      <c r="AI278" s="69"/>
      <c r="AJ278" s="69"/>
      <c r="AK278" s="69"/>
      <c r="AL278" s="69"/>
    </row>
    <row r="279" spans="1:38" s="71" customFormat="1" ht="60" customHeight="1" thickBot="1" x14ac:dyDescent="0.3">
      <c r="A279" s="15"/>
      <c r="B279" s="77" t="s">
        <v>292</v>
      </c>
      <c r="C279" s="17"/>
      <c r="D279" s="37"/>
      <c r="E279" s="37"/>
      <c r="F279" s="37"/>
      <c r="G279" s="56"/>
      <c r="H279" s="56"/>
      <c r="I279" s="56"/>
      <c r="J279" s="18"/>
      <c r="K279" s="18"/>
      <c r="L279" s="19"/>
      <c r="M279" s="79">
        <f>VLOOKUP($B279,المارينا!$B:$M,12,0)</f>
        <v>44513</v>
      </c>
      <c r="N279" s="62" t="str">
        <f>IF(AND(M279&gt;=$N$1)*(M279&lt;=$O$1),VLOOKUP(B279,المارينا!B$2:N$642,12),"لم تنتهي بعد")</f>
        <v>لم تنتهي بعد</v>
      </c>
      <c r="O279" s="65"/>
      <c r="P279" s="20"/>
      <c r="Q279" s="21"/>
      <c r="R279" s="22"/>
      <c r="S279" s="23"/>
      <c r="T279" s="24"/>
      <c r="U279" s="25"/>
      <c r="V279" s="25"/>
      <c r="W279" s="45"/>
      <c r="X279" s="44"/>
      <c r="Y279" s="44"/>
      <c r="Z279" s="44"/>
      <c r="AA279" s="41"/>
      <c r="AB279" s="41"/>
      <c r="AC279" s="26"/>
      <c r="AD279" s="27"/>
      <c r="AE279" s="28"/>
      <c r="AF279" s="69"/>
      <c r="AG279" s="69"/>
      <c r="AH279" s="69"/>
      <c r="AI279" s="69"/>
      <c r="AJ279" s="69"/>
      <c r="AK279" s="69"/>
      <c r="AL279" s="69"/>
    </row>
    <row r="280" spans="1:38" s="71" customFormat="1" ht="60" customHeight="1" thickBot="1" x14ac:dyDescent="0.3">
      <c r="A280" s="15"/>
      <c r="B280" s="77" t="s">
        <v>293</v>
      </c>
      <c r="C280" s="7"/>
      <c r="D280" s="52"/>
      <c r="E280" s="52"/>
      <c r="F280" s="52"/>
      <c r="G280" s="56"/>
      <c r="H280" s="56"/>
      <c r="I280" s="56"/>
      <c r="J280" s="18"/>
      <c r="K280" s="18"/>
      <c r="L280" s="19"/>
      <c r="M280" s="79">
        <f>VLOOKUP($B280,المارينا!$B:$M,12,0)</f>
        <v>44689</v>
      </c>
      <c r="N280" s="62" t="str">
        <f>IF(AND(M280&gt;=$N$1)*(M280&lt;=$O$1),VLOOKUP(B280,المارينا!B$2:N$642,12),"لم تنتهي بعد")</f>
        <v>لم تنتهي بعد</v>
      </c>
      <c r="O280" s="65"/>
      <c r="P280" s="20"/>
      <c r="Q280" s="21"/>
      <c r="R280" s="22"/>
      <c r="S280" s="23"/>
      <c r="T280" s="24"/>
      <c r="U280" s="25"/>
      <c r="V280" s="25"/>
      <c r="W280" s="45"/>
      <c r="X280" s="44"/>
      <c r="Y280" s="44"/>
      <c r="Z280" s="44"/>
      <c r="AA280" s="41"/>
      <c r="AB280" s="41"/>
      <c r="AC280" s="26"/>
      <c r="AD280" s="27"/>
      <c r="AE280" s="28"/>
      <c r="AF280" s="69"/>
      <c r="AG280" s="69"/>
      <c r="AH280" s="69"/>
      <c r="AI280" s="69"/>
      <c r="AJ280" s="69"/>
      <c r="AK280" s="69"/>
      <c r="AL280" s="69"/>
    </row>
    <row r="281" spans="1:38" s="71" customFormat="1" ht="60" customHeight="1" thickBot="1" x14ac:dyDescent="0.3">
      <c r="A281" s="15"/>
      <c r="B281" s="77" t="s">
        <v>294</v>
      </c>
      <c r="C281" s="17"/>
      <c r="D281" s="52"/>
      <c r="E281" s="52"/>
      <c r="F281" s="52"/>
      <c r="G281" s="56"/>
      <c r="H281" s="56"/>
      <c r="I281" s="56"/>
      <c r="J281" s="18"/>
      <c r="K281" s="18"/>
      <c r="L281" s="19"/>
      <c r="M281" s="79">
        <f>VLOOKUP($B281,المارينا!$B:$M,12,0)</f>
        <v>44530</v>
      </c>
      <c r="N281" s="62" t="str">
        <f>IF(AND(M281&gt;=$N$1)*(M281&lt;=$O$1),VLOOKUP(B281,المارينا!B$2:N$642,12),"لم تنتهي بعد")</f>
        <v>لم تنتهي بعد</v>
      </c>
      <c r="O281" s="65"/>
      <c r="P281" s="20"/>
      <c r="Q281" s="21"/>
      <c r="R281" s="22"/>
      <c r="S281" s="23"/>
      <c r="T281" s="24"/>
      <c r="U281" s="25"/>
      <c r="V281" s="25"/>
      <c r="W281" s="45"/>
      <c r="X281" s="44"/>
      <c r="Y281" s="44"/>
      <c r="Z281" s="44"/>
      <c r="AA281" s="41"/>
      <c r="AB281" s="41"/>
      <c r="AC281" s="26"/>
      <c r="AD281" s="27"/>
      <c r="AE281" s="28"/>
      <c r="AF281" s="69"/>
      <c r="AG281" s="69"/>
      <c r="AH281" s="69"/>
      <c r="AI281" s="69"/>
      <c r="AJ281" s="69"/>
      <c r="AK281" s="69"/>
      <c r="AL281" s="69"/>
    </row>
    <row r="282" spans="1:38" s="71" customFormat="1" ht="60" customHeight="1" thickBot="1" x14ac:dyDescent="0.3">
      <c r="A282" s="15"/>
      <c r="B282" s="77" t="s">
        <v>295</v>
      </c>
      <c r="C282" s="7"/>
      <c r="D282" s="52"/>
      <c r="E282" s="52"/>
      <c r="F282" s="52"/>
      <c r="G282" s="56"/>
      <c r="H282" s="56"/>
      <c r="I282" s="56"/>
      <c r="J282" s="18"/>
      <c r="K282" s="18"/>
      <c r="L282" s="19"/>
      <c r="M282" s="79">
        <f>VLOOKUP($B282,المارينا!$B:$M,12,0)</f>
        <v>44513</v>
      </c>
      <c r="N282" s="62" t="str">
        <f>IF(AND(M282&gt;=$N$1)*(M282&lt;=$O$1),VLOOKUP(B282,المارينا!B$2:N$642,12),"لم تنتهي بعد")</f>
        <v>لم تنتهي بعد</v>
      </c>
      <c r="O282" s="65"/>
      <c r="P282" s="20"/>
      <c r="Q282" s="21"/>
      <c r="R282" s="22"/>
      <c r="S282" s="23"/>
      <c r="T282" s="24"/>
      <c r="U282" s="25"/>
      <c r="V282" s="25"/>
      <c r="W282" s="45"/>
      <c r="X282" s="44"/>
      <c r="Y282" s="44"/>
      <c r="Z282" s="44"/>
      <c r="AA282" s="41"/>
      <c r="AB282" s="41"/>
      <c r="AC282" s="26"/>
      <c r="AD282" s="27"/>
      <c r="AE282" s="28"/>
      <c r="AF282" s="69"/>
      <c r="AG282" s="69"/>
      <c r="AH282" s="69"/>
      <c r="AI282" s="69"/>
      <c r="AJ282" s="69"/>
      <c r="AK282" s="69"/>
      <c r="AL282" s="69"/>
    </row>
    <row r="283" spans="1:38" s="71" customFormat="1" ht="60" customHeight="1" thickBot="1" x14ac:dyDescent="0.3">
      <c r="A283" s="15"/>
      <c r="B283" s="77" t="s">
        <v>296</v>
      </c>
      <c r="C283" s="17"/>
      <c r="D283" s="37"/>
      <c r="E283" s="37"/>
      <c r="F283" s="37"/>
      <c r="G283" s="56"/>
      <c r="H283" s="56"/>
      <c r="I283" s="56"/>
      <c r="J283" s="18"/>
      <c r="K283" s="18"/>
      <c r="L283" s="19"/>
      <c r="M283" s="79">
        <f>VLOOKUP($B283,المارينا!$B:$M,12,0)</f>
        <v>44498</v>
      </c>
      <c r="N283" s="62" t="str">
        <f>IF(AND(M283&gt;=$N$1)*(M283&lt;=$O$1),VLOOKUP(B283,المارينا!B$2:N$642,12),"لم تنتهي بعد")</f>
        <v>لم تنتهي بعد</v>
      </c>
      <c r="O283" s="65"/>
      <c r="P283" s="20"/>
      <c r="Q283" s="21"/>
      <c r="R283" s="22"/>
      <c r="S283" s="23"/>
      <c r="T283" s="24"/>
      <c r="U283" s="25"/>
      <c r="V283" s="25"/>
      <c r="W283" s="45"/>
      <c r="X283" s="44"/>
      <c r="Y283" s="44"/>
      <c r="Z283" s="44"/>
      <c r="AA283" s="41"/>
      <c r="AB283" s="41"/>
      <c r="AC283" s="26"/>
      <c r="AD283" s="27"/>
      <c r="AE283" s="28"/>
      <c r="AF283" s="69"/>
      <c r="AG283" s="69"/>
      <c r="AH283" s="69"/>
      <c r="AI283" s="69"/>
      <c r="AJ283" s="69"/>
      <c r="AK283" s="69"/>
      <c r="AL283" s="69"/>
    </row>
    <row r="284" spans="1:38" s="71" customFormat="1" ht="60" customHeight="1" thickBot="1" x14ac:dyDescent="0.3">
      <c r="A284" s="15"/>
      <c r="B284" s="77" t="s">
        <v>297</v>
      </c>
      <c r="C284" s="7"/>
      <c r="D284" s="52"/>
      <c r="E284" s="52"/>
      <c r="F284" s="52"/>
      <c r="G284" s="56"/>
      <c r="H284" s="56"/>
      <c r="I284" s="56"/>
      <c r="J284" s="18"/>
      <c r="K284" s="18"/>
      <c r="L284" s="19"/>
      <c r="M284" s="79">
        <f>VLOOKUP($B284,المارينا!$B:$M,12,0)</f>
        <v>44689</v>
      </c>
      <c r="N284" s="62" t="str">
        <f>IF(AND(M284&gt;=$N$1)*(M284&lt;=$O$1),VLOOKUP(B284,المارينا!B$2:N$642,12),"لم تنتهي بعد")</f>
        <v>لم تنتهي بعد</v>
      </c>
      <c r="O284" s="65"/>
      <c r="P284" s="20"/>
      <c r="Q284" s="21"/>
      <c r="R284" s="22"/>
      <c r="S284" s="23"/>
      <c r="T284" s="24"/>
      <c r="U284" s="25"/>
      <c r="V284" s="25"/>
      <c r="W284" s="45"/>
      <c r="X284" s="44"/>
      <c r="Y284" s="44"/>
      <c r="Z284" s="44"/>
      <c r="AA284" s="41"/>
      <c r="AB284" s="41"/>
      <c r="AC284" s="26"/>
      <c r="AD284" s="27"/>
      <c r="AE284" s="28"/>
      <c r="AF284" s="69"/>
      <c r="AG284" s="69"/>
      <c r="AH284" s="69"/>
      <c r="AI284" s="69"/>
      <c r="AJ284" s="69"/>
      <c r="AK284" s="69"/>
      <c r="AL284" s="69"/>
    </row>
    <row r="285" spans="1:38" s="71" customFormat="1" ht="60" customHeight="1" thickBot="1" x14ac:dyDescent="0.3">
      <c r="A285" s="15"/>
      <c r="B285" s="77" t="s">
        <v>298</v>
      </c>
      <c r="C285" s="17"/>
      <c r="D285" s="52"/>
      <c r="E285" s="52"/>
      <c r="F285" s="52"/>
      <c r="G285" s="56"/>
      <c r="H285" s="56"/>
      <c r="I285" s="56"/>
      <c r="J285" s="18"/>
      <c r="K285" s="18"/>
      <c r="L285" s="19"/>
      <c r="M285" s="79">
        <f>VLOOKUP($B285,المارينا!$B:$M,12,0)</f>
        <v>44658</v>
      </c>
      <c r="N285" s="62" t="str">
        <f>IF(AND(M285&gt;=$N$1)*(M285&lt;=$O$1),VLOOKUP(B285,المارينا!B$2:N$642,12),"لم تنتهي بعد")</f>
        <v>لم تنتهي بعد</v>
      </c>
      <c r="O285" s="65"/>
      <c r="P285" s="20"/>
      <c r="Q285" s="21"/>
      <c r="R285" s="22"/>
      <c r="S285" s="23"/>
      <c r="T285" s="24"/>
      <c r="U285" s="25"/>
      <c r="V285" s="25"/>
      <c r="W285" s="45"/>
      <c r="X285" s="44"/>
      <c r="Y285" s="44"/>
      <c r="Z285" s="44"/>
      <c r="AA285" s="41"/>
      <c r="AB285" s="41"/>
      <c r="AC285" s="26"/>
      <c r="AD285" s="27"/>
      <c r="AE285" s="28"/>
      <c r="AF285" s="69"/>
      <c r="AG285" s="69"/>
      <c r="AH285" s="69"/>
      <c r="AI285" s="69"/>
      <c r="AJ285" s="69"/>
      <c r="AK285" s="69"/>
      <c r="AL285" s="69"/>
    </row>
    <row r="286" spans="1:38" s="71" customFormat="1" ht="60" customHeight="1" thickBot="1" x14ac:dyDescent="0.3">
      <c r="A286" s="15"/>
      <c r="B286" s="77" t="s">
        <v>299</v>
      </c>
      <c r="C286" s="7"/>
      <c r="D286" s="37"/>
      <c r="E286" s="37"/>
      <c r="F286" s="37"/>
      <c r="G286" s="56"/>
      <c r="H286" s="56"/>
      <c r="I286" s="56"/>
      <c r="J286" s="18"/>
      <c r="K286" s="18"/>
      <c r="L286" s="19"/>
      <c r="M286" s="79">
        <f>VLOOKUP($B286,المارينا!$B:$M,12,0)</f>
        <v>44460</v>
      </c>
      <c r="N286" s="62" t="str">
        <f>IF(AND(M286&gt;=$N$1)*(M286&lt;=$O$1),VLOOKUP(B286,المارينا!B$2:N$642,12),"لم تنتهي بعد")</f>
        <v>لم تنتهي بعد</v>
      </c>
      <c r="O286" s="65"/>
      <c r="P286" s="20"/>
      <c r="Q286" s="21"/>
      <c r="R286" s="22"/>
      <c r="S286" s="23"/>
      <c r="T286" s="24"/>
      <c r="U286" s="25"/>
      <c r="V286" s="25"/>
      <c r="W286" s="45"/>
      <c r="X286" s="44"/>
      <c r="Y286" s="44"/>
      <c r="Z286" s="44"/>
      <c r="AA286" s="41"/>
      <c r="AB286" s="41"/>
      <c r="AC286" s="26"/>
      <c r="AD286" s="27"/>
      <c r="AE286" s="28"/>
      <c r="AF286" s="69"/>
      <c r="AG286" s="69"/>
      <c r="AH286" s="69"/>
      <c r="AI286" s="69"/>
      <c r="AJ286" s="69"/>
      <c r="AK286" s="69"/>
      <c r="AL286" s="69"/>
    </row>
    <row r="287" spans="1:38" s="71" customFormat="1" ht="60" customHeight="1" thickBot="1" x14ac:dyDescent="0.3">
      <c r="A287" s="15"/>
      <c r="B287" s="77" t="s">
        <v>300</v>
      </c>
      <c r="C287" s="17"/>
      <c r="D287" s="52"/>
      <c r="E287" s="52"/>
      <c r="F287" s="52"/>
      <c r="G287" s="56"/>
      <c r="H287" s="56"/>
      <c r="I287" s="56"/>
      <c r="J287" s="18"/>
      <c r="K287" s="18"/>
      <c r="L287" s="19"/>
      <c r="M287" s="79">
        <f>VLOOKUP($B287,المارينا!$B:$M,12,0)</f>
        <v>44678</v>
      </c>
      <c r="N287" s="62" t="str">
        <f>IF(AND(M287&gt;=$N$1)*(M287&lt;=$O$1),VLOOKUP(B287,المارينا!B$2:N$642,12),"لم تنتهي بعد")</f>
        <v>لم تنتهي بعد</v>
      </c>
      <c r="O287" s="65"/>
      <c r="P287" s="20"/>
      <c r="Q287" s="21"/>
      <c r="R287" s="22"/>
      <c r="S287" s="23"/>
      <c r="T287" s="24"/>
      <c r="U287" s="25"/>
      <c r="V287" s="25"/>
      <c r="W287" s="45"/>
      <c r="X287" s="44"/>
      <c r="Y287" s="44"/>
      <c r="Z287" s="44"/>
      <c r="AA287" s="41"/>
      <c r="AB287" s="41"/>
      <c r="AC287" s="26"/>
      <c r="AD287" s="27"/>
      <c r="AE287" s="28"/>
      <c r="AF287" s="69"/>
      <c r="AG287" s="69"/>
      <c r="AH287" s="69"/>
      <c r="AI287" s="69"/>
      <c r="AJ287" s="69"/>
      <c r="AK287" s="69"/>
      <c r="AL287" s="69"/>
    </row>
    <row r="288" spans="1:38" s="71" customFormat="1" ht="60" customHeight="1" thickBot="1" x14ac:dyDescent="0.3">
      <c r="A288" s="15"/>
      <c r="B288" s="77" t="s">
        <v>301</v>
      </c>
      <c r="C288" s="7"/>
      <c r="D288" s="52"/>
      <c r="E288" s="52"/>
      <c r="F288" s="52"/>
      <c r="G288" s="56"/>
      <c r="H288" s="56"/>
      <c r="I288" s="56"/>
      <c r="J288" s="18"/>
      <c r="K288" s="18"/>
      <c r="L288" s="19"/>
      <c r="M288" s="79">
        <f>VLOOKUP($B288,المارينا!$B:$M,12,0)</f>
        <v>44431</v>
      </c>
      <c r="N288" s="62" t="str">
        <f>IF(AND(M288&gt;=$N$1)*(M288&lt;=$O$1),VLOOKUP(B288,المارينا!B$2:N$642,12),"لم تنتهي بعد")</f>
        <v>لم تنتهي بعد</v>
      </c>
      <c r="O288" s="65"/>
      <c r="P288" s="20"/>
      <c r="Q288" s="21"/>
      <c r="R288" s="22"/>
      <c r="S288" s="23"/>
      <c r="T288" s="24"/>
      <c r="U288" s="25"/>
      <c r="V288" s="25"/>
      <c r="W288" s="45"/>
      <c r="X288" s="44"/>
      <c r="Y288" s="44"/>
      <c r="Z288" s="44"/>
      <c r="AA288" s="41"/>
      <c r="AB288" s="41"/>
      <c r="AC288" s="26"/>
      <c r="AD288" s="27"/>
      <c r="AE288" s="28"/>
      <c r="AF288" s="69"/>
      <c r="AG288" s="69"/>
      <c r="AH288" s="69"/>
      <c r="AI288" s="69"/>
      <c r="AJ288" s="69"/>
      <c r="AK288" s="69"/>
      <c r="AL288" s="69"/>
    </row>
    <row r="289" spans="1:38" s="71" customFormat="1" ht="60" customHeight="1" thickBot="1" x14ac:dyDescent="0.3">
      <c r="A289" s="15"/>
      <c r="B289" s="77" t="s">
        <v>302</v>
      </c>
      <c r="C289" s="17"/>
      <c r="D289" s="52"/>
      <c r="E289" s="52"/>
      <c r="F289" s="52"/>
      <c r="G289" s="56"/>
      <c r="H289" s="56"/>
      <c r="I289" s="56"/>
      <c r="J289" s="18"/>
      <c r="K289" s="18"/>
      <c r="L289" s="19"/>
      <c r="M289" s="79">
        <f>VLOOKUP($B289,المارينا!$B:$M,12,0)</f>
        <v>44738</v>
      </c>
      <c r="N289" s="62" t="str">
        <f>IF(AND(M289&gt;=$N$1)*(M289&lt;=$O$1),VLOOKUP(B289,المارينا!B$2:N$642,12),"لم تنتهي بعد")</f>
        <v>لم تنتهي بعد</v>
      </c>
      <c r="O289" s="65"/>
      <c r="P289" s="20"/>
      <c r="Q289" s="21"/>
      <c r="R289" s="22"/>
      <c r="S289" s="23"/>
      <c r="T289" s="24"/>
      <c r="U289" s="25"/>
      <c r="V289" s="25"/>
      <c r="W289" s="45"/>
      <c r="X289" s="44"/>
      <c r="Y289" s="44"/>
      <c r="Z289" s="44"/>
      <c r="AA289" s="41"/>
      <c r="AB289" s="41"/>
      <c r="AC289" s="26"/>
      <c r="AD289" s="27"/>
      <c r="AE289" s="28"/>
      <c r="AF289" s="69"/>
      <c r="AG289" s="69"/>
      <c r="AH289" s="69"/>
      <c r="AI289" s="69"/>
      <c r="AJ289" s="69"/>
      <c r="AK289" s="69"/>
      <c r="AL289" s="69"/>
    </row>
    <row r="290" spans="1:38" s="71" customFormat="1" ht="60" customHeight="1" thickBot="1" x14ac:dyDescent="0.3">
      <c r="A290" s="15"/>
      <c r="B290" s="77" t="s">
        <v>303</v>
      </c>
      <c r="C290" s="7"/>
      <c r="D290" s="37"/>
      <c r="E290" s="37"/>
      <c r="F290" s="37"/>
      <c r="G290" s="56"/>
      <c r="H290" s="56"/>
      <c r="I290" s="56"/>
      <c r="J290" s="18"/>
      <c r="K290" s="18"/>
      <c r="L290" s="19"/>
      <c r="M290" s="79">
        <f>VLOOKUP($B290,المارينا!$B:$M,12,0)</f>
        <v>44436</v>
      </c>
      <c r="N290" s="62" t="str">
        <f>IF(AND(M290&gt;=$N$1)*(M290&lt;=$O$1),VLOOKUP(B290,المارينا!B$2:N$642,12),"لم تنتهي بعد")</f>
        <v>لم تنتهي بعد</v>
      </c>
      <c r="O290" s="65"/>
      <c r="P290" s="20"/>
      <c r="Q290" s="21"/>
      <c r="R290" s="22"/>
      <c r="S290" s="23"/>
      <c r="T290" s="24"/>
      <c r="U290" s="25"/>
      <c r="V290" s="25"/>
      <c r="W290" s="45"/>
      <c r="X290" s="44"/>
      <c r="Y290" s="44"/>
      <c r="Z290" s="44"/>
      <c r="AA290" s="41"/>
      <c r="AB290" s="41"/>
      <c r="AC290" s="26"/>
      <c r="AD290" s="27"/>
      <c r="AE290" s="28"/>
      <c r="AF290" s="69"/>
      <c r="AG290" s="69"/>
      <c r="AH290" s="69"/>
      <c r="AI290" s="69"/>
      <c r="AJ290" s="69"/>
      <c r="AK290" s="69"/>
      <c r="AL290" s="69"/>
    </row>
    <row r="291" spans="1:38" s="71" customFormat="1" ht="60" customHeight="1" thickBot="1" x14ac:dyDescent="0.3">
      <c r="A291" s="15"/>
      <c r="B291" s="77" t="s">
        <v>304</v>
      </c>
      <c r="C291" s="17"/>
      <c r="D291" s="52"/>
      <c r="E291" s="52"/>
      <c r="F291" s="52"/>
      <c r="G291" s="56"/>
      <c r="H291" s="56"/>
      <c r="I291" s="56"/>
      <c r="J291" s="18"/>
      <c r="K291" s="18"/>
      <c r="L291" s="19"/>
      <c r="M291" s="79">
        <f>VLOOKUP($B291,المارينا!$B:$M,12,0)</f>
        <v>44496</v>
      </c>
      <c r="N291" s="62" t="str">
        <f>IF(AND(M291&gt;=$N$1)*(M291&lt;=$O$1),VLOOKUP(B291,المارينا!B$2:N$642,12),"لم تنتهي بعد")</f>
        <v>لم تنتهي بعد</v>
      </c>
      <c r="O291" s="65"/>
      <c r="P291" s="20"/>
      <c r="Q291" s="21"/>
      <c r="R291" s="22"/>
      <c r="S291" s="23"/>
      <c r="T291" s="24"/>
      <c r="U291" s="25"/>
      <c r="V291" s="25"/>
      <c r="W291" s="45"/>
      <c r="X291" s="44"/>
      <c r="Y291" s="44"/>
      <c r="Z291" s="44"/>
      <c r="AA291" s="41"/>
      <c r="AB291" s="41"/>
      <c r="AC291" s="26"/>
      <c r="AD291" s="27"/>
      <c r="AE291" s="28"/>
      <c r="AF291" s="69"/>
      <c r="AG291" s="69"/>
      <c r="AH291" s="69"/>
      <c r="AI291" s="69"/>
      <c r="AJ291" s="69"/>
      <c r="AK291" s="69"/>
      <c r="AL291" s="69"/>
    </row>
    <row r="292" spans="1:38" s="71" customFormat="1" ht="60" customHeight="1" thickBot="1" x14ac:dyDescent="0.3">
      <c r="A292" s="15"/>
      <c r="B292" s="77" t="s">
        <v>305</v>
      </c>
      <c r="C292" s="7"/>
      <c r="D292" s="52"/>
      <c r="E292" s="52"/>
      <c r="F292" s="52"/>
      <c r="G292" s="56"/>
      <c r="H292" s="56"/>
      <c r="I292" s="56"/>
      <c r="J292" s="18"/>
      <c r="K292" s="18"/>
      <c r="L292" s="19"/>
      <c r="M292" s="79">
        <f>VLOOKUP($B292,المارينا!$B:$M,12,0)</f>
        <v>44537</v>
      </c>
      <c r="N292" s="62" t="str">
        <f>IF(AND(M292&gt;=$N$1)*(M292&lt;=$O$1),VLOOKUP(B292,المارينا!B$2:N$642,12),"لم تنتهي بعد")</f>
        <v>لم تنتهي بعد</v>
      </c>
      <c r="O292" s="65"/>
      <c r="P292" s="20"/>
      <c r="Q292" s="21"/>
      <c r="R292" s="22"/>
      <c r="S292" s="23"/>
      <c r="T292" s="24"/>
      <c r="U292" s="25"/>
      <c r="V292" s="25"/>
      <c r="W292" s="45"/>
      <c r="X292" s="44"/>
      <c r="Y292" s="44"/>
      <c r="Z292" s="44"/>
      <c r="AA292" s="41"/>
      <c r="AB292" s="41"/>
      <c r="AC292" s="26"/>
      <c r="AD292" s="27"/>
      <c r="AE292" s="28"/>
      <c r="AF292" s="69"/>
      <c r="AG292" s="69"/>
      <c r="AH292" s="69"/>
      <c r="AI292" s="69"/>
      <c r="AJ292" s="69"/>
      <c r="AK292" s="69"/>
      <c r="AL292" s="69"/>
    </row>
    <row r="293" spans="1:38" s="71" customFormat="1" ht="60" customHeight="1" thickBot="1" x14ac:dyDescent="0.3">
      <c r="A293" s="15"/>
      <c r="B293" s="77" t="s">
        <v>306</v>
      </c>
      <c r="C293" s="17"/>
      <c r="D293" s="37"/>
      <c r="E293" s="37"/>
      <c r="F293" s="37"/>
      <c r="G293" s="56"/>
      <c r="H293" s="56"/>
      <c r="I293" s="56"/>
      <c r="J293" s="18"/>
      <c r="K293" s="18"/>
      <c r="L293" s="19"/>
      <c r="M293" s="79">
        <f>VLOOKUP($B293,المارينا!$B:$M,12,0)</f>
        <v>44448</v>
      </c>
      <c r="N293" s="62" t="str">
        <f>IF(AND(M293&gt;=$N$1)*(M293&lt;=$O$1),VLOOKUP(B293,المارينا!B$2:N$642,12),"لم تنتهي بعد")</f>
        <v>لم تنتهي بعد</v>
      </c>
      <c r="O293" s="65"/>
      <c r="P293" s="20"/>
      <c r="Q293" s="21"/>
      <c r="R293" s="22"/>
      <c r="S293" s="23"/>
      <c r="T293" s="24"/>
      <c r="U293" s="25"/>
      <c r="V293" s="25"/>
      <c r="W293" s="45"/>
      <c r="X293" s="44"/>
      <c r="Y293" s="44"/>
      <c r="Z293" s="44"/>
      <c r="AA293" s="41"/>
      <c r="AB293" s="41"/>
      <c r="AC293" s="26"/>
      <c r="AD293" s="27"/>
      <c r="AE293" s="28"/>
      <c r="AF293" s="69"/>
      <c r="AG293" s="69"/>
      <c r="AH293" s="69"/>
      <c r="AI293" s="69"/>
      <c r="AJ293" s="69"/>
      <c r="AK293" s="69"/>
      <c r="AL293" s="69"/>
    </row>
    <row r="294" spans="1:38" s="71" customFormat="1" ht="60" customHeight="1" thickBot="1" x14ac:dyDescent="0.3">
      <c r="A294" s="15"/>
      <c r="B294" s="77" t="s">
        <v>307</v>
      </c>
      <c r="C294" s="7"/>
      <c r="D294" s="52"/>
      <c r="E294" s="52"/>
      <c r="F294" s="52"/>
      <c r="G294" s="56"/>
      <c r="H294" s="56"/>
      <c r="I294" s="56"/>
      <c r="J294" s="18"/>
      <c r="K294" s="18"/>
      <c r="L294" s="19"/>
      <c r="M294" s="79">
        <f>VLOOKUP($B294,المارينا!$B:$M,12,0)</f>
        <v>44651</v>
      </c>
      <c r="N294" s="62" t="str">
        <f>IF(AND(M294&gt;=$N$1)*(M294&lt;=$O$1),VLOOKUP(B294,المارينا!B$2:N$642,12),"لم تنتهي بعد")</f>
        <v>لم تنتهي بعد</v>
      </c>
      <c r="O294" s="65"/>
      <c r="P294" s="20"/>
      <c r="Q294" s="21"/>
      <c r="R294" s="22"/>
      <c r="S294" s="23"/>
      <c r="T294" s="24"/>
      <c r="U294" s="25"/>
      <c r="V294" s="25"/>
      <c r="W294" s="45"/>
      <c r="X294" s="44"/>
      <c r="Y294" s="44"/>
      <c r="Z294" s="44"/>
      <c r="AA294" s="41"/>
      <c r="AB294" s="41"/>
      <c r="AC294" s="26"/>
      <c r="AD294" s="27"/>
      <c r="AE294" s="28"/>
      <c r="AF294" s="69"/>
      <c r="AG294" s="69"/>
      <c r="AH294" s="69"/>
      <c r="AI294" s="69"/>
      <c r="AJ294" s="69"/>
      <c r="AK294" s="69"/>
      <c r="AL294" s="69"/>
    </row>
    <row r="295" spans="1:38" s="71" customFormat="1" ht="60" customHeight="1" thickBot="1" x14ac:dyDescent="0.3">
      <c r="A295" s="15"/>
      <c r="B295" s="77" t="s">
        <v>308</v>
      </c>
      <c r="C295" s="17"/>
      <c r="D295" s="52"/>
      <c r="E295" s="52"/>
      <c r="F295" s="52"/>
      <c r="G295" s="56"/>
      <c r="H295" s="56"/>
      <c r="I295" s="56"/>
      <c r="J295" s="18"/>
      <c r="K295" s="18"/>
      <c r="L295" s="19"/>
      <c r="M295" s="79">
        <f>VLOOKUP($B295,المارينا!$B:$M,12,0)</f>
        <v>44401</v>
      </c>
      <c r="N295" s="62" t="str">
        <f>IF(AND(M295&gt;=$N$1)*(M295&lt;=$O$1),VLOOKUP(B295,المارينا!B$2:N$642,12),"لم تنتهي بعد")</f>
        <v>لم تنتهي بعد</v>
      </c>
      <c r="O295" s="65"/>
      <c r="P295" s="20"/>
      <c r="Q295" s="21"/>
      <c r="R295" s="22"/>
      <c r="S295" s="23"/>
      <c r="T295" s="24"/>
      <c r="U295" s="25"/>
      <c r="V295" s="25"/>
      <c r="W295" s="45"/>
      <c r="X295" s="44"/>
      <c r="Y295" s="44"/>
      <c r="Z295" s="44"/>
      <c r="AA295" s="41"/>
      <c r="AB295" s="41"/>
      <c r="AC295" s="26"/>
      <c r="AD295" s="27"/>
      <c r="AE295" s="28"/>
      <c r="AF295" s="69"/>
      <c r="AG295" s="69"/>
      <c r="AH295" s="69"/>
      <c r="AI295" s="69"/>
      <c r="AJ295" s="69"/>
      <c r="AK295" s="69"/>
      <c r="AL295" s="69"/>
    </row>
    <row r="296" spans="1:38" s="71" customFormat="1" ht="60" customHeight="1" thickBot="1" x14ac:dyDescent="0.3">
      <c r="A296" s="15"/>
      <c r="B296" s="77" t="s">
        <v>309</v>
      </c>
      <c r="C296" s="7"/>
      <c r="D296" s="52"/>
      <c r="E296" s="52"/>
      <c r="F296" s="52"/>
      <c r="G296" s="56"/>
      <c r="H296" s="56"/>
      <c r="I296" s="56"/>
      <c r="J296" s="18"/>
      <c r="K296" s="18"/>
      <c r="L296" s="19"/>
      <c r="M296" s="79">
        <f>VLOOKUP($B296,المارينا!$B:$M,12,0)</f>
        <v>44561</v>
      </c>
      <c r="N296" s="62" t="str">
        <f>IF(AND(M296&gt;=$N$1)*(M296&lt;=$O$1),VLOOKUP(B296,المارينا!B$2:N$642,12),"لم تنتهي بعد")</f>
        <v>لم تنتهي بعد</v>
      </c>
      <c r="O296" s="65"/>
      <c r="P296" s="20"/>
      <c r="Q296" s="21"/>
      <c r="R296" s="22"/>
      <c r="S296" s="23"/>
      <c r="T296" s="24"/>
      <c r="U296" s="25"/>
      <c r="V296" s="25"/>
      <c r="W296" s="45"/>
      <c r="X296" s="44"/>
      <c r="Y296" s="44"/>
      <c r="Z296" s="44"/>
      <c r="AA296" s="41"/>
      <c r="AB296" s="41"/>
      <c r="AC296" s="26"/>
      <c r="AD296" s="27"/>
      <c r="AE296" s="28"/>
      <c r="AF296" s="69"/>
      <c r="AG296" s="69"/>
      <c r="AH296" s="69"/>
      <c r="AI296" s="69"/>
      <c r="AJ296" s="69"/>
      <c r="AK296" s="69"/>
      <c r="AL296" s="69"/>
    </row>
    <row r="297" spans="1:38" s="71" customFormat="1" ht="60" customHeight="1" thickBot="1" x14ac:dyDescent="0.3">
      <c r="A297" s="15"/>
      <c r="B297" s="77" t="s">
        <v>310</v>
      </c>
      <c r="C297" s="17"/>
      <c r="D297" s="37"/>
      <c r="E297" s="37"/>
      <c r="F297" s="37"/>
      <c r="G297" s="56"/>
      <c r="H297" s="56"/>
      <c r="I297" s="56"/>
      <c r="J297" s="18"/>
      <c r="K297" s="18"/>
      <c r="L297" s="19"/>
      <c r="M297" s="79">
        <f>VLOOKUP($B297,المارينا!$B:$M,12,0)</f>
        <v>44515</v>
      </c>
      <c r="N297" s="62" t="str">
        <f>IF(AND(M297&gt;=$N$1)*(M297&lt;=$O$1),VLOOKUP(B297,المارينا!B$2:N$642,12),"لم تنتهي بعد")</f>
        <v>لم تنتهي بعد</v>
      </c>
      <c r="O297" s="65"/>
      <c r="P297" s="20"/>
      <c r="Q297" s="21"/>
      <c r="R297" s="22"/>
      <c r="S297" s="23"/>
      <c r="T297" s="24"/>
      <c r="U297" s="25"/>
      <c r="V297" s="25"/>
      <c r="W297" s="45"/>
      <c r="X297" s="44"/>
      <c r="Y297" s="44"/>
      <c r="Z297" s="44"/>
      <c r="AA297" s="41"/>
      <c r="AB297" s="41"/>
      <c r="AC297" s="26"/>
      <c r="AD297" s="27"/>
      <c r="AE297" s="28"/>
      <c r="AF297" s="69"/>
      <c r="AG297" s="69"/>
      <c r="AH297" s="69"/>
      <c r="AI297" s="69"/>
      <c r="AJ297" s="69"/>
      <c r="AK297" s="69"/>
      <c r="AL297" s="69"/>
    </row>
    <row r="298" spans="1:38" s="71" customFormat="1" ht="60" customHeight="1" thickBot="1" x14ac:dyDescent="0.3">
      <c r="A298" s="15"/>
      <c r="B298" s="77" t="s">
        <v>311</v>
      </c>
      <c r="C298" s="7"/>
      <c r="D298" s="52"/>
      <c r="E298" s="52"/>
      <c r="F298" s="52"/>
      <c r="G298" s="56"/>
      <c r="H298" s="56"/>
      <c r="I298" s="56"/>
      <c r="J298" s="18"/>
      <c r="K298" s="18"/>
      <c r="L298" s="19"/>
      <c r="M298" s="79">
        <f>VLOOKUP($B298,المارينا!$B:$M,12,0)</f>
        <v>44530</v>
      </c>
      <c r="N298" s="62" t="str">
        <f>IF(AND(M298&gt;=$N$1)*(M298&lt;=$O$1),VLOOKUP(B298,المارينا!B$2:N$642,12),"لم تنتهي بعد")</f>
        <v>لم تنتهي بعد</v>
      </c>
      <c r="O298" s="65"/>
      <c r="P298" s="20"/>
      <c r="Q298" s="21"/>
      <c r="R298" s="22"/>
      <c r="S298" s="23"/>
      <c r="T298" s="24"/>
      <c r="U298" s="25"/>
      <c r="V298" s="25"/>
      <c r="W298" s="45"/>
      <c r="X298" s="44"/>
      <c r="Y298" s="44"/>
      <c r="Z298" s="44"/>
      <c r="AA298" s="41"/>
      <c r="AB298" s="41"/>
      <c r="AC298" s="26"/>
      <c r="AD298" s="27"/>
      <c r="AE298" s="28"/>
      <c r="AF298" s="69"/>
      <c r="AG298" s="69"/>
      <c r="AH298" s="69"/>
      <c r="AI298" s="69"/>
      <c r="AJ298" s="69"/>
      <c r="AK298" s="69"/>
      <c r="AL298" s="69"/>
    </row>
    <row r="299" spans="1:38" s="71" customFormat="1" ht="60" customHeight="1" thickBot="1" x14ac:dyDescent="0.3">
      <c r="A299" s="15"/>
      <c r="B299" s="77" t="s">
        <v>312</v>
      </c>
      <c r="C299" s="17"/>
      <c r="D299" s="52"/>
      <c r="E299" s="52"/>
      <c r="F299" s="52"/>
      <c r="G299" s="56"/>
      <c r="H299" s="56"/>
      <c r="I299" s="56"/>
      <c r="J299" s="18"/>
      <c r="K299" s="18"/>
      <c r="L299" s="19"/>
      <c r="M299" s="79">
        <f>VLOOKUP($B299,المارينا!$B:$M,12,0)</f>
        <v>44440</v>
      </c>
      <c r="N299" s="62" t="str">
        <f>IF(AND(M299&gt;=$N$1)*(M299&lt;=$O$1),VLOOKUP(B299,المارينا!B$2:N$642,12),"لم تنتهي بعد")</f>
        <v>لم تنتهي بعد</v>
      </c>
      <c r="O299" s="65"/>
      <c r="P299" s="20"/>
      <c r="Q299" s="21"/>
      <c r="R299" s="22"/>
      <c r="S299" s="23"/>
      <c r="T299" s="24"/>
      <c r="U299" s="25"/>
      <c r="V299" s="25"/>
      <c r="W299" s="45"/>
      <c r="X299" s="44"/>
      <c r="Y299" s="44"/>
      <c r="Z299" s="44"/>
      <c r="AA299" s="41"/>
      <c r="AB299" s="41"/>
      <c r="AC299" s="26"/>
      <c r="AD299" s="27"/>
      <c r="AE299" s="28"/>
      <c r="AF299" s="69"/>
      <c r="AG299" s="69"/>
      <c r="AH299" s="69"/>
      <c r="AI299" s="69"/>
      <c r="AJ299" s="69"/>
      <c r="AK299" s="69"/>
      <c r="AL299" s="69"/>
    </row>
    <row r="300" spans="1:38" s="71" customFormat="1" ht="60" customHeight="1" thickBot="1" x14ac:dyDescent="0.3">
      <c r="A300" s="15"/>
      <c r="B300" s="77" t="s">
        <v>313</v>
      </c>
      <c r="C300" s="7"/>
      <c r="D300" s="37"/>
      <c r="E300" s="37"/>
      <c r="F300" s="37"/>
      <c r="G300" s="56"/>
      <c r="H300" s="56"/>
      <c r="I300" s="56"/>
      <c r="J300" s="18"/>
      <c r="K300" s="18"/>
      <c r="L300" s="19"/>
      <c r="M300" s="79">
        <f>VLOOKUP($B300,المارينا!$B:$M,12,0)</f>
        <v>44701</v>
      </c>
      <c r="N300" s="62" t="str">
        <f>IF(AND(M300&gt;=$N$1)*(M300&lt;=$O$1),VLOOKUP(B300,المارينا!B$2:N$642,12),"لم تنتهي بعد")</f>
        <v>لم تنتهي بعد</v>
      </c>
      <c r="O300" s="65"/>
      <c r="P300" s="20"/>
      <c r="Q300" s="21"/>
      <c r="R300" s="22"/>
      <c r="S300" s="23"/>
      <c r="T300" s="24"/>
      <c r="U300" s="25"/>
      <c r="V300" s="25"/>
      <c r="W300" s="45"/>
      <c r="X300" s="44"/>
      <c r="Y300" s="44"/>
      <c r="Z300" s="44"/>
      <c r="AA300" s="41"/>
      <c r="AB300" s="41"/>
      <c r="AC300" s="26"/>
      <c r="AD300" s="27"/>
      <c r="AE300" s="28"/>
      <c r="AF300" s="69"/>
      <c r="AG300" s="69"/>
      <c r="AH300" s="69"/>
      <c r="AI300" s="69"/>
      <c r="AJ300" s="69"/>
      <c r="AK300" s="69"/>
      <c r="AL300" s="69"/>
    </row>
    <row r="301" spans="1:38" s="71" customFormat="1" ht="60" customHeight="1" thickBot="1" x14ac:dyDescent="0.3">
      <c r="A301" s="15"/>
      <c r="B301" s="77" t="s">
        <v>314</v>
      </c>
      <c r="C301" s="17"/>
      <c r="D301" s="52"/>
      <c r="E301" s="52"/>
      <c r="F301" s="52"/>
      <c r="G301" s="56"/>
      <c r="H301" s="56"/>
      <c r="I301" s="56"/>
      <c r="J301" s="18"/>
      <c r="K301" s="18"/>
      <c r="L301" s="19"/>
      <c r="M301" s="79">
        <f>VLOOKUP($B301,المارينا!$B:$M,12,0)</f>
        <v>44637</v>
      </c>
      <c r="N301" s="62" t="str">
        <f>IF(AND(M301&gt;=$N$1)*(M301&lt;=$O$1),VLOOKUP(B301,المارينا!B$2:N$642,12),"لم تنتهي بعد")</f>
        <v>لم تنتهي بعد</v>
      </c>
      <c r="O301" s="65"/>
      <c r="P301" s="20"/>
      <c r="Q301" s="21"/>
      <c r="R301" s="22"/>
      <c r="S301" s="23"/>
      <c r="T301" s="24"/>
      <c r="U301" s="25"/>
      <c r="V301" s="25"/>
      <c r="W301" s="45"/>
      <c r="X301" s="44"/>
      <c r="Y301" s="44"/>
      <c r="Z301" s="44"/>
      <c r="AA301" s="41"/>
      <c r="AB301" s="41"/>
      <c r="AC301" s="26"/>
      <c r="AD301" s="27"/>
      <c r="AE301" s="28"/>
      <c r="AF301" s="69"/>
      <c r="AG301" s="69"/>
      <c r="AH301" s="69"/>
      <c r="AI301" s="69"/>
      <c r="AJ301" s="69"/>
      <c r="AK301" s="69"/>
      <c r="AL301" s="69"/>
    </row>
    <row r="302" spans="1:38" s="71" customFormat="1" ht="60" customHeight="1" thickBot="1" x14ac:dyDescent="0.3">
      <c r="A302" s="15"/>
      <c r="B302" s="77" t="s">
        <v>315</v>
      </c>
      <c r="C302" s="7"/>
      <c r="D302" s="52"/>
      <c r="E302" s="52"/>
      <c r="F302" s="52"/>
      <c r="G302" s="56"/>
      <c r="H302" s="56"/>
      <c r="I302" s="56"/>
      <c r="J302" s="18"/>
      <c r="K302" s="18"/>
      <c r="L302" s="19"/>
      <c r="M302" s="79">
        <f>VLOOKUP($B302,المارينا!$B:$M,12,0)</f>
        <v>44486</v>
      </c>
      <c r="N302" s="62" t="str">
        <f>IF(AND(M302&gt;=$N$1)*(M302&lt;=$O$1),VLOOKUP(B302,المارينا!B$2:N$642,12),"لم تنتهي بعد")</f>
        <v>لم تنتهي بعد</v>
      </c>
      <c r="O302" s="65"/>
      <c r="P302" s="20"/>
      <c r="Q302" s="21"/>
      <c r="R302" s="22"/>
      <c r="S302" s="23"/>
      <c r="T302" s="24"/>
      <c r="U302" s="25"/>
      <c r="V302" s="25"/>
      <c r="W302" s="45"/>
      <c r="X302" s="44"/>
      <c r="Y302" s="44"/>
      <c r="Z302" s="44"/>
      <c r="AA302" s="41"/>
      <c r="AB302" s="41"/>
      <c r="AC302" s="26"/>
      <c r="AD302" s="27"/>
      <c r="AE302" s="28"/>
      <c r="AF302" s="69"/>
      <c r="AG302" s="69"/>
      <c r="AH302" s="69"/>
      <c r="AI302" s="69"/>
      <c r="AJ302" s="69"/>
      <c r="AK302" s="69"/>
      <c r="AL302" s="69"/>
    </row>
    <row r="303" spans="1:38" s="71" customFormat="1" ht="60" customHeight="1" thickBot="1" x14ac:dyDescent="0.3">
      <c r="A303" s="15"/>
      <c r="B303" s="77" t="s">
        <v>656</v>
      </c>
      <c r="C303" s="17"/>
      <c r="D303" s="52"/>
      <c r="E303" s="52"/>
      <c r="F303" s="52"/>
      <c r="G303" s="56"/>
      <c r="H303" s="56"/>
      <c r="I303" s="56"/>
      <c r="J303" s="18"/>
      <c r="K303" s="18"/>
      <c r="L303" s="19"/>
      <c r="M303" s="79">
        <f>VLOOKUP($B303,المارينا!$B:$M,12,0)</f>
        <v>44490</v>
      </c>
      <c r="N303" s="62" t="str">
        <f>IF(AND(M303&gt;=$N$1)*(M303&lt;=$O$1),VLOOKUP(B303,المارينا!B$2:N$642,12),"لم تنتهي بعد")</f>
        <v>لم تنتهي بعد</v>
      </c>
      <c r="O303" s="65"/>
      <c r="P303" s="20"/>
      <c r="Q303" s="21"/>
      <c r="R303" s="22"/>
      <c r="S303" s="23"/>
      <c r="T303" s="24"/>
      <c r="U303" s="25"/>
      <c r="V303" s="25"/>
      <c r="W303" s="45"/>
      <c r="X303" s="44"/>
      <c r="Y303" s="44"/>
      <c r="Z303" s="44"/>
      <c r="AA303" s="41"/>
      <c r="AB303" s="41"/>
      <c r="AC303" s="26"/>
      <c r="AD303" s="27"/>
      <c r="AE303" s="28"/>
      <c r="AF303" s="69"/>
      <c r="AG303" s="69"/>
      <c r="AH303" s="69"/>
      <c r="AI303" s="69"/>
      <c r="AJ303" s="69"/>
      <c r="AK303" s="69"/>
      <c r="AL303" s="69"/>
    </row>
    <row r="304" spans="1:38" s="71" customFormat="1" ht="60" customHeight="1" thickBot="1" x14ac:dyDescent="0.3">
      <c r="A304" s="15"/>
      <c r="B304" s="77" t="s">
        <v>657</v>
      </c>
      <c r="C304" s="7"/>
      <c r="D304" s="37"/>
      <c r="E304" s="37"/>
      <c r="F304" s="37"/>
      <c r="G304" s="56"/>
      <c r="H304" s="56"/>
      <c r="I304" s="56"/>
      <c r="J304" s="18"/>
      <c r="K304" s="18"/>
      <c r="L304" s="19"/>
      <c r="M304" s="79">
        <f>VLOOKUP($B304,المارينا!$B:$M,12,0)</f>
        <v>44490</v>
      </c>
      <c r="N304" s="62" t="str">
        <f>IF(AND(M304&gt;=$N$1)*(M304&lt;=$O$1),VLOOKUP(B304,المارينا!B$2:N$642,12),"لم تنتهي بعد")</f>
        <v>لم تنتهي بعد</v>
      </c>
      <c r="O304" s="65"/>
      <c r="P304" s="20"/>
      <c r="Q304" s="21"/>
      <c r="R304" s="22"/>
      <c r="S304" s="23"/>
      <c r="T304" s="24"/>
      <c r="U304" s="25"/>
      <c r="V304" s="25"/>
      <c r="W304" s="45"/>
      <c r="X304" s="44"/>
      <c r="Y304" s="44"/>
      <c r="Z304" s="44"/>
      <c r="AA304" s="41"/>
      <c r="AB304" s="41"/>
      <c r="AC304" s="26"/>
      <c r="AD304" s="27"/>
      <c r="AE304" s="28"/>
      <c r="AF304" s="69"/>
      <c r="AG304" s="69"/>
      <c r="AH304" s="69"/>
      <c r="AI304" s="69"/>
      <c r="AJ304" s="69"/>
      <c r="AK304" s="69"/>
      <c r="AL304" s="69"/>
    </row>
    <row r="305" spans="1:38" s="71" customFormat="1" ht="60" customHeight="1" thickBot="1" x14ac:dyDescent="0.3">
      <c r="A305" s="15"/>
      <c r="B305" s="77" t="s">
        <v>316</v>
      </c>
      <c r="C305" s="17"/>
      <c r="D305" s="52"/>
      <c r="E305" s="52"/>
      <c r="F305" s="52"/>
      <c r="G305" s="56"/>
      <c r="H305" s="56"/>
      <c r="I305" s="56"/>
      <c r="J305" s="18"/>
      <c r="K305" s="18"/>
      <c r="L305" s="19"/>
      <c r="M305" s="79">
        <f>VLOOKUP($B305,المارينا!$B:$M,12,0)</f>
        <v>44431</v>
      </c>
      <c r="N305" s="62" t="str">
        <f>IF(AND(M305&gt;=$N$1)*(M305&lt;=$O$1),VLOOKUP(B305,المارينا!B$2:N$642,12),"لم تنتهي بعد")</f>
        <v>لم تنتهي بعد</v>
      </c>
      <c r="O305" s="65"/>
      <c r="P305" s="20"/>
      <c r="Q305" s="21"/>
      <c r="R305" s="22"/>
      <c r="S305" s="23"/>
      <c r="T305" s="24"/>
      <c r="U305" s="25"/>
      <c r="V305" s="25"/>
      <c r="W305" s="45"/>
      <c r="X305" s="44"/>
      <c r="Y305" s="44"/>
      <c r="Z305" s="44"/>
      <c r="AA305" s="41"/>
      <c r="AB305" s="41"/>
      <c r="AC305" s="26"/>
      <c r="AD305" s="27"/>
      <c r="AE305" s="28"/>
      <c r="AF305" s="69"/>
      <c r="AG305" s="69"/>
      <c r="AH305" s="69"/>
      <c r="AI305" s="69"/>
      <c r="AJ305" s="69"/>
      <c r="AK305" s="69"/>
      <c r="AL305" s="69"/>
    </row>
    <row r="306" spans="1:38" s="71" customFormat="1" ht="60" customHeight="1" thickBot="1" x14ac:dyDescent="0.3">
      <c r="A306" s="15"/>
      <c r="B306" s="77" t="s">
        <v>317</v>
      </c>
      <c r="C306" s="7"/>
      <c r="D306" s="52"/>
      <c r="E306" s="52"/>
      <c r="F306" s="52"/>
      <c r="G306" s="56"/>
      <c r="H306" s="56"/>
      <c r="I306" s="56"/>
      <c r="J306" s="18"/>
      <c r="K306" s="18"/>
      <c r="L306" s="19"/>
      <c r="M306" s="79">
        <f>VLOOKUP($B306,المارينا!$B:$M,12,0)</f>
        <v>44437</v>
      </c>
      <c r="N306" s="62" t="str">
        <f>IF(AND(M306&gt;=$N$1)*(M306&lt;=$O$1),VLOOKUP(B306,المارينا!B$2:N$642,12),"لم تنتهي بعد")</f>
        <v>لم تنتهي بعد</v>
      </c>
      <c r="O306" s="65"/>
      <c r="P306" s="20"/>
      <c r="Q306" s="21"/>
      <c r="R306" s="22"/>
      <c r="S306" s="23"/>
      <c r="T306" s="24"/>
      <c r="U306" s="25"/>
      <c r="V306" s="25"/>
      <c r="W306" s="45"/>
      <c r="X306" s="44"/>
      <c r="Y306" s="44"/>
      <c r="Z306" s="44"/>
      <c r="AA306" s="41"/>
      <c r="AB306" s="41"/>
      <c r="AC306" s="26"/>
      <c r="AD306" s="27"/>
      <c r="AE306" s="28"/>
      <c r="AF306" s="69"/>
      <c r="AG306" s="69"/>
      <c r="AH306" s="69"/>
      <c r="AI306" s="69"/>
      <c r="AJ306" s="69"/>
      <c r="AK306" s="69"/>
      <c r="AL306" s="69"/>
    </row>
    <row r="307" spans="1:38" s="71" customFormat="1" ht="60" customHeight="1" thickBot="1" x14ac:dyDescent="0.3">
      <c r="A307" s="15"/>
      <c r="B307" s="77" t="s">
        <v>318</v>
      </c>
      <c r="C307" s="17"/>
      <c r="D307" s="37"/>
      <c r="E307" s="37"/>
      <c r="F307" s="37"/>
      <c r="G307" s="56"/>
      <c r="H307" s="56"/>
      <c r="I307" s="56"/>
      <c r="J307" s="18"/>
      <c r="K307" s="18"/>
      <c r="L307" s="19"/>
      <c r="M307" s="79">
        <f>VLOOKUP($B307,المارينا!$B:$M,12,0)</f>
        <v>44531</v>
      </c>
      <c r="N307" s="62" t="str">
        <f>IF(AND(M307&gt;=$N$1)*(M307&lt;=$O$1),VLOOKUP(B307,المارينا!B$2:N$642,12),"لم تنتهي بعد")</f>
        <v>لم تنتهي بعد</v>
      </c>
      <c r="O307" s="65"/>
      <c r="P307" s="20"/>
      <c r="Q307" s="21"/>
      <c r="R307" s="22"/>
      <c r="S307" s="23"/>
      <c r="T307" s="24"/>
      <c r="U307" s="25"/>
      <c r="V307" s="25"/>
      <c r="W307" s="45"/>
      <c r="X307" s="44"/>
      <c r="Y307" s="44"/>
      <c r="Z307" s="44"/>
      <c r="AA307" s="41"/>
      <c r="AB307" s="41"/>
      <c r="AC307" s="26"/>
      <c r="AD307" s="27"/>
      <c r="AE307" s="28"/>
      <c r="AF307" s="69"/>
      <c r="AG307" s="69"/>
      <c r="AH307" s="69"/>
      <c r="AI307" s="69"/>
      <c r="AJ307" s="69"/>
      <c r="AK307" s="69"/>
      <c r="AL307" s="69"/>
    </row>
    <row r="308" spans="1:38" s="71" customFormat="1" ht="60" customHeight="1" thickBot="1" x14ac:dyDescent="0.3">
      <c r="A308" s="15"/>
      <c r="B308" s="77" t="s">
        <v>319</v>
      </c>
      <c r="C308" s="7"/>
      <c r="D308" s="52"/>
      <c r="E308" s="52"/>
      <c r="F308" s="52"/>
      <c r="G308" s="56"/>
      <c r="H308" s="56"/>
      <c r="I308" s="56"/>
      <c r="J308" s="18"/>
      <c r="K308" s="18"/>
      <c r="L308" s="19"/>
      <c r="M308" s="79">
        <f>VLOOKUP($B308,المارينا!$B:$M,12,0)</f>
        <v>44489</v>
      </c>
      <c r="N308" s="62" t="str">
        <f>IF(AND(M308&gt;=$N$1)*(M308&lt;=$O$1),VLOOKUP(B308,المارينا!B$2:N$642,12),"لم تنتهي بعد")</f>
        <v>لم تنتهي بعد</v>
      </c>
      <c r="O308" s="65"/>
      <c r="P308" s="20"/>
      <c r="Q308" s="21"/>
      <c r="R308" s="22"/>
      <c r="S308" s="23"/>
      <c r="T308" s="24"/>
      <c r="U308" s="25"/>
      <c r="V308" s="25"/>
      <c r="W308" s="45"/>
      <c r="X308" s="44"/>
      <c r="Y308" s="44"/>
      <c r="Z308" s="44"/>
      <c r="AA308" s="41"/>
      <c r="AB308" s="41"/>
      <c r="AC308" s="26"/>
      <c r="AD308" s="27"/>
      <c r="AE308" s="28"/>
      <c r="AF308" s="69"/>
      <c r="AG308" s="69"/>
      <c r="AH308" s="69"/>
      <c r="AI308" s="69"/>
      <c r="AJ308" s="69"/>
      <c r="AK308" s="69"/>
      <c r="AL308" s="69"/>
    </row>
    <row r="309" spans="1:38" s="71" customFormat="1" ht="60" customHeight="1" thickBot="1" x14ac:dyDescent="0.3">
      <c r="A309" s="15"/>
      <c r="B309" s="77" t="s">
        <v>320</v>
      </c>
      <c r="C309" s="17"/>
      <c r="D309" s="52"/>
      <c r="E309" s="52"/>
      <c r="F309" s="52"/>
      <c r="G309" s="56"/>
      <c r="H309" s="56"/>
      <c r="I309" s="56"/>
      <c r="J309" s="18"/>
      <c r="K309" s="18"/>
      <c r="L309" s="19"/>
      <c r="M309" s="79">
        <f>VLOOKUP($B309,المارينا!$B:$M,12,0)</f>
        <v>44368</v>
      </c>
      <c r="N309" s="62">
        <f>IF(AND(M309&gt;=$N$1)*(M309&lt;=$O$1),VLOOKUP(B309,المارينا!B$2:N$642,12),"لم تنتهي بعد")</f>
        <v>44368</v>
      </c>
      <c r="O309" s="65"/>
      <c r="P309" s="20"/>
      <c r="Q309" s="21"/>
      <c r="R309" s="22"/>
      <c r="S309" s="23"/>
      <c r="T309" s="24"/>
      <c r="U309" s="25"/>
      <c r="V309" s="25"/>
      <c r="W309" s="45"/>
      <c r="X309" s="44"/>
      <c r="Y309" s="44"/>
      <c r="Z309" s="44"/>
      <c r="AA309" s="41"/>
      <c r="AB309" s="41"/>
      <c r="AC309" s="26"/>
      <c r="AD309" s="27"/>
      <c r="AE309" s="28"/>
      <c r="AF309" s="69"/>
      <c r="AG309" s="69"/>
      <c r="AH309" s="69"/>
      <c r="AI309" s="69"/>
      <c r="AJ309" s="69"/>
      <c r="AK309" s="69"/>
      <c r="AL309" s="69"/>
    </row>
    <row r="310" spans="1:38" s="71" customFormat="1" ht="60" customHeight="1" thickBot="1" x14ac:dyDescent="0.3">
      <c r="A310" s="15"/>
      <c r="B310" s="77" t="s">
        <v>321</v>
      </c>
      <c r="C310" s="7"/>
      <c r="D310" s="52"/>
      <c r="E310" s="52"/>
      <c r="F310" s="52"/>
      <c r="G310" s="56"/>
      <c r="H310" s="56"/>
      <c r="I310" s="56"/>
      <c r="J310" s="18"/>
      <c r="K310" s="18"/>
      <c r="L310" s="19"/>
      <c r="M310" s="79">
        <f>VLOOKUP($B310,المارينا!$B:$M,12,0)</f>
        <v>44431</v>
      </c>
      <c r="N310" s="62" t="str">
        <f>IF(AND(M310&gt;=$N$1)*(M310&lt;=$O$1),VLOOKUP(B310,المارينا!B$2:N$642,12),"لم تنتهي بعد")</f>
        <v>لم تنتهي بعد</v>
      </c>
      <c r="O310" s="65"/>
      <c r="P310" s="20"/>
      <c r="Q310" s="21"/>
      <c r="R310" s="22"/>
      <c r="S310" s="23"/>
      <c r="T310" s="24"/>
      <c r="U310" s="25"/>
      <c r="V310" s="25"/>
      <c r="W310" s="45"/>
      <c r="X310" s="44"/>
      <c r="Y310" s="44"/>
      <c r="Z310" s="44"/>
      <c r="AA310" s="41"/>
      <c r="AB310" s="41"/>
      <c r="AC310" s="26"/>
      <c r="AD310" s="27"/>
      <c r="AE310" s="28"/>
      <c r="AF310" s="69"/>
      <c r="AG310" s="69"/>
      <c r="AH310" s="69"/>
      <c r="AI310" s="69"/>
      <c r="AJ310" s="69"/>
      <c r="AK310" s="69"/>
      <c r="AL310" s="69"/>
    </row>
    <row r="311" spans="1:38" s="71" customFormat="1" ht="60" customHeight="1" thickBot="1" x14ac:dyDescent="0.3">
      <c r="A311" s="15"/>
      <c r="B311" s="77" t="s">
        <v>322</v>
      </c>
      <c r="C311" s="17"/>
      <c r="D311" s="37"/>
      <c r="E311" s="37"/>
      <c r="F311" s="37"/>
      <c r="G311" s="56"/>
      <c r="H311" s="56"/>
      <c r="I311" s="56"/>
      <c r="J311" s="18"/>
      <c r="K311" s="18"/>
      <c r="L311" s="19"/>
      <c r="M311" s="79">
        <f>VLOOKUP($B311,المارينا!$B:$M,12,0)</f>
        <v>44434</v>
      </c>
      <c r="N311" s="62" t="str">
        <f>IF(AND(M311&gt;=$N$1)*(M311&lt;=$O$1),VLOOKUP(B311,المارينا!B$2:N$642,12),"لم تنتهي بعد")</f>
        <v>لم تنتهي بعد</v>
      </c>
      <c r="O311" s="65"/>
      <c r="P311" s="20"/>
      <c r="Q311" s="21"/>
      <c r="R311" s="22"/>
      <c r="S311" s="23"/>
      <c r="T311" s="24"/>
      <c r="U311" s="25"/>
      <c r="V311" s="25"/>
      <c r="W311" s="45"/>
      <c r="X311" s="44"/>
      <c r="Y311" s="44"/>
      <c r="Z311" s="44"/>
      <c r="AA311" s="41"/>
      <c r="AB311" s="41"/>
      <c r="AC311" s="26"/>
      <c r="AD311" s="27"/>
      <c r="AE311" s="28"/>
      <c r="AF311" s="69"/>
      <c r="AG311" s="69"/>
      <c r="AH311" s="69"/>
      <c r="AI311" s="69"/>
      <c r="AJ311" s="69"/>
      <c r="AK311" s="69"/>
      <c r="AL311" s="69"/>
    </row>
    <row r="312" spans="1:38" s="71" customFormat="1" ht="60" customHeight="1" thickBot="1" x14ac:dyDescent="0.3">
      <c r="A312" s="15"/>
      <c r="B312" s="77" t="s">
        <v>323</v>
      </c>
      <c r="C312" s="7"/>
      <c r="D312" s="52"/>
      <c r="E312" s="52"/>
      <c r="F312" s="52"/>
      <c r="G312" s="56"/>
      <c r="H312" s="56"/>
      <c r="I312" s="56"/>
      <c r="J312" s="18"/>
      <c r="K312" s="18"/>
      <c r="L312" s="19"/>
      <c r="M312" s="79">
        <f>VLOOKUP($B312,المارينا!$B:$M,12,0)</f>
        <v>44712</v>
      </c>
      <c r="N312" s="62" t="str">
        <f>IF(AND(M312&gt;=$N$1)*(M312&lt;=$O$1),VLOOKUP(B312,المارينا!B$2:N$642,12),"لم تنتهي بعد")</f>
        <v>لم تنتهي بعد</v>
      </c>
      <c r="O312" s="65"/>
      <c r="P312" s="20"/>
      <c r="Q312" s="21"/>
      <c r="R312" s="22"/>
      <c r="S312" s="23"/>
      <c r="T312" s="24"/>
      <c r="U312" s="25"/>
      <c r="V312" s="25"/>
      <c r="W312" s="45"/>
      <c r="X312" s="44"/>
      <c r="Y312" s="44"/>
      <c r="Z312" s="44"/>
      <c r="AA312" s="41"/>
      <c r="AB312" s="41"/>
      <c r="AC312" s="26"/>
      <c r="AD312" s="27"/>
      <c r="AE312" s="28"/>
      <c r="AF312" s="69"/>
      <c r="AG312" s="69"/>
      <c r="AH312" s="69"/>
      <c r="AI312" s="69"/>
      <c r="AJ312" s="69"/>
      <c r="AK312" s="69"/>
      <c r="AL312" s="69"/>
    </row>
    <row r="313" spans="1:38" s="71" customFormat="1" ht="60" customHeight="1" thickBot="1" x14ac:dyDescent="0.3">
      <c r="A313" s="15"/>
      <c r="B313" s="77" t="s">
        <v>324</v>
      </c>
      <c r="C313" s="17"/>
      <c r="D313" s="52"/>
      <c r="E313" s="52"/>
      <c r="F313" s="52"/>
      <c r="G313" s="56"/>
      <c r="H313" s="56"/>
      <c r="I313" s="56"/>
      <c r="J313" s="18"/>
      <c r="K313" s="18"/>
      <c r="L313" s="19"/>
      <c r="M313" s="79">
        <f>VLOOKUP($B313,المارينا!$B:$M,12,0)</f>
        <v>44431</v>
      </c>
      <c r="N313" s="62" t="str">
        <f>IF(AND(M313&gt;=$N$1)*(M313&lt;=$O$1),VLOOKUP(B313,المارينا!B$2:N$642,12),"لم تنتهي بعد")</f>
        <v>لم تنتهي بعد</v>
      </c>
      <c r="O313" s="65"/>
      <c r="P313" s="20"/>
      <c r="Q313" s="21"/>
      <c r="R313" s="22"/>
      <c r="S313" s="23"/>
      <c r="T313" s="24"/>
      <c r="U313" s="25"/>
      <c r="V313" s="25"/>
      <c r="W313" s="45"/>
      <c r="X313" s="44"/>
      <c r="Y313" s="44"/>
      <c r="Z313" s="44"/>
      <c r="AA313" s="41"/>
      <c r="AB313" s="41"/>
      <c r="AC313" s="26"/>
      <c r="AD313" s="27"/>
      <c r="AE313" s="28"/>
      <c r="AF313" s="69"/>
      <c r="AG313" s="69"/>
      <c r="AH313" s="69"/>
      <c r="AI313" s="69"/>
      <c r="AJ313" s="69"/>
      <c r="AK313" s="69"/>
      <c r="AL313" s="69"/>
    </row>
    <row r="314" spans="1:38" s="71" customFormat="1" ht="60" customHeight="1" thickBot="1" x14ac:dyDescent="0.3">
      <c r="A314" s="15"/>
      <c r="B314" s="77" t="s">
        <v>325</v>
      </c>
      <c r="C314" s="7"/>
      <c r="D314" s="37"/>
      <c r="E314" s="37"/>
      <c r="F314" s="37"/>
      <c r="G314" s="56"/>
      <c r="H314" s="56"/>
      <c r="I314" s="56"/>
      <c r="J314" s="18"/>
      <c r="K314" s="18"/>
      <c r="L314" s="19"/>
      <c r="M314" s="79">
        <f>VLOOKUP($B314,المارينا!$B:$M,12,0)</f>
        <v>44577</v>
      </c>
      <c r="N314" s="62" t="str">
        <f>IF(AND(M314&gt;=$N$1)*(M314&lt;=$O$1),VLOOKUP(B314,المارينا!B$2:N$642,12),"لم تنتهي بعد")</f>
        <v>لم تنتهي بعد</v>
      </c>
      <c r="O314" s="65"/>
      <c r="P314" s="20"/>
      <c r="Q314" s="21"/>
      <c r="R314" s="22"/>
      <c r="S314" s="23"/>
      <c r="T314" s="24"/>
      <c r="U314" s="25"/>
      <c r="V314" s="25"/>
      <c r="W314" s="45"/>
      <c r="X314" s="44"/>
      <c r="Y314" s="44"/>
      <c r="Z314" s="44"/>
      <c r="AA314" s="41"/>
      <c r="AB314" s="41"/>
      <c r="AC314" s="26"/>
      <c r="AD314" s="27"/>
      <c r="AE314" s="28"/>
      <c r="AF314" s="69"/>
      <c r="AG314" s="69"/>
      <c r="AH314" s="69"/>
      <c r="AI314" s="69"/>
      <c r="AJ314" s="69"/>
      <c r="AK314" s="69"/>
      <c r="AL314" s="69"/>
    </row>
    <row r="315" spans="1:38" s="71" customFormat="1" ht="60" customHeight="1" thickBot="1" x14ac:dyDescent="0.3">
      <c r="A315" s="15"/>
      <c r="B315" s="77" t="s">
        <v>326</v>
      </c>
      <c r="C315" s="17"/>
      <c r="D315" s="52"/>
      <c r="E315" s="52"/>
      <c r="F315" s="52"/>
      <c r="G315" s="56"/>
      <c r="H315" s="56"/>
      <c r="I315" s="56"/>
      <c r="J315" s="18"/>
      <c r="K315" s="18"/>
      <c r="L315" s="19"/>
      <c r="M315" s="79">
        <f>VLOOKUP($B315,المارينا!$B:$M,12,0)</f>
        <v>44395</v>
      </c>
      <c r="N315" s="62" t="str">
        <f>IF(AND(M315&gt;=$N$1)*(M315&lt;=$O$1),VLOOKUP(B315,المارينا!B$2:N$642,12),"لم تنتهي بعد")</f>
        <v>لم تنتهي بعد</v>
      </c>
      <c r="O315" s="65"/>
      <c r="P315" s="20"/>
      <c r="Q315" s="21"/>
      <c r="R315" s="22"/>
      <c r="S315" s="23"/>
      <c r="T315" s="24"/>
      <c r="U315" s="25"/>
      <c r="V315" s="25"/>
      <c r="W315" s="45"/>
      <c r="X315" s="44"/>
      <c r="Y315" s="44"/>
      <c r="Z315" s="44"/>
      <c r="AA315" s="41"/>
      <c r="AB315" s="41"/>
      <c r="AC315" s="26"/>
      <c r="AD315" s="27"/>
      <c r="AE315" s="28"/>
      <c r="AF315" s="69"/>
      <c r="AG315" s="69"/>
      <c r="AH315" s="69"/>
      <c r="AI315" s="69"/>
      <c r="AJ315" s="69"/>
      <c r="AK315" s="69"/>
      <c r="AL315" s="69"/>
    </row>
    <row r="316" spans="1:38" s="71" customFormat="1" ht="60" customHeight="1" thickBot="1" x14ac:dyDescent="0.3">
      <c r="A316" s="15"/>
      <c r="B316" s="77" t="s">
        <v>327</v>
      </c>
      <c r="C316" s="7"/>
      <c r="D316" s="52"/>
      <c r="E316" s="52"/>
      <c r="F316" s="52"/>
      <c r="G316" s="56"/>
      <c r="H316" s="56"/>
      <c r="I316" s="56"/>
      <c r="J316" s="18"/>
      <c r="K316" s="18"/>
      <c r="L316" s="19"/>
      <c r="M316" s="79">
        <f>VLOOKUP($B316,المارينا!$B:$M,12,0)</f>
        <v>44395</v>
      </c>
      <c r="N316" s="62" t="str">
        <f>IF(AND(M316&gt;=$N$1)*(M316&lt;=$O$1),VLOOKUP(B316,المارينا!B$2:N$642,12),"لم تنتهي بعد")</f>
        <v>لم تنتهي بعد</v>
      </c>
      <c r="O316" s="65"/>
      <c r="P316" s="20"/>
      <c r="Q316" s="21"/>
      <c r="R316" s="22"/>
      <c r="S316" s="23"/>
      <c r="T316" s="24"/>
      <c r="U316" s="25"/>
      <c r="V316" s="25"/>
      <c r="W316" s="45"/>
      <c r="X316" s="44"/>
      <c r="Y316" s="44"/>
      <c r="Z316" s="44"/>
      <c r="AA316" s="41"/>
      <c r="AB316" s="41"/>
      <c r="AC316" s="26"/>
      <c r="AD316" s="27"/>
      <c r="AE316" s="28"/>
      <c r="AF316" s="69"/>
      <c r="AG316" s="69"/>
      <c r="AH316" s="69"/>
      <c r="AI316" s="69"/>
      <c r="AJ316" s="69"/>
      <c r="AK316" s="69"/>
      <c r="AL316" s="69"/>
    </row>
    <row r="317" spans="1:38" s="71" customFormat="1" ht="60" customHeight="1" thickBot="1" x14ac:dyDescent="0.3">
      <c r="A317" s="15"/>
      <c r="B317" s="77" t="s">
        <v>328</v>
      </c>
      <c r="C317" s="17"/>
      <c r="D317" s="52"/>
      <c r="E317" s="52"/>
      <c r="F317" s="52"/>
      <c r="G317" s="56"/>
      <c r="H317" s="56"/>
      <c r="I317" s="56"/>
      <c r="J317" s="18"/>
      <c r="K317" s="18"/>
      <c r="L317" s="19"/>
      <c r="M317" s="79">
        <f>VLOOKUP($B317,المارينا!$B:$M,12,0)</f>
        <v>44508</v>
      </c>
      <c r="N317" s="62" t="str">
        <f>IF(AND(M317&gt;=$N$1)*(M317&lt;=$O$1),VLOOKUP(B317,المارينا!B$2:N$642,12),"لم تنتهي بعد")</f>
        <v>لم تنتهي بعد</v>
      </c>
      <c r="O317" s="65"/>
      <c r="P317" s="20"/>
      <c r="Q317" s="21"/>
      <c r="R317" s="22"/>
      <c r="S317" s="23"/>
      <c r="T317" s="24"/>
      <c r="U317" s="25"/>
      <c r="V317" s="25"/>
      <c r="W317" s="45"/>
      <c r="X317" s="44"/>
      <c r="Y317" s="44"/>
      <c r="Z317" s="44"/>
      <c r="AA317" s="41"/>
      <c r="AB317" s="41"/>
      <c r="AC317" s="26"/>
      <c r="AD317" s="27"/>
      <c r="AE317" s="28"/>
      <c r="AF317" s="69"/>
      <c r="AG317" s="69"/>
      <c r="AH317" s="69"/>
      <c r="AI317" s="69"/>
      <c r="AJ317" s="69"/>
      <c r="AK317" s="69"/>
      <c r="AL317" s="69"/>
    </row>
    <row r="318" spans="1:38" s="71" customFormat="1" ht="60" customHeight="1" thickBot="1" x14ac:dyDescent="0.3">
      <c r="A318" s="15"/>
      <c r="B318" s="77" t="s">
        <v>329</v>
      </c>
      <c r="C318" s="7"/>
      <c r="D318" s="37"/>
      <c r="E318" s="37"/>
      <c r="F318" s="37"/>
      <c r="G318" s="56"/>
      <c r="H318" s="56"/>
      <c r="I318" s="56"/>
      <c r="J318" s="18"/>
      <c r="K318" s="18"/>
      <c r="L318" s="19"/>
      <c r="M318" s="79">
        <f>VLOOKUP($B318,المارينا!$B:$M,12,0)</f>
        <v>44345</v>
      </c>
      <c r="N318" s="62" t="str">
        <f>IF(AND(M318&gt;=$N$1)*(M318&lt;=$O$1),VLOOKUP(B318,المارينا!B$2:N$642,12),"لم تنتهي بعد")</f>
        <v>لم تنتهي بعد</v>
      </c>
      <c r="O318" s="65"/>
      <c r="P318" s="20"/>
      <c r="Q318" s="21"/>
      <c r="R318" s="22"/>
      <c r="S318" s="23"/>
      <c r="T318" s="24"/>
      <c r="U318" s="25"/>
      <c r="V318" s="25"/>
      <c r="W318" s="45"/>
      <c r="X318" s="44"/>
      <c r="Y318" s="44"/>
      <c r="Z318" s="44"/>
      <c r="AA318" s="41"/>
      <c r="AB318" s="41"/>
      <c r="AC318" s="26"/>
      <c r="AD318" s="27"/>
      <c r="AE318" s="28"/>
      <c r="AF318" s="69"/>
      <c r="AG318" s="69"/>
      <c r="AH318" s="69"/>
      <c r="AI318" s="69"/>
      <c r="AJ318" s="69"/>
      <c r="AK318" s="69"/>
      <c r="AL318" s="69"/>
    </row>
    <row r="319" spans="1:38" s="71" customFormat="1" ht="60" customHeight="1" thickBot="1" x14ac:dyDescent="0.3">
      <c r="A319" s="15"/>
      <c r="B319" s="77" t="s">
        <v>330</v>
      </c>
      <c r="C319" s="17"/>
      <c r="D319" s="52"/>
      <c r="E319" s="52"/>
      <c r="F319" s="52"/>
      <c r="G319" s="56"/>
      <c r="H319" s="56"/>
      <c r="I319" s="56"/>
      <c r="J319" s="18"/>
      <c r="K319" s="18"/>
      <c r="L319" s="19"/>
      <c r="M319" s="79">
        <f>VLOOKUP($B319,المارينا!$B:$M,12,0)</f>
        <v>44432</v>
      </c>
      <c r="N319" s="62" t="str">
        <f>IF(AND(M319&gt;=$N$1)*(M319&lt;=$O$1),VLOOKUP(B319,المارينا!B$2:N$642,12),"لم تنتهي بعد")</f>
        <v>لم تنتهي بعد</v>
      </c>
      <c r="O319" s="65"/>
      <c r="P319" s="20"/>
      <c r="Q319" s="21"/>
      <c r="R319" s="22"/>
      <c r="S319" s="23"/>
      <c r="T319" s="24"/>
      <c r="U319" s="25"/>
      <c r="V319" s="25"/>
      <c r="W319" s="45"/>
      <c r="X319" s="44"/>
      <c r="Y319" s="44"/>
      <c r="Z319" s="44"/>
      <c r="AA319" s="41"/>
      <c r="AB319" s="41"/>
      <c r="AC319" s="26"/>
      <c r="AD319" s="27"/>
      <c r="AE319" s="28"/>
      <c r="AF319" s="69"/>
      <c r="AG319" s="69"/>
      <c r="AH319" s="69"/>
      <c r="AI319" s="69"/>
      <c r="AJ319" s="69"/>
      <c r="AK319" s="69"/>
      <c r="AL319" s="69"/>
    </row>
    <row r="320" spans="1:38" s="71" customFormat="1" ht="60" customHeight="1" thickBot="1" x14ac:dyDescent="0.3">
      <c r="A320" s="15"/>
      <c r="B320" s="77" t="s">
        <v>662</v>
      </c>
      <c r="C320" s="7"/>
      <c r="D320" s="52"/>
      <c r="E320" s="52"/>
      <c r="F320" s="52"/>
      <c r="G320" s="56"/>
      <c r="H320" s="56"/>
      <c r="I320" s="56"/>
      <c r="J320" s="18"/>
      <c r="K320" s="18"/>
      <c r="L320" s="19"/>
      <c r="M320" s="79">
        <f>VLOOKUP($B320,المارينا!$B:$M,12,0)</f>
        <v>44432</v>
      </c>
      <c r="N320" s="62" t="str">
        <f>IF(AND(M320&gt;=$N$1)*(M320&lt;=$O$1),VLOOKUP(B320,المارينا!B$2:N$642,12),"لم تنتهي بعد")</f>
        <v>لم تنتهي بعد</v>
      </c>
      <c r="O320" s="65"/>
      <c r="P320" s="20"/>
      <c r="Q320" s="21"/>
      <c r="R320" s="22"/>
      <c r="S320" s="23"/>
      <c r="T320" s="24"/>
      <c r="U320" s="25"/>
      <c r="V320" s="25"/>
      <c r="W320" s="45"/>
      <c r="X320" s="44"/>
      <c r="Y320" s="44"/>
      <c r="Z320" s="44"/>
      <c r="AA320" s="41"/>
      <c r="AB320" s="41"/>
      <c r="AC320" s="26"/>
      <c r="AD320" s="27"/>
      <c r="AE320" s="28"/>
      <c r="AF320" s="69"/>
      <c r="AG320" s="69"/>
      <c r="AH320" s="69"/>
      <c r="AI320" s="69"/>
      <c r="AJ320" s="69"/>
      <c r="AK320" s="69"/>
      <c r="AL320" s="69"/>
    </row>
    <row r="321" spans="1:38" s="71" customFormat="1" ht="60" customHeight="1" thickBot="1" x14ac:dyDescent="0.3">
      <c r="A321" s="15"/>
      <c r="B321" s="77" t="s">
        <v>658</v>
      </c>
      <c r="C321" s="17"/>
      <c r="D321" s="37"/>
      <c r="E321" s="37"/>
      <c r="F321" s="37"/>
      <c r="G321" s="56"/>
      <c r="H321" s="56"/>
      <c r="I321" s="56"/>
      <c r="J321" s="18"/>
      <c r="K321" s="18"/>
      <c r="L321" s="19"/>
      <c r="M321" s="79">
        <f>VLOOKUP($B321,المارينا!$B:$M,12,0)</f>
        <v>44432</v>
      </c>
      <c r="N321" s="62" t="str">
        <f>IF(AND(M321&gt;=$N$1)*(M321&lt;=$O$1),VLOOKUP(B321,المارينا!B$2:N$642,12),"لم تنتهي بعد")</f>
        <v>لم تنتهي بعد</v>
      </c>
      <c r="O321" s="65"/>
      <c r="P321" s="20"/>
      <c r="Q321" s="21"/>
      <c r="R321" s="22"/>
      <c r="S321" s="23"/>
      <c r="T321" s="24"/>
      <c r="U321" s="25"/>
      <c r="V321" s="25"/>
      <c r="W321" s="45"/>
      <c r="X321" s="44"/>
      <c r="Y321" s="44"/>
      <c r="Z321" s="44"/>
      <c r="AA321" s="41"/>
      <c r="AB321" s="41"/>
      <c r="AC321" s="26"/>
      <c r="AD321" s="27"/>
      <c r="AE321" s="28"/>
      <c r="AF321" s="69"/>
      <c r="AG321" s="69"/>
      <c r="AH321" s="69"/>
      <c r="AI321" s="69"/>
      <c r="AJ321" s="69"/>
      <c r="AK321" s="69"/>
      <c r="AL321" s="69"/>
    </row>
    <row r="322" spans="1:38" s="71" customFormat="1" ht="60" customHeight="1" thickBot="1" x14ac:dyDescent="0.3">
      <c r="A322" s="15"/>
      <c r="B322" s="77" t="s">
        <v>331</v>
      </c>
      <c r="C322" s="7"/>
      <c r="D322" s="52"/>
      <c r="E322" s="52"/>
      <c r="F322" s="52"/>
      <c r="G322" s="56"/>
      <c r="H322" s="56"/>
      <c r="I322" s="56"/>
      <c r="J322" s="18"/>
      <c r="K322" s="18"/>
      <c r="L322" s="19"/>
      <c r="M322" s="79">
        <f>VLOOKUP($B322,المارينا!$B:$M,12,0)</f>
        <v>44442</v>
      </c>
      <c r="N322" s="62" t="str">
        <f>IF(AND(M322&gt;=$N$1)*(M322&lt;=$O$1),VLOOKUP(B322,المارينا!B$2:N$642,12),"لم تنتهي بعد")</f>
        <v>لم تنتهي بعد</v>
      </c>
      <c r="O322" s="65"/>
      <c r="P322" s="20"/>
      <c r="Q322" s="21"/>
      <c r="R322" s="22"/>
      <c r="S322" s="23"/>
      <c r="T322" s="24"/>
      <c r="U322" s="25"/>
      <c r="V322" s="25"/>
      <c r="W322" s="45"/>
      <c r="X322" s="44"/>
      <c r="Y322" s="44"/>
      <c r="Z322" s="44"/>
      <c r="AA322" s="41"/>
      <c r="AB322" s="41"/>
      <c r="AC322" s="26"/>
      <c r="AD322" s="27"/>
      <c r="AE322" s="28"/>
      <c r="AF322" s="69"/>
      <c r="AG322" s="69"/>
      <c r="AH322" s="69"/>
      <c r="AI322" s="69"/>
      <c r="AJ322" s="69"/>
      <c r="AK322" s="69"/>
      <c r="AL322" s="69"/>
    </row>
    <row r="323" spans="1:38" s="71" customFormat="1" ht="60" customHeight="1" thickBot="1" x14ac:dyDescent="0.3">
      <c r="A323" s="15"/>
      <c r="B323" s="77" t="s">
        <v>332</v>
      </c>
      <c r="C323" s="17"/>
      <c r="D323" s="52"/>
      <c r="E323" s="52"/>
      <c r="F323" s="52"/>
      <c r="G323" s="56"/>
      <c r="H323" s="56"/>
      <c r="I323" s="56"/>
      <c r="J323" s="18"/>
      <c r="K323" s="18"/>
      <c r="L323" s="19"/>
      <c r="M323" s="79">
        <f>VLOOKUP($B323,المارينا!$B:$M,12,0)</f>
        <v>44442</v>
      </c>
      <c r="N323" s="62" t="str">
        <f>IF(AND(M323&gt;=$N$1)*(M323&lt;=$O$1),VLOOKUP(B323,المارينا!B$2:N$642,12),"لم تنتهي بعد")</f>
        <v>لم تنتهي بعد</v>
      </c>
      <c r="O323" s="65"/>
      <c r="P323" s="20"/>
      <c r="Q323" s="21"/>
      <c r="R323" s="22"/>
      <c r="S323" s="23"/>
      <c r="T323" s="24"/>
      <c r="U323" s="25"/>
      <c r="V323" s="25"/>
      <c r="W323" s="45"/>
      <c r="X323" s="44"/>
      <c r="Y323" s="44"/>
      <c r="Z323" s="44"/>
      <c r="AA323" s="41"/>
      <c r="AB323" s="41"/>
      <c r="AC323" s="26"/>
      <c r="AD323" s="27"/>
      <c r="AE323" s="28"/>
      <c r="AF323" s="69"/>
      <c r="AG323" s="69"/>
      <c r="AH323" s="69"/>
      <c r="AI323" s="69"/>
      <c r="AJ323" s="69"/>
      <c r="AK323" s="69"/>
      <c r="AL323" s="69"/>
    </row>
    <row r="324" spans="1:38" s="71" customFormat="1" ht="60" customHeight="1" thickBot="1" x14ac:dyDescent="0.3">
      <c r="A324" s="15"/>
      <c r="B324" s="77" t="s">
        <v>333</v>
      </c>
      <c r="C324" s="7"/>
      <c r="D324" s="52"/>
      <c r="E324" s="52"/>
      <c r="F324" s="52"/>
      <c r="G324" s="56"/>
      <c r="H324" s="56"/>
      <c r="I324" s="56"/>
      <c r="J324" s="18"/>
      <c r="K324" s="18"/>
      <c r="L324" s="19"/>
      <c r="M324" s="79">
        <f>VLOOKUP($B324,المارينا!$B:$M,12,0)</f>
        <v>44380</v>
      </c>
      <c r="N324" s="62" t="str">
        <f>IF(AND(M324&gt;=$N$1)*(M324&lt;=$O$1),VLOOKUP(B324,المارينا!B$2:N$642,12),"لم تنتهي بعد")</f>
        <v>لم تنتهي بعد</v>
      </c>
      <c r="O324" s="65"/>
      <c r="P324" s="20"/>
      <c r="Q324" s="21"/>
      <c r="R324" s="22"/>
      <c r="S324" s="23"/>
      <c r="T324" s="24"/>
      <c r="U324" s="25"/>
      <c r="V324" s="25"/>
      <c r="W324" s="45"/>
      <c r="X324" s="44"/>
      <c r="Y324" s="44"/>
      <c r="Z324" s="44"/>
      <c r="AA324" s="41"/>
      <c r="AB324" s="41"/>
      <c r="AC324" s="26"/>
      <c r="AD324" s="27"/>
      <c r="AE324" s="28"/>
      <c r="AF324" s="69"/>
      <c r="AG324" s="69"/>
      <c r="AH324" s="69"/>
      <c r="AI324" s="69"/>
      <c r="AJ324" s="69"/>
      <c r="AK324" s="69"/>
      <c r="AL324" s="69"/>
    </row>
    <row r="325" spans="1:38" s="71" customFormat="1" ht="60" customHeight="1" thickBot="1" x14ac:dyDescent="0.3">
      <c r="A325" s="15"/>
      <c r="B325" s="77" t="s">
        <v>334</v>
      </c>
      <c r="C325" s="17"/>
      <c r="D325" s="37"/>
      <c r="E325" s="37"/>
      <c r="F325" s="37"/>
      <c r="G325" s="56"/>
      <c r="H325" s="56"/>
      <c r="I325" s="56"/>
      <c r="J325" s="18"/>
      <c r="K325" s="18"/>
      <c r="L325" s="19"/>
      <c r="M325" s="79">
        <f>VLOOKUP($B325,المارينا!$B:$M,12,0)</f>
        <v>44432</v>
      </c>
      <c r="N325" s="62" t="str">
        <f>IF(AND(M325&gt;=$N$1)*(M325&lt;=$O$1),VLOOKUP(B325,المارينا!B$2:N$642,12),"لم تنتهي بعد")</f>
        <v>لم تنتهي بعد</v>
      </c>
      <c r="O325" s="65"/>
      <c r="P325" s="20"/>
      <c r="Q325" s="21"/>
      <c r="R325" s="22"/>
      <c r="S325" s="23"/>
      <c r="T325" s="24"/>
      <c r="U325" s="25"/>
      <c r="V325" s="25"/>
      <c r="W325" s="45"/>
      <c r="X325" s="44"/>
      <c r="Y325" s="44"/>
      <c r="Z325" s="44"/>
      <c r="AA325" s="41"/>
      <c r="AB325" s="41"/>
      <c r="AC325" s="26"/>
      <c r="AD325" s="27"/>
      <c r="AE325" s="28"/>
      <c r="AF325" s="69"/>
      <c r="AG325" s="69"/>
      <c r="AH325" s="69"/>
      <c r="AI325" s="69"/>
      <c r="AJ325" s="69"/>
      <c r="AK325" s="69"/>
      <c r="AL325" s="69"/>
    </row>
    <row r="326" spans="1:38" s="71" customFormat="1" ht="60" customHeight="1" thickBot="1" x14ac:dyDescent="0.3">
      <c r="A326" s="15"/>
      <c r="B326" s="77" t="s">
        <v>335</v>
      </c>
      <c r="C326" s="7"/>
      <c r="D326" s="52"/>
      <c r="E326" s="52"/>
      <c r="F326" s="52"/>
      <c r="G326" s="56"/>
      <c r="H326" s="56"/>
      <c r="I326" s="56"/>
      <c r="J326" s="18"/>
      <c r="K326" s="18"/>
      <c r="L326" s="19"/>
      <c r="M326" s="79">
        <f>VLOOKUP($B326,المارينا!$B:$M,12,0)</f>
        <v>44695</v>
      </c>
      <c r="N326" s="62" t="str">
        <f>IF(AND(M326&gt;=$N$1)*(M326&lt;=$O$1),VLOOKUP(B326,المارينا!B$2:N$642,12),"لم تنتهي بعد")</f>
        <v>لم تنتهي بعد</v>
      </c>
      <c r="O326" s="65"/>
      <c r="P326" s="20"/>
      <c r="Q326" s="21"/>
      <c r="R326" s="22"/>
      <c r="S326" s="23"/>
      <c r="T326" s="24"/>
      <c r="U326" s="25"/>
      <c r="V326" s="25"/>
      <c r="W326" s="45"/>
      <c r="X326" s="44"/>
      <c r="Y326" s="44"/>
      <c r="Z326" s="44"/>
      <c r="AA326" s="41"/>
      <c r="AB326" s="41"/>
      <c r="AC326" s="26"/>
      <c r="AD326" s="27"/>
      <c r="AE326" s="28"/>
      <c r="AF326" s="69"/>
      <c r="AG326" s="69"/>
      <c r="AH326" s="69"/>
      <c r="AI326" s="69"/>
      <c r="AJ326" s="69"/>
      <c r="AK326" s="69"/>
      <c r="AL326" s="69"/>
    </row>
    <row r="327" spans="1:38" s="71" customFormat="1" ht="60" customHeight="1" thickBot="1" x14ac:dyDescent="0.3">
      <c r="A327" s="15"/>
      <c r="B327" s="77" t="s">
        <v>336</v>
      </c>
      <c r="C327" s="17"/>
      <c r="D327" s="52"/>
      <c r="E327" s="52"/>
      <c r="F327" s="52"/>
      <c r="G327" s="56"/>
      <c r="H327" s="56"/>
      <c r="I327" s="56"/>
      <c r="J327" s="18"/>
      <c r="K327" s="18"/>
      <c r="L327" s="19"/>
      <c r="M327" s="79">
        <f>VLOOKUP($B327,المارينا!$B:$M,12,0)</f>
        <v>44486</v>
      </c>
      <c r="N327" s="62" t="str">
        <f>IF(AND(M327&gt;=$N$1)*(M327&lt;=$O$1),VLOOKUP(B327,المارينا!B$2:N$642,12),"لم تنتهي بعد")</f>
        <v>لم تنتهي بعد</v>
      </c>
      <c r="O327" s="65"/>
      <c r="P327" s="20"/>
      <c r="Q327" s="21"/>
      <c r="R327" s="22"/>
      <c r="S327" s="23"/>
      <c r="T327" s="24"/>
      <c r="U327" s="25"/>
      <c r="V327" s="25"/>
      <c r="W327" s="45"/>
      <c r="X327" s="44"/>
      <c r="Y327" s="44"/>
      <c r="Z327" s="44"/>
      <c r="AA327" s="41"/>
      <c r="AB327" s="41"/>
      <c r="AC327" s="26"/>
      <c r="AD327" s="27"/>
      <c r="AE327" s="28"/>
      <c r="AF327" s="69"/>
      <c r="AG327" s="69"/>
      <c r="AH327" s="69"/>
      <c r="AI327" s="69"/>
      <c r="AJ327" s="69"/>
      <c r="AK327" s="69"/>
      <c r="AL327" s="69"/>
    </row>
    <row r="328" spans="1:38" s="71" customFormat="1" ht="60" customHeight="1" thickBot="1" x14ac:dyDescent="0.3">
      <c r="A328" s="15"/>
      <c r="B328" s="77" t="s">
        <v>337</v>
      </c>
      <c r="C328" s="7"/>
      <c r="D328" s="37"/>
      <c r="E328" s="37"/>
      <c r="F328" s="37"/>
      <c r="G328" s="56"/>
      <c r="H328" s="56"/>
      <c r="I328" s="56"/>
      <c r="J328" s="18"/>
      <c r="K328" s="18"/>
      <c r="L328" s="19"/>
      <c r="M328" s="79">
        <f>VLOOKUP($B328,المارينا!$B:$M,12,0)</f>
        <v>44725</v>
      </c>
      <c r="N328" s="62" t="str">
        <f>IF(AND(M328&gt;=$N$1)*(M328&lt;=$O$1),VLOOKUP(B328,المارينا!B$2:N$642,12),"لم تنتهي بعد")</f>
        <v>لم تنتهي بعد</v>
      </c>
      <c r="O328" s="65"/>
      <c r="P328" s="20"/>
      <c r="Q328" s="21"/>
      <c r="R328" s="22"/>
      <c r="S328" s="23"/>
      <c r="T328" s="24"/>
      <c r="U328" s="25"/>
      <c r="V328" s="25"/>
      <c r="W328" s="45"/>
      <c r="X328" s="44"/>
      <c r="Y328" s="44"/>
      <c r="Z328" s="44"/>
      <c r="AA328" s="41"/>
      <c r="AB328" s="41"/>
      <c r="AC328" s="26"/>
      <c r="AD328" s="27"/>
      <c r="AE328" s="28"/>
      <c r="AF328" s="69"/>
      <c r="AG328" s="69"/>
      <c r="AH328" s="69"/>
      <c r="AI328" s="69"/>
      <c r="AJ328" s="69"/>
      <c r="AK328" s="69"/>
      <c r="AL328" s="69"/>
    </row>
    <row r="329" spans="1:38" s="71" customFormat="1" ht="60" customHeight="1" thickBot="1" x14ac:dyDescent="0.3">
      <c r="A329" s="15"/>
      <c r="B329" s="77" t="s">
        <v>338</v>
      </c>
      <c r="C329" s="17"/>
      <c r="D329" s="52"/>
      <c r="E329" s="52"/>
      <c r="F329" s="52"/>
      <c r="G329" s="56"/>
      <c r="H329" s="56"/>
      <c r="I329" s="56"/>
      <c r="J329" s="18"/>
      <c r="K329" s="18"/>
      <c r="L329" s="19"/>
      <c r="M329" s="79">
        <f>VLOOKUP($B329,المارينا!$B:$M,12,0)</f>
        <v>44597</v>
      </c>
      <c r="N329" s="62" t="str">
        <f>IF(AND(M329&gt;=$N$1)*(M329&lt;=$O$1),VLOOKUP(B329,المارينا!B$2:N$642,12),"لم تنتهي بعد")</f>
        <v>لم تنتهي بعد</v>
      </c>
      <c r="O329" s="65"/>
      <c r="P329" s="20"/>
      <c r="Q329" s="21"/>
      <c r="R329" s="22"/>
      <c r="S329" s="23"/>
      <c r="T329" s="24"/>
      <c r="U329" s="25"/>
      <c r="V329" s="25"/>
      <c r="W329" s="45"/>
      <c r="X329" s="44"/>
      <c r="Y329" s="44"/>
      <c r="Z329" s="44"/>
      <c r="AA329" s="41"/>
      <c r="AB329" s="41"/>
      <c r="AC329" s="26"/>
      <c r="AD329" s="27"/>
      <c r="AE329" s="28"/>
      <c r="AF329" s="69"/>
      <c r="AG329" s="69"/>
      <c r="AH329" s="69"/>
      <c r="AI329" s="69"/>
      <c r="AJ329" s="69"/>
      <c r="AK329" s="69"/>
      <c r="AL329" s="69"/>
    </row>
    <row r="330" spans="1:38" s="71" customFormat="1" ht="60" customHeight="1" thickBot="1" x14ac:dyDescent="0.3">
      <c r="A330" s="15"/>
      <c r="B330" s="77" t="s">
        <v>339</v>
      </c>
      <c r="C330" s="7"/>
      <c r="D330" s="52"/>
      <c r="E330" s="52"/>
      <c r="F330" s="52"/>
      <c r="G330" s="56"/>
      <c r="H330" s="56"/>
      <c r="I330" s="56"/>
      <c r="J330" s="18"/>
      <c r="K330" s="18"/>
      <c r="L330" s="19"/>
      <c r="M330" s="79">
        <f>VLOOKUP($B330,المارينا!$B:$M,12,0)</f>
        <v>44180</v>
      </c>
      <c r="N330" s="62" t="str">
        <f>IF(AND(M330&gt;=$N$1)*(M330&lt;=$O$1),VLOOKUP(B330,المارينا!B$2:N$642,12),"لم تنتهي بعد")</f>
        <v>لم تنتهي بعد</v>
      </c>
      <c r="O330" s="65"/>
      <c r="P330" s="20"/>
      <c r="Q330" s="21"/>
      <c r="R330" s="22"/>
      <c r="S330" s="23"/>
      <c r="T330" s="24"/>
      <c r="U330" s="25"/>
      <c r="V330" s="25"/>
      <c r="W330" s="45"/>
      <c r="X330" s="44"/>
      <c r="Y330" s="44"/>
      <c r="Z330" s="44"/>
      <c r="AA330" s="41"/>
      <c r="AB330" s="41"/>
      <c r="AC330" s="26"/>
      <c r="AD330" s="27"/>
      <c r="AE330" s="28"/>
      <c r="AF330" s="69"/>
      <c r="AG330" s="69"/>
      <c r="AH330" s="69"/>
      <c r="AI330" s="69"/>
      <c r="AJ330" s="69"/>
      <c r="AK330" s="69"/>
      <c r="AL330" s="69"/>
    </row>
    <row r="331" spans="1:38" s="71" customFormat="1" ht="60" customHeight="1" thickBot="1" x14ac:dyDescent="0.3">
      <c r="A331" s="15"/>
      <c r="B331" s="77" t="s">
        <v>340</v>
      </c>
      <c r="C331" s="17"/>
      <c r="D331" s="52"/>
      <c r="E331" s="52"/>
      <c r="F331" s="52"/>
      <c r="G331" s="56"/>
      <c r="H331" s="56"/>
      <c r="I331" s="56"/>
      <c r="J331" s="18"/>
      <c r="K331" s="18"/>
      <c r="L331" s="19"/>
      <c r="M331" s="79">
        <f>VLOOKUP($B331,المارينا!$B:$M,12,0)</f>
        <v>44504</v>
      </c>
      <c r="N331" s="62" t="str">
        <f>IF(AND(M331&gt;=$N$1)*(M331&lt;=$O$1),VLOOKUP(B331,المارينا!B$2:N$642,12),"لم تنتهي بعد")</f>
        <v>لم تنتهي بعد</v>
      </c>
      <c r="O331" s="65"/>
      <c r="P331" s="20"/>
      <c r="Q331" s="21"/>
      <c r="R331" s="22"/>
      <c r="S331" s="23"/>
      <c r="T331" s="24"/>
      <c r="U331" s="25"/>
      <c r="V331" s="25"/>
      <c r="W331" s="45"/>
      <c r="X331" s="44"/>
      <c r="Y331" s="44"/>
      <c r="Z331" s="44"/>
      <c r="AA331" s="41"/>
      <c r="AB331" s="41"/>
      <c r="AC331" s="26"/>
      <c r="AD331" s="27"/>
      <c r="AE331" s="28"/>
      <c r="AF331" s="69"/>
      <c r="AG331" s="69"/>
      <c r="AH331" s="69"/>
      <c r="AI331" s="69"/>
      <c r="AJ331" s="69"/>
      <c r="AK331" s="69"/>
      <c r="AL331" s="69"/>
    </row>
    <row r="332" spans="1:38" s="71" customFormat="1" ht="60" customHeight="1" thickBot="1" x14ac:dyDescent="0.3">
      <c r="A332" s="15"/>
      <c r="B332" s="77" t="s">
        <v>341</v>
      </c>
      <c r="C332" s="7"/>
      <c r="D332" s="37"/>
      <c r="E332" s="37"/>
      <c r="F332" s="37"/>
      <c r="G332" s="56"/>
      <c r="H332" s="56"/>
      <c r="I332" s="56"/>
      <c r="J332" s="18"/>
      <c r="K332" s="18"/>
      <c r="L332" s="19"/>
      <c r="M332" s="79">
        <f>VLOOKUP($B332,المارينا!$B:$M,12,0)</f>
        <v>44708</v>
      </c>
      <c r="N332" s="62" t="str">
        <f>IF(AND(M332&gt;=$N$1)*(M332&lt;=$O$1),VLOOKUP(B332,المارينا!B$2:N$642,12),"لم تنتهي بعد")</f>
        <v>لم تنتهي بعد</v>
      </c>
      <c r="O332" s="65"/>
      <c r="P332" s="20"/>
      <c r="Q332" s="21"/>
      <c r="R332" s="22"/>
      <c r="S332" s="23"/>
      <c r="T332" s="24"/>
      <c r="U332" s="25"/>
      <c r="V332" s="25"/>
      <c r="W332" s="45"/>
      <c r="X332" s="44"/>
      <c r="Y332" s="44"/>
      <c r="Z332" s="44"/>
      <c r="AA332" s="41"/>
      <c r="AB332" s="41"/>
      <c r="AC332" s="26"/>
      <c r="AD332" s="27"/>
      <c r="AE332" s="28"/>
      <c r="AF332" s="69"/>
      <c r="AG332" s="69"/>
      <c r="AH332" s="69"/>
      <c r="AI332" s="69"/>
      <c r="AJ332" s="69"/>
      <c r="AK332" s="69"/>
      <c r="AL332" s="69"/>
    </row>
    <row r="333" spans="1:38" s="71" customFormat="1" ht="60" customHeight="1" thickBot="1" x14ac:dyDescent="0.3">
      <c r="A333" s="15"/>
      <c r="B333" s="77" t="s">
        <v>342</v>
      </c>
      <c r="C333" s="17"/>
      <c r="D333" s="52"/>
      <c r="E333" s="52"/>
      <c r="F333" s="52"/>
      <c r="G333" s="56"/>
      <c r="H333" s="56"/>
      <c r="I333" s="56"/>
      <c r="J333" s="18"/>
      <c r="K333" s="18"/>
      <c r="L333" s="19"/>
      <c r="M333" s="79">
        <f>VLOOKUP($B333,المارينا!$B:$M,12,0)</f>
        <v>44700</v>
      </c>
      <c r="N333" s="62" t="str">
        <f>IF(AND(M333&gt;=$N$1)*(M333&lt;=$O$1),VLOOKUP(B333,المارينا!B$2:N$642,12),"لم تنتهي بعد")</f>
        <v>لم تنتهي بعد</v>
      </c>
      <c r="O333" s="65"/>
      <c r="P333" s="20"/>
      <c r="Q333" s="21"/>
      <c r="R333" s="22"/>
      <c r="S333" s="23"/>
      <c r="T333" s="24"/>
      <c r="U333" s="25"/>
      <c r="V333" s="25"/>
      <c r="W333" s="45"/>
      <c r="X333" s="44"/>
      <c r="Y333" s="44"/>
      <c r="Z333" s="44"/>
      <c r="AA333" s="41"/>
      <c r="AB333" s="41"/>
      <c r="AC333" s="26"/>
      <c r="AD333" s="27"/>
      <c r="AE333" s="28"/>
      <c r="AF333" s="69"/>
      <c r="AG333" s="69"/>
      <c r="AH333" s="69"/>
      <c r="AI333" s="69"/>
      <c r="AJ333" s="69"/>
      <c r="AK333" s="69"/>
      <c r="AL333" s="69"/>
    </row>
    <row r="334" spans="1:38" s="71" customFormat="1" ht="60" customHeight="1" thickBot="1" x14ac:dyDescent="0.3">
      <c r="A334" s="15"/>
      <c r="B334" s="77" t="s">
        <v>343</v>
      </c>
      <c r="C334" s="7"/>
      <c r="D334" s="52"/>
      <c r="E334" s="52"/>
      <c r="F334" s="52"/>
      <c r="G334" s="56"/>
      <c r="H334" s="56"/>
      <c r="I334" s="56"/>
      <c r="J334" s="18"/>
      <c r="K334" s="18"/>
      <c r="L334" s="19"/>
      <c r="M334" s="79">
        <f>VLOOKUP($B334,المارينا!$B:$M,12,0)</f>
        <v>44473</v>
      </c>
      <c r="N334" s="62" t="str">
        <f>IF(AND(M334&gt;=$N$1)*(M334&lt;=$O$1),VLOOKUP(B334,المارينا!B$2:N$642,12),"لم تنتهي بعد")</f>
        <v>لم تنتهي بعد</v>
      </c>
      <c r="O334" s="65"/>
      <c r="P334" s="20"/>
      <c r="Q334" s="21"/>
      <c r="R334" s="22"/>
      <c r="S334" s="23"/>
      <c r="T334" s="24"/>
      <c r="U334" s="25"/>
      <c r="V334" s="25"/>
      <c r="W334" s="45"/>
      <c r="X334" s="44"/>
      <c r="Y334" s="44"/>
      <c r="Z334" s="44"/>
      <c r="AA334" s="41"/>
      <c r="AB334" s="41"/>
      <c r="AC334" s="26"/>
      <c r="AD334" s="27"/>
      <c r="AE334" s="28"/>
      <c r="AF334" s="69"/>
      <c r="AG334" s="69"/>
      <c r="AH334" s="69"/>
      <c r="AI334" s="69"/>
      <c r="AJ334" s="69"/>
      <c r="AK334" s="69"/>
      <c r="AL334" s="69"/>
    </row>
    <row r="335" spans="1:38" s="71" customFormat="1" ht="60" customHeight="1" thickBot="1" x14ac:dyDescent="0.3">
      <c r="A335" s="15"/>
      <c r="B335" s="77" t="s">
        <v>344</v>
      </c>
      <c r="C335" s="17"/>
      <c r="D335" s="37"/>
      <c r="E335" s="37"/>
      <c r="F335" s="37"/>
      <c r="G335" s="56"/>
      <c r="H335" s="56"/>
      <c r="I335" s="56"/>
      <c r="J335" s="18"/>
      <c r="K335" s="18"/>
      <c r="L335" s="19"/>
      <c r="M335" s="79">
        <f>VLOOKUP($B335,المارينا!$B:$M,12,0)</f>
        <v>44519</v>
      </c>
      <c r="N335" s="62" t="str">
        <f>IF(AND(M335&gt;=$N$1)*(M335&lt;=$O$1),VLOOKUP(B335,المارينا!B$2:N$642,12),"لم تنتهي بعد")</f>
        <v>لم تنتهي بعد</v>
      </c>
      <c r="O335" s="65"/>
      <c r="P335" s="20"/>
      <c r="Q335" s="21"/>
      <c r="R335" s="22"/>
      <c r="S335" s="23"/>
      <c r="T335" s="24"/>
      <c r="U335" s="25"/>
      <c r="V335" s="25"/>
      <c r="W335" s="45"/>
      <c r="X335" s="44"/>
      <c r="Y335" s="44"/>
      <c r="Z335" s="44"/>
      <c r="AA335" s="41"/>
      <c r="AB335" s="41"/>
      <c r="AC335" s="26"/>
      <c r="AD335" s="27"/>
      <c r="AE335" s="28"/>
      <c r="AF335" s="69"/>
      <c r="AG335" s="69"/>
      <c r="AH335" s="69"/>
      <c r="AI335" s="69"/>
      <c r="AJ335" s="69"/>
      <c r="AK335" s="69"/>
      <c r="AL335" s="69"/>
    </row>
    <row r="336" spans="1:38" s="71" customFormat="1" ht="60" customHeight="1" thickBot="1" x14ac:dyDescent="0.3">
      <c r="A336" s="15"/>
      <c r="B336" s="77" t="s">
        <v>345</v>
      </c>
      <c r="C336" s="7"/>
      <c r="D336" s="52"/>
      <c r="E336" s="52"/>
      <c r="F336" s="52"/>
      <c r="G336" s="56"/>
      <c r="H336" s="56"/>
      <c r="I336" s="56"/>
      <c r="J336" s="18"/>
      <c r="K336" s="18"/>
      <c r="L336" s="19"/>
      <c r="M336" s="79">
        <f>VLOOKUP($B336,المارينا!$B:$M,12,0)</f>
        <v>44416</v>
      </c>
      <c r="N336" s="62" t="str">
        <f>IF(AND(M336&gt;=$N$1)*(M336&lt;=$O$1),VLOOKUP(B336,المارينا!B$2:N$642,12),"لم تنتهي بعد")</f>
        <v>لم تنتهي بعد</v>
      </c>
      <c r="O336" s="65"/>
      <c r="P336" s="20"/>
      <c r="Q336" s="21"/>
      <c r="R336" s="22"/>
      <c r="S336" s="23"/>
      <c r="T336" s="24"/>
      <c r="U336" s="25"/>
      <c r="V336" s="25"/>
      <c r="W336" s="45"/>
      <c r="X336" s="44"/>
      <c r="Y336" s="44"/>
      <c r="Z336" s="44"/>
      <c r="AA336" s="41"/>
      <c r="AB336" s="41"/>
      <c r="AC336" s="26"/>
      <c r="AD336" s="27"/>
      <c r="AE336" s="28"/>
      <c r="AF336" s="69"/>
      <c r="AG336" s="69"/>
      <c r="AH336" s="69"/>
      <c r="AI336" s="69"/>
      <c r="AJ336" s="69"/>
      <c r="AK336" s="69"/>
      <c r="AL336" s="69"/>
    </row>
    <row r="337" spans="1:38" s="71" customFormat="1" ht="60" customHeight="1" thickBot="1" x14ac:dyDescent="0.3">
      <c r="A337" s="15"/>
      <c r="B337" s="77" t="s">
        <v>346</v>
      </c>
      <c r="C337" s="17"/>
      <c r="D337" s="52"/>
      <c r="E337" s="52"/>
      <c r="F337" s="52"/>
      <c r="G337" s="56"/>
      <c r="H337" s="56"/>
      <c r="I337" s="56"/>
      <c r="J337" s="18"/>
      <c r="K337" s="18"/>
      <c r="L337" s="19"/>
      <c r="M337" s="79">
        <f>VLOOKUP($B337,المارينا!$B:$M,12,0)</f>
        <v>43977</v>
      </c>
      <c r="N337" s="62" t="str">
        <f>IF(AND(M337&gt;=$N$1)*(M337&lt;=$O$1),VLOOKUP(B337,المارينا!B$2:N$642,12),"لم تنتهي بعد")</f>
        <v>لم تنتهي بعد</v>
      </c>
      <c r="O337" s="65"/>
      <c r="P337" s="20"/>
      <c r="Q337" s="21"/>
      <c r="R337" s="22"/>
      <c r="S337" s="23"/>
      <c r="T337" s="24"/>
      <c r="U337" s="25"/>
      <c r="V337" s="25"/>
      <c r="W337" s="45"/>
      <c r="X337" s="44"/>
      <c r="Y337" s="44"/>
      <c r="Z337" s="44"/>
      <c r="AA337" s="41"/>
      <c r="AB337" s="41"/>
      <c r="AC337" s="26"/>
      <c r="AD337" s="27"/>
      <c r="AE337" s="28"/>
      <c r="AF337" s="69"/>
      <c r="AG337" s="69"/>
      <c r="AH337" s="69"/>
      <c r="AI337" s="69"/>
      <c r="AJ337" s="69"/>
      <c r="AK337" s="69"/>
      <c r="AL337" s="69"/>
    </row>
    <row r="338" spans="1:38" s="71" customFormat="1" ht="60" customHeight="1" thickBot="1" x14ac:dyDescent="0.3">
      <c r="A338" s="15"/>
      <c r="B338" s="77" t="s">
        <v>347</v>
      </c>
      <c r="C338" s="7"/>
      <c r="D338" s="52"/>
      <c r="E338" s="52"/>
      <c r="F338" s="52"/>
      <c r="G338" s="56"/>
      <c r="H338" s="56"/>
      <c r="I338" s="56"/>
      <c r="J338" s="18"/>
      <c r="K338" s="18"/>
      <c r="L338" s="19"/>
      <c r="M338" s="79">
        <f>VLOOKUP($B338,المارينا!$B:$M,12,0)</f>
        <v>44539</v>
      </c>
      <c r="N338" s="62" t="str">
        <f>IF(AND(M338&gt;=$N$1)*(M338&lt;=$O$1),VLOOKUP(B338,المارينا!B$2:N$642,12),"لم تنتهي بعد")</f>
        <v>لم تنتهي بعد</v>
      </c>
      <c r="O338" s="65"/>
      <c r="P338" s="20"/>
      <c r="Q338" s="21"/>
      <c r="R338" s="22"/>
      <c r="S338" s="23"/>
      <c r="T338" s="24"/>
      <c r="U338" s="25"/>
      <c r="V338" s="25"/>
      <c r="W338" s="45"/>
      <c r="X338" s="44"/>
      <c r="Y338" s="44"/>
      <c r="Z338" s="44"/>
      <c r="AA338" s="41"/>
      <c r="AB338" s="41"/>
      <c r="AC338" s="26"/>
      <c r="AD338" s="27"/>
      <c r="AE338" s="28"/>
      <c r="AF338" s="69"/>
      <c r="AG338" s="69"/>
      <c r="AH338" s="69"/>
      <c r="AI338" s="69"/>
      <c r="AJ338" s="69"/>
      <c r="AK338" s="69"/>
      <c r="AL338" s="69"/>
    </row>
    <row r="339" spans="1:38" s="71" customFormat="1" ht="60" customHeight="1" thickBot="1" x14ac:dyDescent="0.3">
      <c r="A339" s="15"/>
      <c r="B339" s="77" t="s">
        <v>348</v>
      </c>
      <c r="C339" s="17"/>
      <c r="D339" s="37"/>
      <c r="E339" s="37"/>
      <c r="F339" s="37"/>
      <c r="G339" s="56"/>
      <c r="H339" s="56"/>
      <c r="I339" s="56"/>
      <c r="J339" s="18"/>
      <c r="K339" s="18"/>
      <c r="L339" s="19"/>
      <c r="M339" s="79">
        <f>VLOOKUP($B339,المارينا!$B:$M,12,0)</f>
        <v>44732</v>
      </c>
      <c r="N339" s="62" t="str">
        <f>IF(AND(M339&gt;=$N$1)*(M339&lt;=$O$1),VLOOKUP(B339,المارينا!B$2:N$642,12),"لم تنتهي بعد")</f>
        <v>لم تنتهي بعد</v>
      </c>
      <c r="O339" s="65"/>
      <c r="P339" s="20"/>
      <c r="Q339" s="21"/>
      <c r="R339" s="22"/>
      <c r="S339" s="23"/>
      <c r="T339" s="24"/>
      <c r="U339" s="25"/>
      <c r="V339" s="25"/>
      <c r="W339" s="45"/>
      <c r="X339" s="44"/>
      <c r="Y339" s="44"/>
      <c r="Z339" s="44"/>
      <c r="AA339" s="41"/>
      <c r="AB339" s="41"/>
      <c r="AC339" s="26"/>
      <c r="AD339" s="27"/>
      <c r="AE339" s="28"/>
      <c r="AF339" s="69"/>
      <c r="AG339" s="69"/>
      <c r="AH339" s="69"/>
      <c r="AI339" s="69"/>
      <c r="AJ339" s="69"/>
      <c r="AK339" s="69"/>
      <c r="AL339" s="69"/>
    </row>
    <row r="340" spans="1:38" s="71" customFormat="1" ht="60" customHeight="1" thickBot="1" x14ac:dyDescent="0.3">
      <c r="A340" s="15"/>
      <c r="B340" s="77" t="s">
        <v>349</v>
      </c>
      <c r="C340" s="7"/>
      <c r="D340" s="52"/>
      <c r="E340" s="52"/>
      <c r="F340" s="52"/>
      <c r="G340" s="56"/>
      <c r="H340" s="56"/>
      <c r="I340" s="56"/>
      <c r="J340" s="18"/>
      <c r="K340" s="18"/>
      <c r="L340" s="19"/>
      <c r="M340" s="79">
        <f>VLOOKUP($B340,المارينا!$B:$M,12,0)</f>
        <v>44623</v>
      </c>
      <c r="N340" s="62" t="str">
        <f>IF(AND(M340&gt;=$N$1)*(M340&lt;=$O$1),VLOOKUP(B340,المارينا!B$2:N$642,12),"لم تنتهي بعد")</f>
        <v>لم تنتهي بعد</v>
      </c>
      <c r="O340" s="65"/>
      <c r="P340" s="20"/>
      <c r="Q340" s="21"/>
      <c r="R340" s="22"/>
      <c r="S340" s="23"/>
      <c r="T340" s="24"/>
      <c r="U340" s="25"/>
      <c r="V340" s="25"/>
      <c r="W340" s="45"/>
      <c r="X340" s="44"/>
      <c r="Y340" s="44"/>
      <c r="Z340" s="44"/>
      <c r="AA340" s="41"/>
      <c r="AB340" s="41"/>
      <c r="AC340" s="26"/>
      <c r="AD340" s="27"/>
      <c r="AE340" s="28"/>
      <c r="AF340" s="69"/>
      <c r="AG340" s="69"/>
      <c r="AH340" s="69"/>
      <c r="AI340" s="69"/>
      <c r="AJ340" s="69"/>
      <c r="AK340" s="69"/>
      <c r="AL340" s="69"/>
    </row>
    <row r="341" spans="1:38" s="71" customFormat="1" ht="60" customHeight="1" thickBot="1" x14ac:dyDescent="0.3">
      <c r="A341" s="15"/>
      <c r="B341" s="77" t="s">
        <v>350</v>
      </c>
      <c r="C341" s="17"/>
      <c r="D341" s="52"/>
      <c r="E341" s="52"/>
      <c r="F341" s="52"/>
      <c r="G341" s="56"/>
      <c r="H341" s="56"/>
      <c r="I341" s="56"/>
      <c r="J341" s="18"/>
      <c r="K341" s="18"/>
      <c r="L341" s="19"/>
      <c r="M341" s="79">
        <f>VLOOKUP($B341,المارينا!$B:$M,12,0)</f>
        <v>44622</v>
      </c>
      <c r="N341" s="62" t="str">
        <f>IF(AND(M341&gt;=$N$1)*(M341&lt;=$O$1),VLOOKUP(B341,المارينا!B$2:N$642,12),"لم تنتهي بعد")</f>
        <v>لم تنتهي بعد</v>
      </c>
      <c r="O341" s="65"/>
      <c r="P341" s="20"/>
      <c r="Q341" s="21"/>
      <c r="R341" s="22"/>
      <c r="S341" s="23"/>
      <c r="T341" s="24"/>
      <c r="U341" s="25"/>
      <c r="V341" s="25"/>
      <c r="W341" s="45"/>
      <c r="X341" s="44"/>
      <c r="Y341" s="44"/>
      <c r="Z341" s="44"/>
      <c r="AA341" s="41"/>
      <c r="AB341" s="41"/>
      <c r="AC341" s="26"/>
      <c r="AD341" s="27"/>
      <c r="AE341" s="28"/>
      <c r="AF341" s="69"/>
      <c r="AG341" s="69"/>
      <c r="AH341" s="69"/>
      <c r="AI341" s="69"/>
      <c r="AJ341" s="69"/>
      <c r="AK341" s="69"/>
      <c r="AL341" s="69"/>
    </row>
    <row r="342" spans="1:38" s="71" customFormat="1" ht="60" customHeight="1" thickBot="1" x14ac:dyDescent="0.3">
      <c r="A342" s="15"/>
      <c r="B342" s="77" t="s">
        <v>351</v>
      </c>
      <c r="C342" s="7"/>
      <c r="D342" s="37"/>
      <c r="E342" s="37"/>
      <c r="F342" s="37"/>
      <c r="G342" s="56"/>
      <c r="H342" s="56"/>
      <c r="I342" s="56"/>
      <c r="J342" s="18"/>
      <c r="K342" s="18"/>
      <c r="L342" s="19"/>
      <c r="M342" s="79">
        <f>VLOOKUP($B342,المارينا!$B:$M,12,0)</f>
        <v>44664</v>
      </c>
      <c r="N342" s="62" t="str">
        <f>IF(AND(M342&gt;=$N$1)*(M342&lt;=$O$1),VLOOKUP(B342,المارينا!B$2:N$642,12),"لم تنتهي بعد")</f>
        <v>لم تنتهي بعد</v>
      </c>
      <c r="O342" s="65"/>
      <c r="P342" s="20"/>
      <c r="Q342" s="21"/>
      <c r="R342" s="22"/>
      <c r="S342" s="23"/>
      <c r="T342" s="24"/>
      <c r="U342" s="25"/>
      <c r="V342" s="25"/>
      <c r="W342" s="45"/>
      <c r="X342" s="44"/>
      <c r="Y342" s="44"/>
      <c r="Z342" s="44"/>
      <c r="AA342" s="41"/>
      <c r="AB342" s="41"/>
      <c r="AC342" s="26"/>
      <c r="AD342" s="27"/>
      <c r="AE342" s="28"/>
      <c r="AF342" s="69"/>
      <c r="AG342" s="69"/>
      <c r="AH342" s="69"/>
      <c r="AI342" s="69"/>
      <c r="AJ342" s="69"/>
      <c r="AK342" s="69"/>
      <c r="AL342" s="69"/>
    </row>
    <row r="343" spans="1:38" s="71" customFormat="1" ht="60" customHeight="1" thickBot="1" x14ac:dyDescent="0.3">
      <c r="A343" s="15"/>
      <c r="B343" s="77" t="s">
        <v>352</v>
      </c>
      <c r="C343" s="17"/>
      <c r="D343" s="52"/>
      <c r="E343" s="52"/>
      <c r="F343" s="52"/>
      <c r="G343" s="56"/>
      <c r="H343" s="56"/>
      <c r="I343" s="56"/>
      <c r="J343" s="18"/>
      <c r="K343" s="18"/>
      <c r="L343" s="19"/>
      <c r="M343" s="79">
        <f>VLOOKUP($B343,المارينا!$B:$M,12,0)</f>
        <v>44519</v>
      </c>
      <c r="N343" s="62" t="str">
        <f>IF(AND(M343&gt;=$N$1)*(M343&lt;=$O$1),VLOOKUP(B343,المارينا!B$2:N$642,12),"لم تنتهي بعد")</f>
        <v>لم تنتهي بعد</v>
      </c>
      <c r="O343" s="65"/>
      <c r="P343" s="20"/>
      <c r="Q343" s="21"/>
      <c r="R343" s="22"/>
      <c r="S343" s="23"/>
      <c r="T343" s="24"/>
      <c r="U343" s="25"/>
      <c r="V343" s="25"/>
      <c r="W343" s="45"/>
      <c r="X343" s="44"/>
      <c r="Y343" s="44"/>
      <c r="Z343" s="44"/>
      <c r="AA343" s="41"/>
      <c r="AB343" s="41"/>
      <c r="AC343" s="26"/>
      <c r="AD343" s="27"/>
      <c r="AE343" s="28"/>
      <c r="AF343" s="69"/>
      <c r="AG343" s="69"/>
      <c r="AH343" s="69"/>
      <c r="AI343" s="69"/>
      <c r="AJ343" s="69"/>
      <c r="AK343" s="69"/>
      <c r="AL343" s="69"/>
    </row>
    <row r="344" spans="1:38" s="71" customFormat="1" ht="60" customHeight="1" thickBot="1" x14ac:dyDescent="0.3">
      <c r="A344" s="15"/>
      <c r="B344" s="77" t="s">
        <v>353</v>
      </c>
      <c r="C344" s="7"/>
      <c r="D344" s="52"/>
      <c r="E344" s="52"/>
      <c r="F344" s="52"/>
      <c r="G344" s="56"/>
      <c r="H344" s="56"/>
      <c r="I344" s="56"/>
      <c r="J344" s="18"/>
      <c r="K344" s="18"/>
      <c r="L344" s="19"/>
      <c r="M344" s="79">
        <f>VLOOKUP($B344,المارينا!$B:$M,12,0)</f>
        <v>44674</v>
      </c>
      <c r="N344" s="62" t="str">
        <f>IF(AND(M344&gt;=$N$1)*(M344&lt;=$O$1),VLOOKUP(B344,المارينا!B$2:N$642,12),"لم تنتهي بعد")</f>
        <v>لم تنتهي بعد</v>
      </c>
      <c r="O344" s="65"/>
      <c r="P344" s="20"/>
      <c r="Q344" s="21"/>
      <c r="R344" s="22"/>
      <c r="S344" s="23"/>
      <c r="T344" s="24"/>
      <c r="U344" s="25"/>
      <c r="V344" s="25"/>
      <c r="W344" s="45"/>
      <c r="X344" s="44"/>
      <c r="Y344" s="44"/>
      <c r="Z344" s="44"/>
      <c r="AA344" s="41"/>
      <c r="AB344" s="41"/>
      <c r="AC344" s="26"/>
      <c r="AD344" s="27"/>
      <c r="AE344" s="28"/>
      <c r="AF344" s="69"/>
      <c r="AG344" s="69"/>
      <c r="AH344" s="69"/>
      <c r="AI344" s="69"/>
      <c r="AJ344" s="69"/>
      <c r="AK344" s="69"/>
      <c r="AL344" s="69"/>
    </row>
    <row r="345" spans="1:38" s="71" customFormat="1" ht="60" customHeight="1" thickBot="1" x14ac:dyDescent="0.3">
      <c r="A345" s="15"/>
      <c r="B345" s="77" t="s">
        <v>354</v>
      </c>
      <c r="C345" s="17"/>
      <c r="D345" s="52"/>
      <c r="E345" s="52"/>
      <c r="F345" s="52"/>
      <c r="G345" s="56"/>
      <c r="H345" s="56"/>
      <c r="I345" s="56"/>
      <c r="J345" s="18"/>
      <c r="K345" s="18"/>
      <c r="L345" s="19"/>
      <c r="M345" s="79">
        <f>VLOOKUP($B345,المارينا!$B:$M,12,0)</f>
        <v>44763</v>
      </c>
      <c r="N345" s="62" t="str">
        <f>IF(AND(M345&gt;=$N$1)*(M345&lt;=$O$1),VLOOKUP(B345,المارينا!B$2:N$642,12),"لم تنتهي بعد")</f>
        <v>لم تنتهي بعد</v>
      </c>
      <c r="O345" s="65"/>
      <c r="P345" s="20"/>
      <c r="Q345" s="21"/>
      <c r="R345" s="22"/>
      <c r="S345" s="23"/>
      <c r="T345" s="24"/>
      <c r="U345" s="25"/>
      <c r="V345" s="25"/>
      <c r="W345" s="45"/>
      <c r="X345" s="44"/>
      <c r="Y345" s="44"/>
      <c r="Z345" s="44"/>
      <c r="AA345" s="41"/>
      <c r="AB345" s="41"/>
      <c r="AC345" s="26"/>
      <c r="AD345" s="27"/>
      <c r="AE345" s="28"/>
      <c r="AF345" s="69"/>
      <c r="AG345" s="69"/>
      <c r="AH345" s="69"/>
      <c r="AI345" s="69"/>
      <c r="AJ345" s="69"/>
      <c r="AK345" s="69"/>
      <c r="AL345" s="69"/>
    </row>
    <row r="346" spans="1:38" s="71" customFormat="1" ht="60" customHeight="1" thickBot="1" x14ac:dyDescent="0.3">
      <c r="A346" s="15"/>
      <c r="B346" s="77" t="s">
        <v>355</v>
      </c>
      <c r="C346" s="7"/>
      <c r="D346" s="37"/>
      <c r="E346" s="37"/>
      <c r="F346" s="37"/>
      <c r="G346" s="56"/>
      <c r="H346" s="56"/>
      <c r="I346" s="56"/>
      <c r="J346" s="18"/>
      <c r="K346" s="18"/>
      <c r="L346" s="19"/>
      <c r="M346" s="79">
        <f>VLOOKUP($B346,المارينا!$B:$M,12,0)</f>
        <v>44375</v>
      </c>
      <c r="N346" s="62">
        <f>IF(AND(M346&gt;=$N$1)*(M346&lt;=$O$1),VLOOKUP(B346,المارينا!B$2:N$642,12),"لم تنتهي بعد")</f>
        <v>44375</v>
      </c>
      <c r="O346" s="65"/>
      <c r="P346" s="20"/>
      <c r="Q346" s="21"/>
      <c r="R346" s="22"/>
      <c r="S346" s="23"/>
      <c r="T346" s="24"/>
      <c r="U346" s="25"/>
      <c r="V346" s="25"/>
      <c r="W346" s="45"/>
      <c r="X346" s="44"/>
      <c r="Y346" s="44"/>
      <c r="Z346" s="44"/>
      <c r="AA346" s="41"/>
      <c r="AB346" s="41"/>
      <c r="AC346" s="26"/>
      <c r="AD346" s="27"/>
      <c r="AE346" s="28"/>
      <c r="AF346" s="69"/>
      <c r="AG346" s="69"/>
      <c r="AH346" s="69"/>
      <c r="AI346" s="69"/>
      <c r="AJ346" s="69"/>
      <c r="AK346" s="69"/>
      <c r="AL346" s="69"/>
    </row>
    <row r="347" spans="1:38" s="71" customFormat="1" ht="60" customHeight="1" thickBot="1" x14ac:dyDescent="0.3">
      <c r="A347" s="15"/>
      <c r="B347" s="77" t="s">
        <v>356</v>
      </c>
      <c r="C347" s="17"/>
      <c r="D347" s="52"/>
      <c r="E347" s="52"/>
      <c r="F347" s="52"/>
      <c r="G347" s="56"/>
      <c r="H347" s="56"/>
      <c r="I347" s="56"/>
      <c r="J347" s="18"/>
      <c r="K347" s="18"/>
      <c r="L347" s="19"/>
      <c r="M347" s="79">
        <f>VLOOKUP($B347,المارينا!$B:$M,12,0)</f>
        <v>44408</v>
      </c>
      <c r="N347" s="62" t="str">
        <f>IF(AND(M347&gt;=$N$1)*(M347&lt;=$O$1),VLOOKUP(B347,المارينا!B$2:N$642,12),"لم تنتهي بعد")</f>
        <v>لم تنتهي بعد</v>
      </c>
      <c r="O347" s="65"/>
      <c r="P347" s="20"/>
      <c r="Q347" s="21"/>
      <c r="R347" s="22"/>
      <c r="S347" s="23"/>
      <c r="T347" s="24"/>
      <c r="U347" s="25"/>
      <c r="V347" s="25"/>
      <c r="W347" s="45"/>
      <c r="X347" s="44"/>
      <c r="Y347" s="44"/>
      <c r="Z347" s="44"/>
      <c r="AA347" s="41"/>
      <c r="AB347" s="41"/>
      <c r="AC347" s="26"/>
      <c r="AD347" s="27"/>
      <c r="AE347" s="28"/>
      <c r="AF347" s="69"/>
      <c r="AG347" s="69"/>
      <c r="AH347" s="69"/>
      <c r="AI347" s="69"/>
      <c r="AJ347" s="69"/>
      <c r="AK347" s="69"/>
      <c r="AL347" s="69"/>
    </row>
    <row r="348" spans="1:38" s="71" customFormat="1" ht="60" customHeight="1" thickBot="1" x14ac:dyDescent="0.3">
      <c r="A348" s="15"/>
      <c r="B348" s="77" t="s">
        <v>357</v>
      </c>
      <c r="C348" s="7"/>
      <c r="D348" s="52"/>
      <c r="E348" s="52"/>
      <c r="F348" s="52"/>
      <c r="G348" s="56"/>
      <c r="H348" s="56"/>
      <c r="I348" s="56"/>
      <c r="J348" s="18"/>
      <c r="K348" s="18"/>
      <c r="L348" s="19"/>
      <c r="M348" s="79">
        <f>VLOOKUP($B348,المارينا!$B:$M,12,0)</f>
        <v>44451</v>
      </c>
      <c r="N348" s="62" t="str">
        <f>IF(AND(M348&gt;=$N$1)*(M348&lt;=$O$1),VLOOKUP(B348,المارينا!B$2:N$642,12),"لم تنتهي بعد")</f>
        <v>لم تنتهي بعد</v>
      </c>
      <c r="O348" s="65"/>
      <c r="P348" s="20"/>
      <c r="Q348" s="21"/>
      <c r="R348" s="22"/>
      <c r="S348" s="23"/>
      <c r="T348" s="24"/>
      <c r="U348" s="25"/>
      <c r="V348" s="25"/>
      <c r="W348" s="45"/>
      <c r="X348" s="44"/>
      <c r="Y348" s="44"/>
      <c r="Z348" s="44"/>
      <c r="AA348" s="41"/>
      <c r="AB348" s="41"/>
      <c r="AC348" s="26"/>
      <c r="AD348" s="27"/>
      <c r="AE348" s="28"/>
      <c r="AF348" s="69"/>
      <c r="AG348" s="69"/>
      <c r="AH348" s="69"/>
      <c r="AI348" s="69"/>
      <c r="AJ348" s="69"/>
      <c r="AK348" s="69"/>
      <c r="AL348" s="69"/>
    </row>
    <row r="349" spans="1:38" s="71" customFormat="1" ht="60" customHeight="1" thickBot="1" x14ac:dyDescent="0.3">
      <c r="A349" s="15"/>
      <c r="B349" s="77" t="s">
        <v>358</v>
      </c>
      <c r="C349" s="17"/>
      <c r="D349" s="37"/>
      <c r="E349" s="37"/>
      <c r="F349" s="37"/>
      <c r="G349" s="56"/>
      <c r="H349" s="56"/>
      <c r="I349" s="56"/>
      <c r="J349" s="18"/>
      <c r="K349" s="18"/>
      <c r="L349" s="19"/>
      <c r="M349" s="79">
        <f>VLOOKUP($B349,المارينا!$B:$M,12,0)</f>
        <v>44467</v>
      </c>
      <c r="N349" s="62" t="str">
        <f>IF(AND(M349&gt;=$N$1)*(M349&lt;=$O$1),VLOOKUP(B349,المارينا!B$2:N$642,12),"لم تنتهي بعد")</f>
        <v>لم تنتهي بعد</v>
      </c>
      <c r="O349" s="65"/>
      <c r="P349" s="20"/>
      <c r="Q349" s="21"/>
      <c r="R349" s="22"/>
      <c r="S349" s="23"/>
      <c r="T349" s="24"/>
      <c r="U349" s="25"/>
      <c r="V349" s="25"/>
      <c r="W349" s="45"/>
      <c r="X349" s="44"/>
      <c r="Y349" s="44"/>
      <c r="Z349" s="44"/>
      <c r="AA349" s="41"/>
      <c r="AB349" s="41"/>
      <c r="AC349" s="26"/>
      <c r="AD349" s="27"/>
      <c r="AE349" s="28"/>
      <c r="AF349" s="69"/>
      <c r="AG349" s="69"/>
      <c r="AH349" s="69"/>
      <c r="AI349" s="69"/>
      <c r="AJ349" s="69"/>
      <c r="AK349" s="69"/>
      <c r="AL349" s="69"/>
    </row>
    <row r="350" spans="1:38" s="71" customFormat="1" ht="60" customHeight="1" thickBot="1" x14ac:dyDescent="0.3">
      <c r="A350" s="15"/>
      <c r="B350" s="77" t="s">
        <v>359</v>
      </c>
      <c r="C350" s="7"/>
      <c r="D350" s="52"/>
      <c r="E350" s="52"/>
      <c r="F350" s="52"/>
      <c r="G350" s="56"/>
      <c r="H350" s="56"/>
      <c r="I350" s="56"/>
      <c r="J350" s="18"/>
      <c r="K350" s="18"/>
      <c r="L350" s="19"/>
      <c r="M350" s="79">
        <f>VLOOKUP($B350,المارينا!$B:$M,12,0)</f>
        <v>44380</v>
      </c>
      <c r="N350" s="62" t="str">
        <f>IF(AND(M350&gt;=$N$1)*(M350&lt;=$O$1),VLOOKUP(B350,المارينا!B$2:N$642,12),"لم تنتهي بعد")</f>
        <v>لم تنتهي بعد</v>
      </c>
      <c r="O350" s="65"/>
      <c r="P350" s="20"/>
      <c r="Q350" s="21"/>
      <c r="R350" s="22"/>
      <c r="S350" s="23"/>
      <c r="T350" s="24"/>
      <c r="U350" s="25"/>
      <c r="V350" s="25"/>
      <c r="W350" s="45"/>
      <c r="X350" s="44"/>
      <c r="Y350" s="44"/>
      <c r="Z350" s="44"/>
      <c r="AA350" s="41"/>
      <c r="AB350" s="41"/>
      <c r="AC350" s="26"/>
      <c r="AD350" s="27"/>
      <c r="AE350" s="28"/>
      <c r="AF350" s="69"/>
      <c r="AG350" s="69"/>
      <c r="AH350" s="69"/>
      <c r="AI350" s="69"/>
      <c r="AJ350" s="69"/>
      <c r="AK350" s="69"/>
      <c r="AL350" s="69"/>
    </row>
    <row r="351" spans="1:38" s="71" customFormat="1" ht="60" customHeight="1" thickBot="1" x14ac:dyDescent="0.3">
      <c r="A351" s="15"/>
      <c r="B351" s="77" t="s">
        <v>360</v>
      </c>
      <c r="C351" s="17"/>
      <c r="D351" s="52"/>
      <c r="E351" s="52"/>
      <c r="F351" s="52"/>
      <c r="G351" s="56"/>
      <c r="H351" s="56"/>
      <c r="I351" s="56"/>
      <c r="J351" s="18"/>
      <c r="K351" s="18"/>
      <c r="L351" s="19"/>
      <c r="M351" s="79">
        <f>VLOOKUP($B351,المارينا!$B:$M,12,0)</f>
        <v>44557</v>
      </c>
      <c r="N351" s="62" t="str">
        <f>IF(AND(M351&gt;=$N$1)*(M351&lt;=$O$1),VLOOKUP(B351,المارينا!B$2:N$642,12),"لم تنتهي بعد")</f>
        <v>لم تنتهي بعد</v>
      </c>
      <c r="O351" s="65"/>
      <c r="P351" s="20"/>
      <c r="Q351" s="21"/>
      <c r="R351" s="22"/>
      <c r="S351" s="23"/>
      <c r="T351" s="24"/>
      <c r="U351" s="25"/>
      <c r="V351" s="25"/>
      <c r="W351" s="45"/>
      <c r="X351" s="44"/>
      <c r="Y351" s="44"/>
      <c r="Z351" s="44"/>
      <c r="AA351" s="41"/>
      <c r="AB351" s="41"/>
      <c r="AC351" s="26"/>
      <c r="AD351" s="27"/>
      <c r="AE351" s="28"/>
      <c r="AF351" s="69"/>
      <c r="AG351" s="69"/>
      <c r="AH351" s="69"/>
      <c r="AI351" s="69"/>
      <c r="AJ351" s="69"/>
      <c r="AK351" s="69"/>
      <c r="AL351" s="69"/>
    </row>
    <row r="352" spans="1:38" s="71" customFormat="1" ht="60" customHeight="1" thickBot="1" x14ac:dyDescent="0.3">
      <c r="A352" s="15"/>
      <c r="B352" s="77" t="s">
        <v>361</v>
      </c>
      <c r="C352" s="7"/>
      <c r="D352" s="52"/>
      <c r="E352" s="52"/>
      <c r="F352" s="52"/>
      <c r="G352" s="56"/>
      <c r="H352" s="56"/>
      <c r="I352" s="56"/>
      <c r="J352" s="18"/>
      <c r="K352" s="18"/>
      <c r="L352" s="19"/>
      <c r="M352" s="79">
        <f>VLOOKUP($B352,المارينا!$B:$M,12,0)</f>
        <v>44493</v>
      </c>
      <c r="N352" s="62" t="str">
        <f>IF(AND(M352&gt;=$N$1)*(M352&lt;=$O$1),VLOOKUP(B352,المارينا!B$2:N$642,12),"لم تنتهي بعد")</f>
        <v>لم تنتهي بعد</v>
      </c>
      <c r="O352" s="65"/>
      <c r="P352" s="20"/>
      <c r="Q352" s="21"/>
      <c r="R352" s="22"/>
      <c r="S352" s="23"/>
      <c r="T352" s="24"/>
      <c r="U352" s="25"/>
      <c r="V352" s="25"/>
      <c r="W352" s="45"/>
      <c r="X352" s="44"/>
      <c r="Y352" s="44"/>
      <c r="Z352" s="44"/>
      <c r="AA352" s="41"/>
      <c r="AB352" s="41"/>
      <c r="AC352" s="26"/>
      <c r="AD352" s="27"/>
      <c r="AE352" s="28"/>
      <c r="AF352" s="69"/>
      <c r="AG352" s="69"/>
      <c r="AH352" s="69"/>
      <c r="AI352" s="69"/>
      <c r="AJ352" s="69"/>
      <c r="AK352" s="69"/>
      <c r="AL352" s="69"/>
    </row>
    <row r="353" spans="1:38" s="71" customFormat="1" ht="60" customHeight="1" thickBot="1" x14ac:dyDescent="0.3">
      <c r="A353" s="15"/>
      <c r="B353" s="77" t="s">
        <v>362</v>
      </c>
      <c r="C353" s="17"/>
      <c r="D353" s="37"/>
      <c r="E353" s="37"/>
      <c r="F353" s="37"/>
      <c r="G353" s="56"/>
      <c r="H353" s="56"/>
      <c r="I353" s="56"/>
      <c r="J353" s="18"/>
      <c r="K353" s="18"/>
      <c r="L353" s="19"/>
      <c r="M353" s="79">
        <f>VLOOKUP($B353,المارينا!$B:$M,12,0)</f>
        <v>44486</v>
      </c>
      <c r="N353" s="62" t="str">
        <f>IF(AND(M353&gt;=$N$1)*(M353&lt;=$O$1),VLOOKUP(B353,المارينا!B$2:N$642,12),"لم تنتهي بعد")</f>
        <v>لم تنتهي بعد</v>
      </c>
      <c r="O353" s="65"/>
      <c r="P353" s="20"/>
      <c r="Q353" s="21"/>
      <c r="R353" s="22"/>
      <c r="S353" s="23"/>
      <c r="T353" s="24"/>
      <c r="U353" s="25"/>
      <c r="V353" s="25"/>
      <c r="W353" s="45"/>
      <c r="X353" s="44"/>
      <c r="Y353" s="44"/>
      <c r="Z353" s="44"/>
      <c r="AA353" s="41"/>
      <c r="AB353" s="41"/>
      <c r="AC353" s="26"/>
      <c r="AD353" s="27"/>
      <c r="AE353" s="28"/>
      <c r="AF353" s="69"/>
      <c r="AG353" s="69"/>
      <c r="AH353" s="69"/>
      <c r="AI353" s="69"/>
      <c r="AJ353" s="69"/>
      <c r="AK353" s="69"/>
      <c r="AL353" s="69"/>
    </row>
    <row r="354" spans="1:38" s="71" customFormat="1" ht="60" customHeight="1" thickBot="1" x14ac:dyDescent="0.3">
      <c r="A354" s="15"/>
      <c r="B354" s="77" t="s">
        <v>363</v>
      </c>
      <c r="C354" s="7"/>
      <c r="D354" s="52"/>
      <c r="E354" s="52"/>
      <c r="F354" s="52"/>
      <c r="G354" s="56"/>
      <c r="H354" s="56"/>
      <c r="I354" s="56"/>
      <c r="J354" s="18"/>
      <c r="K354" s="18"/>
      <c r="L354" s="19"/>
      <c r="M354" s="79">
        <f>VLOOKUP($B354,المارينا!$B:$M,12,0)</f>
        <v>44622</v>
      </c>
      <c r="N354" s="62" t="str">
        <f>IF(AND(M354&gt;=$N$1)*(M354&lt;=$O$1),VLOOKUP(B354,المارينا!B$2:N$642,12),"لم تنتهي بعد")</f>
        <v>لم تنتهي بعد</v>
      </c>
      <c r="O354" s="65"/>
      <c r="P354" s="20"/>
      <c r="Q354" s="21"/>
      <c r="R354" s="22"/>
      <c r="S354" s="23"/>
      <c r="T354" s="24"/>
      <c r="U354" s="25"/>
      <c r="V354" s="25"/>
      <c r="W354" s="45"/>
      <c r="X354" s="44"/>
      <c r="Y354" s="44"/>
      <c r="Z354" s="44"/>
      <c r="AA354" s="41"/>
      <c r="AB354" s="41"/>
      <c r="AC354" s="26"/>
      <c r="AD354" s="27"/>
      <c r="AE354" s="28"/>
      <c r="AF354" s="69"/>
      <c r="AG354" s="69"/>
      <c r="AH354" s="69"/>
      <c r="AI354" s="69"/>
      <c r="AJ354" s="69"/>
      <c r="AK354" s="69"/>
      <c r="AL354" s="69"/>
    </row>
    <row r="355" spans="1:38" s="71" customFormat="1" ht="60" customHeight="1" thickBot="1" x14ac:dyDescent="0.3">
      <c r="A355" s="15"/>
      <c r="B355" s="77" t="s">
        <v>364</v>
      </c>
      <c r="C355" s="17"/>
      <c r="D355" s="52"/>
      <c r="E355" s="52"/>
      <c r="F355" s="52"/>
      <c r="G355" s="56"/>
      <c r="H355" s="56"/>
      <c r="I355" s="56"/>
      <c r="J355" s="18"/>
      <c r="K355" s="18"/>
      <c r="L355" s="19"/>
      <c r="M355" s="79">
        <f>VLOOKUP($B355,المارينا!$B:$M,12,0)</f>
        <v>44434</v>
      </c>
      <c r="N355" s="62" t="str">
        <f>IF(AND(M355&gt;=$N$1)*(M355&lt;=$O$1),VLOOKUP(B355,المارينا!B$2:N$642,12),"لم تنتهي بعد")</f>
        <v>لم تنتهي بعد</v>
      </c>
      <c r="O355" s="65"/>
      <c r="P355" s="20"/>
      <c r="Q355" s="21"/>
      <c r="R355" s="22"/>
      <c r="S355" s="23"/>
      <c r="T355" s="24"/>
      <c r="U355" s="25"/>
      <c r="V355" s="25"/>
      <c r="W355" s="45"/>
      <c r="X355" s="44"/>
      <c r="Y355" s="44"/>
      <c r="Z355" s="44"/>
      <c r="AA355" s="41"/>
      <c r="AB355" s="41"/>
      <c r="AC355" s="26"/>
      <c r="AD355" s="27"/>
      <c r="AE355" s="28"/>
      <c r="AF355" s="69"/>
      <c r="AG355" s="69"/>
      <c r="AH355" s="69"/>
      <c r="AI355" s="69"/>
      <c r="AJ355" s="69"/>
      <c r="AK355" s="69"/>
      <c r="AL355" s="69"/>
    </row>
    <row r="356" spans="1:38" s="71" customFormat="1" ht="60" customHeight="1" thickBot="1" x14ac:dyDescent="0.3">
      <c r="A356" s="15"/>
      <c r="B356" s="77" t="s">
        <v>365</v>
      </c>
      <c r="C356" s="7"/>
      <c r="D356" s="37"/>
      <c r="E356" s="37"/>
      <c r="F356" s="37"/>
      <c r="G356" s="56"/>
      <c r="H356" s="56"/>
      <c r="I356" s="56"/>
      <c r="J356" s="18"/>
      <c r="K356" s="18"/>
      <c r="L356" s="19"/>
      <c r="M356" s="79">
        <f>VLOOKUP($B356,المارينا!$B:$M,12,0)</f>
        <v>44389</v>
      </c>
      <c r="N356" s="62" t="str">
        <f>IF(AND(M356&gt;=$N$1)*(M356&lt;=$O$1),VLOOKUP(B356,المارينا!B$2:N$642,12),"لم تنتهي بعد")</f>
        <v>لم تنتهي بعد</v>
      </c>
      <c r="O356" s="65"/>
      <c r="P356" s="20"/>
      <c r="Q356" s="21"/>
      <c r="R356" s="22"/>
      <c r="S356" s="23"/>
      <c r="T356" s="24"/>
      <c r="U356" s="25"/>
      <c r="V356" s="25"/>
      <c r="W356" s="45"/>
      <c r="X356" s="44"/>
      <c r="Y356" s="44"/>
      <c r="Z356" s="44"/>
      <c r="AA356" s="41"/>
      <c r="AB356" s="41"/>
      <c r="AC356" s="26"/>
      <c r="AD356" s="27"/>
      <c r="AE356" s="28"/>
      <c r="AF356" s="69"/>
      <c r="AG356" s="69"/>
      <c r="AH356" s="69"/>
      <c r="AI356" s="69"/>
      <c r="AJ356" s="69"/>
      <c r="AK356" s="69"/>
      <c r="AL356" s="69"/>
    </row>
    <row r="357" spans="1:38" s="71" customFormat="1" ht="60" customHeight="1" thickBot="1" x14ac:dyDescent="0.3">
      <c r="A357" s="15"/>
      <c r="B357" s="77" t="s">
        <v>366</v>
      </c>
      <c r="C357" s="17"/>
      <c r="D357" s="52"/>
      <c r="E357" s="52"/>
      <c r="F357" s="52"/>
      <c r="G357" s="56"/>
      <c r="H357" s="56"/>
      <c r="I357" s="56"/>
      <c r="J357" s="18"/>
      <c r="K357" s="18"/>
      <c r="L357" s="19"/>
      <c r="M357" s="79">
        <f>VLOOKUP($B357,المارينا!$B:$M,12,0)</f>
        <v>44703</v>
      </c>
      <c r="N357" s="62" t="str">
        <f>IF(AND(M357&gt;=$N$1)*(M357&lt;=$O$1),VLOOKUP(B357,المارينا!B$2:N$642,12),"لم تنتهي بعد")</f>
        <v>لم تنتهي بعد</v>
      </c>
      <c r="O357" s="65"/>
      <c r="P357" s="20"/>
      <c r="Q357" s="21"/>
      <c r="R357" s="22"/>
      <c r="S357" s="23"/>
      <c r="T357" s="24"/>
      <c r="U357" s="25"/>
      <c r="V357" s="25"/>
      <c r="W357" s="45"/>
      <c r="X357" s="44"/>
      <c r="Y357" s="44"/>
      <c r="Z357" s="44"/>
      <c r="AA357" s="41"/>
      <c r="AB357" s="41"/>
      <c r="AC357" s="26"/>
      <c r="AD357" s="27"/>
      <c r="AE357" s="28"/>
      <c r="AF357" s="69"/>
      <c r="AG357" s="69"/>
      <c r="AH357" s="69"/>
      <c r="AI357" s="69"/>
      <c r="AJ357" s="69"/>
      <c r="AK357" s="69"/>
      <c r="AL357" s="69"/>
    </row>
    <row r="358" spans="1:38" s="71" customFormat="1" ht="60" customHeight="1" thickBot="1" x14ac:dyDescent="0.3">
      <c r="A358" s="15"/>
      <c r="B358" s="77" t="s">
        <v>367</v>
      </c>
      <c r="C358" s="7"/>
      <c r="D358" s="52"/>
      <c r="E358" s="52"/>
      <c r="F358" s="52"/>
      <c r="G358" s="56"/>
      <c r="H358" s="56"/>
      <c r="I358" s="56"/>
      <c r="J358" s="18"/>
      <c r="K358" s="18"/>
      <c r="L358" s="19"/>
      <c r="M358" s="79">
        <f>VLOOKUP($B358,المارينا!$B:$M,12,0)</f>
        <v>44447</v>
      </c>
      <c r="N358" s="62" t="str">
        <f>IF(AND(M358&gt;=$N$1)*(M358&lt;=$O$1),VLOOKUP(B358,المارينا!B$2:N$642,12),"لم تنتهي بعد")</f>
        <v>لم تنتهي بعد</v>
      </c>
      <c r="O358" s="65"/>
      <c r="P358" s="20"/>
      <c r="Q358" s="21"/>
      <c r="R358" s="22"/>
      <c r="S358" s="23"/>
      <c r="T358" s="24"/>
      <c r="U358" s="25"/>
      <c r="V358" s="25"/>
      <c r="W358" s="45"/>
      <c r="X358" s="44"/>
      <c r="Y358" s="44"/>
      <c r="Z358" s="44"/>
      <c r="AA358" s="41"/>
      <c r="AB358" s="41"/>
      <c r="AC358" s="26"/>
      <c r="AD358" s="27"/>
      <c r="AE358" s="28"/>
      <c r="AF358" s="69"/>
      <c r="AG358" s="69"/>
      <c r="AH358" s="69"/>
      <c r="AI358" s="69"/>
      <c r="AJ358" s="69"/>
      <c r="AK358" s="69"/>
      <c r="AL358" s="69"/>
    </row>
    <row r="359" spans="1:38" s="71" customFormat="1" ht="60" customHeight="1" thickBot="1" x14ac:dyDescent="0.3">
      <c r="A359" s="15"/>
      <c r="B359" s="77" t="s">
        <v>368</v>
      </c>
      <c r="C359" s="17"/>
      <c r="D359" s="52"/>
      <c r="E359" s="52"/>
      <c r="F359" s="52"/>
      <c r="G359" s="57"/>
      <c r="H359" s="57"/>
      <c r="I359" s="57"/>
      <c r="J359" s="18"/>
      <c r="K359" s="29"/>
      <c r="L359" s="29"/>
      <c r="M359" s="79">
        <f>VLOOKUP($B359,المارينا!$B:$M,12,0)</f>
        <v>44767</v>
      </c>
      <c r="N359" s="62" t="str">
        <f>IF(AND(M359&gt;=$N$1)*(M359&lt;=$O$1),VLOOKUP(B359,المارينا!B$2:N$642,12),"لم تنتهي بعد")</f>
        <v>لم تنتهي بعد</v>
      </c>
      <c r="O359" s="67"/>
      <c r="P359" s="29"/>
      <c r="Q359" s="21"/>
      <c r="R359" s="22"/>
      <c r="S359" s="23"/>
      <c r="T359" s="24"/>
      <c r="U359" s="29"/>
      <c r="V359" s="17"/>
      <c r="W359" s="49"/>
      <c r="X359" s="44"/>
      <c r="Y359" s="44"/>
      <c r="Z359" s="44"/>
      <c r="AA359" s="41"/>
      <c r="AB359" s="41"/>
      <c r="AC359" s="26"/>
      <c r="AD359" s="27"/>
      <c r="AE359" s="28"/>
      <c r="AF359" s="69"/>
      <c r="AG359" s="69"/>
      <c r="AH359" s="69"/>
      <c r="AI359" s="69"/>
      <c r="AJ359" s="69"/>
      <c r="AK359" s="69"/>
      <c r="AL359" s="69"/>
    </row>
    <row r="360" spans="1:38" s="71" customFormat="1" ht="60" customHeight="1" thickBot="1" x14ac:dyDescent="0.3">
      <c r="A360" s="15"/>
      <c r="B360" s="77" t="s">
        <v>369</v>
      </c>
      <c r="C360" s="7"/>
      <c r="D360" s="37"/>
      <c r="E360" s="37"/>
      <c r="F360" s="37"/>
      <c r="G360" s="56"/>
      <c r="H360" s="56"/>
      <c r="I360" s="56"/>
      <c r="J360" s="18"/>
      <c r="K360" s="18"/>
      <c r="L360" s="19"/>
      <c r="M360" s="79">
        <f>VLOOKUP($B360,المارينا!$B:$M,12,0)</f>
        <v>44413</v>
      </c>
      <c r="N360" s="62" t="str">
        <f>IF(AND(M360&gt;=$N$1)*(M360&lt;=$O$1),VLOOKUP(B360,المارينا!B$2:N$642,12),"لم تنتهي بعد")</f>
        <v>لم تنتهي بعد</v>
      </c>
      <c r="O360" s="65"/>
      <c r="P360" s="20"/>
      <c r="Q360" s="21"/>
      <c r="R360" s="22"/>
      <c r="S360" s="23"/>
      <c r="T360" s="24"/>
      <c r="U360" s="25"/>
      <c r="V360" s="25"/>
      <c r="W360" s="45"/>
      <c r="X360" s="44"/>
      <c r="Y360" s="44"/>
      <c r="Z360" s="44"/>
      <c r="AA360" s="41"/>
      <c r="AB360" s="41"/>
      <c r="AC360" s="26"/>
      <c r="AD360" s="27"/>
      <c r="AE360" s="28"/>
      <c r="AF360" s="69"/>
      <c r="AG360" s="69"/>
      <c r="AH360" s="69"/>
      <c r="AI360" s="69"/>
      <c r="AJ360" s="69"/>
      <c r="AK360" s="69"/>
      <c r="AL360" s="69"/>
    </row>
    <row r="361" spans="1:38" s="71" customFormat="1" ht="60" customHeight="1" thickBot="1" x14ac:dyDescent="0.3">
      <c r="A361" s="15"/>
      <c r="B361" s="77" t="s">
        <v>370</v>
      </c>
      <c r="C361" s="17"/>
      <c r="D361" s="52"/>
      <c r="E361" s="52"/>
      <c r="F361" s="52"/>
      <c r="G361" s="56"/>
      <c r="H361" s="56"/>
      <c r="I361" s="56"/>
      <c r="J361" s="18"/>
      <c r="K361" s="18"/>
      <c r="L361" s="19"/>
      <c r="M361" s="79">
        <f>VLOOKUP($B361,المارينا!$B:$M,12,0)</f>
        <v>44652</v>
      </c>
      <c r="N361" s="62" t="str">
        <f>IF(AND(M361&gt;=$N$1)*(M361&lt;=$O$1),VLOOKUP(B361,المارينا!B$2:N$642,12),"لم تنتهي بعد")</f>
        <v>لم تنتهي بعد</v>
      </c>
      <c r="O361" s="65"/>
      <c r="P361" s="20"/>
      <c r="Q361" s="21"/>
      <c r="R361" s="22"/>
      <c r="S361" s="23"/>
      <c r="T361" s="24"/>
      <c r="U361" s="25"/>
      <c r="V361" s="25"/>
      <c r="W361" s="45"/>
      <c r="X361" s="44"/>
      <c r="Y361" s="44"/>
      <c r="Z361" s="44"/>
      <c r="AA361" s="41"/>
      <c r="AB361" s="41"/>
      <c r="AC361" s="26"/>
      <c r="AD361" s="27"/>
      <c r="AE361" s="28"/>
      <c r="AF361" s="69"/>
      <c r="AG361" s="69"/>
      <c r="AH361" s="69"/>
      <c r="AI361" s="69"/>
      <c r="AJ361" s="69"/>
      <c r="AK361" s="69"/>
      <c r="AL361" s="69"/>
    </row>
    <row r="362" spans="1:38" s="71" customFormat="1" ht="60" customHeight="1" thickBot="1" x14ac:dyDescent="0.3">
      <c r="A362" s="15"/>
      <c r="B362" s="77" t="s">
        <v>371</v>
      </c>
      <c r="C362" s="7"/>
      <c r="D362" s="52"/>
      <c r="E362" s="52"/>
      <c r="F362" s="52"/>
      <c r="G362" s="56"/>
      <c r="H362" s="56"/>
      <c r="I362" s="56"/>
      <c r="J362" s="18"/>
      <c r="K362" s="18"/>
      <c r="L362" s="19"/>
      <c r="M362" s="79">
        <f>VLOOKUP($B362,المارينا!$B:$M,12,0)</f>
        <v>44790</v>
      </c>
      <c r="N362" s="62" t="str">
        <f>IF(AND(M362&gt;=$N$1)*(M362&lt;=$O$1),VLOOKUP(B362,المارينا!B$2:N$642,12),"لم تنتهي بعد")</f>
        <v>لم تنتهي بعد</v>
      </c>
      <c r="O362" s="65"/>
      <c r="P362" s="20"/>
      <c r="Q362" s="21"/>
      <c r="R362" s="22"/>
      <c r="S362" s="23"/>
      <c r="T362" s="24"/>
      <c r="U362" s="25"/>
      <c r="V362" s="25"/>
      <c r="W362" s="45"/>
      <c r="X362" s="44"/>
      <c r="Y362" s="44"/>
      <c r="Z362" s="44"/>
      <c r="AA362" s="41"/>
      <c r="AB362" s="41"/>
      <c r="AC362" s="26"/>
      <c r="AD362" s="27"/>
      <c r="AE362" s="28"/>
      <c r="AF362" s="69"/>
      <c r="AG362" s="69"/>
      <c r="AH362" s="69"/>
      <c r="AI362" s="69"/>
      <c r="AJ362" s="69"/>
      <c r="AK362" s="69"/>
      <c r="AL362" s="69"/>
    </row>
    <row r="363" spans="1:38" s="71" customFormat="1" ht="60" customHeight="1" thickBot="1" x14ac:dyDescent="0.3">
      <c r="A363" s="15"/>
      <c r="B363" s="77" t="s">
        <v>372</v>
      </c>
      <c r="C363" s="17"/>
      <c r="D363" s="37"/>
      <c r="E363" s="37"/>
      <c r="F363" s="37"/>
      <c r="G363" s="56"/>
      <c r="H363" s="56"/>
      <c r="I363" s="56"/>
      <c r="J363" s="18"/>
      <c r="K363" s="18"/>
      <c r="L363" s="19"/>
      <c r="M363" s="79">
        <f>VLOOKUP($B363,المارينا!$B:$M,12,0)</f>
        <v>44408</v>
      </c>
      <c r="N363" s="62" t="str">
        <f>IF(AND(M363&gt;=$N$1)*(M363&lt;=$O$1),VLOOKUP(B363,المارينا!B$2:N$642,12),"لم تنتهي بعد")</f>
        <v>لم تنتهي بعد</v>
      </c>
      <c r="O363" s="65"/>
      <c r="P363" s="20"/>
      <c r="Q363" s="21"/>
      <c r="R363" s="22"/>
      <c r="S363" s="23"/>
      <c r="T363" s="24"/>
      <c r="U363" s="25"/>
      <c r="V363" s="25"/>
      <c r="W363" s="45"/>
      <c r="X363" s="44"/>
      <c r="Y363" s="44"/>
      <c r="Z363" s="44"/>
      <c r="AA363" s="41"/>
      <c r="AB363" s="41"/>
      <c r="AC363" s="26"/>
      <c r="AD363" s="27"/>
      <c r="AE363" s="28"/>
      <c r="AF363" s="69"/>
      <c r="AG363" s="69"/>
      <c r="AH363" s="69"/>
      <c r="AI363" s="69"/>
      <c r="AJ363" s="69"/>
      <c r="AK363" s="69"/>
      <c r="AL363" s="69"/>
    </row>
    <row r="364" spans="1:38" s="71" customFormat="1" ht="60" customHeight="1" thickBot="1" x14ac:dyDescent="0.3">
      <c r="A364" s="15"/>
      <c r="B364" s="77" t="s">
        <v>373</v>
      </c>
      <c r="C364" s="7"/>
      <c r="D364" s="52"/>
      <c r="E364" s="52"/>
      <c r="F364" s="52"/>
      <c r="G364" s="56"/>
      <c r="H364" s="56"/>
      <c r="I364" s="56"/>
      <c r="J364" s="18"/>
      <c r="K364" s="18"/>
      <c r="L364" s="19"/>
      <c r="M364" s="79">
        <f>VLOOKUP($B364,المارينا!$B:$M,12,0)</f>
        <v>44623</v>
      </c>
      <c r="N364" s="62" t="str">
        <f>IF(AND(M364&gt;=$N$1)*(M364&lt;=$O$1),VLOOKUP(B364,المارينا!B$2:N$642,12),"لم تنتهي بعد")</f>
        <v>لم تنتهي بعد</v>
      </c>
      <c r="O364" s="65"/>
      <c r="P364" s="20"/>
      <c r="Q364" s="21"/>
      <c r="R364" s="22"/>
      <c r="S364" s="23"/>
      <c r="T364" s="24"/>
      <c r="U364" s="25"/>
      <c r="V364" s="25"/>
      <c r="W364" s="45"/>
      <c r="X364" s="44"/>
      <c r="Y364" s="44"/>
      <c r="Z364" s="44"/>
      <c r="AA364" s="41"/>
      <c r="AB364" s="41"/>
      <c r="AC364" s="26"/>
      <c r="AD364" s="27"/>
      <c r="AE364" s="28"/>
      <c r="AF364" s="69"/>
      <c r="AG364" s="69"/>
      <c r="AH364" s="69"/>
      <c r="AI364" s="69"/>
      <c r="AJ364" s="69"/>
      <c r="AK364" s="69"/>
      <c r="AL364" s="69"/>
    </row>
    <row r="365" spans="1:38" s="71" customFormat="1" ht="60" customHeight="1" thickBot="1" x14ac:dyDescent="0.3">
      <c r="A365" s="15"/>
      <c r="B365" s="77" t="s">
        <v>374</v>
      </c>
      <c r="C365" s="17"/>
      <c r="D365" s="52"/>
      <c r="E365" s="52"/>
      <c r="F365" s="52"/>
      <c r="G365" s="56"/>
      <c r="H365" s="56"/>
      <c r="I365" s="56"/>
      <c r="J365" s="18"/>
      <c r="K365" s="18"/>
      <c r="L365" s="19"/>
      <c r="M365" s="79">
        <f>VLOOKUP($B365,المارينا!$B:$M,12,0)</f>
        <v>44831</v>
      </c>
      <c r="N365" s="62" t="str">
        <f>IF(AND(M365&gt;=$N$1)*(M365&lt;=$O$1),VLOOKUP(B365,المارينا!B$2:N$642,12),"لم تنتهي بعد")</f>
        <v>لم تنتهي بعد</v>
      </c>
      <c r="O365" s="65"/>
      <c r="P365" s="20"/>
      <c r="Q365" s="21"/>
      <c r="R365" s="22"/>
      <c r="S365" s="23"/>
      <c r="T365" s="24"/>
      <c r="U365" s="25"/>
      <c r="V365" s="25"/>
      <c r="W365" s="45"/>
      <c r="X365" s="44"/>
      <c r="Y365" s="44"/>
      <c r="Z365" s="44"/>
      <c r="AA365" s="41"/>
      <c r="AB365" s="41"/>
      <c r="AC365" s="26"/>
      <c r="AD365" s="27"/>
      <c r="AE365" s="28"/>
      <c r="AF365" s="69"/>
      <c r="AG365" s="69"/>
      <c r="AH365" s="69"/>
      <c r="AI365" s="69"/>
      <c r="AJ365" s="69"/>
      <c r="AK365" s="69"/>
      <c r="AL365" s="69"/>
    </row>
    <row r="366" spans="1:38" s="71" customFormat="1" ht="60" customHeight="1" thickBot="1" x14ac:dyDescent="0.3">
      <c r="A366" s="15"/>
      <c r="B366" s="77" t="s">
        <v>375</v>
      </c>
      <c r="C366" s="7"/>
      <c r="D366" s="52"/>
      <c r="E366" s="52"/>
      <c r="F366" s="52"/>
      <c r="G366" s="56"/>
      <c r="H366" s="56"/>
      <c r="I366" s="56"/>
      <c r="J366" s="18"/>
      <c r="K366" s="18"/>
      <c r="L366" s="19"/>
      <c r="M366" s="79">
        <f>VLOOKUP($B366,المارينا!$B:$M,12,0)</f>
        <v>44365</v>
      </c>
      <c r="N366" s="62">
        <f>IF(AND(M366&gt;=$N$1)*(M366&lt;=$O$1),VLOOKUP(B366,المارينا!B$2:N$642,12),"لم تنتهي بعد")</f>
        <v>44365</v>
      </c>
      <c r="O366" s="65"/>
      <c r="P366" s="20"/>
      <c r="Q366" s="21"/>
      <c r="R366" s="22"/>
      <c r="S366" s="23"/>
      <c r="T366" s="24"/>
      <c r="U366" s="25"/>
      <c r="V366" s="25"/>
      <c r="W366" s="45"/>
      <c r="X366" s="44"/>
      <c r="Y366" s="44"/>
      <c r="Z366" s="44"/>
      <c r="AA366" s="41"/>
      <c r="AB366" s="41"/>
      <c r="AC366" s="26"/>
      <c r="AD366" s="27"/>
      <c r="AE366" s="28"/>
      <c r="AF366" s="69"/>
      <c r="AG366" s="69"/>
      <c r="AH366" s="69"/>
      <c r="AI366" s="69"/>
      <c r="AJ366" s="69"/>
      <c r="AK366" s="69"/>
      <c r="AL366" s="69"/>
    </row>
    <row r="367" spans="1:38" s="71" customFormat="1" ht="60" customHeight="1" thickBot="1" x14ac:dyDescent="0.3">
      <c r="A367" s="15"/>
      <c r="B367" s="77" t="s">
        <v>376</v>
      </c>
      <c r="C367" s="17"/>
      <c r="D367" s="37"/>
      <c r="E367" s="37"/>
      <c r="F367" s="37"/>
      <c r="G367" s="56"/>
      <c r="H367" s="56"/>
      <c r="I367" s="56"/>
      <c r="J367" s="18"/>
      <c r="K367" s="18"/>
      <c r="L367" s="19"/>
      <c r="M367" s="79">
        <f>VLOOKUP($B367,المارينا!$B:$M,12,0)</f>
        <v>44768</v>
      </c>
      <c r="N367" s="62" t="str">
        <f>IF(AND(M367&gt;=$N$1)*(M367&lt;=$O$1),VLOOKUP(B367,المارينا!B$2:N$642,12),"لم تنتهي بعد")</f>
        <v>لم تنتهي بعد</v>
      </c>
      <c r="O367" s="65"/>
      <c r="P367" s="20"/>
      <c r="Q367" s="21"/>
      <c r="R367" s="22"/>
      <c r="S367" s="23"/>
      <c r="T367" s="24"/>
      <c r="U367" s="25"/>
      <c r="V367" s="25"/>
      <c r="W367" s="45"/>
      <c r="X367" s="44"/>
      <c r="Y367" s="44"/>
      <c r="Z367" s="44"/>
      <c r="AA367" s="41"/>
      <c r="AB367" s="41"/>
      <c r="AC367" s="26"/>
      <c r="AD367" s="27"/>
      <c r="AE367" s="28"/>
      <c r="AF367" s="69"/>
      <c r="AG367" s="69"/>
      <c r="AH367" s="69"/>
      <c r="AI367" s="69"/>
      <c r="AJ367" s="69"/>
      <c r="AK367" s="69"/>
      <c r="AL367" s="69"/>
    </row>
    <row r="368" spans="1:38" s="71" customFormat="1" ht="60" customHeight="1" thickBot="1" x14ac:dyDescent="0.3">
      <c r="A368" s="15"/>
      <c r="B368" s="77" t="s">
        <v>377</v>
      </c>
      <c r="C368" s="7"/>
      <c r="D368" s="52"/>
      <c r="E368" s="52"/>
      <c r="F368" s="52"/>
      <c r="G368" s="56"/>
      <c r="H368" s="56"/>
      <c r="I368" s="56"/>
      <c r="J368" s="18"/>
      <c r="K368" s="18"/>
      <c r="L368" s="19"/>
      <c r="M368" s="79">
        <f>VLOOKUP($B368,المارينا!$B:$M,12,0)</f>
        <v>44437</v>
      </c>
      <c r="N368" s="62" t="str">
        <f>IF(AND(M368&gt;=$N$1)*(M368&lt;=$O$1),VLOOKUP(B368,المارينا!B$2:N$642,12),"لم تنتهي بعد")</f>
        <v>لم تنتهي بعد</v>
      </c>
      <c r="O368" s="65"/>
      <c r="P368" s="20"/>
      <c r="Q368" s="21"/>
      <c r="R368" s="22"/>
      <c r="S368" s="23"/>
      <c r="T368" s="24"/>
      <c r="U368" s="25"/>
      <c r="V368" s="25"/>
      <c r="W368" s="45"/>
      <c r="X368" s="44"/>
      <c r="Y368" s="44"/>
      <c r="Z368" s="44"/>
      <c r="AA368" s="41"/>
      <c r="AB368" s="41"/>
      <c r="AC368" s="26"/>
      <c r="AD368" s="27"/>
      <c r="AE368" s="28"/>
      <c r="AF368" s="69"/>
      <c r="AG368" s="69"/>
      <c r="AH368" s="69"/>
      <c r="AI368" s="69"/>
      <c r="AJ368" s="69"/>
      <c r="AK368" s="69"/>
      <c r="AL368" s="69"/>
    </row>
    <row r="369" spans="1:38" s="71" customFormat="1" ht="60" customHeight="1" thickBot="1" x14ac:dyDescent="0.3">
      <c r="A369" s="15"/>
      <c r="B369" s="77" t="s">
        <v>378</v>
      </c>
      <c r="C369" s="17"/>
      <c r="D369" s="52"/>
      <c r="E369" s="52"/>
      <c r="F369" s="52"/>
      <c r="G369" s="56"/>
      <c r="H369" s="56"/>
      <c r="I369" s="56"/>
      <c r="J369" s="18"/>
      <c r="K369" s="18"/>
      <c r="L369" s="19"/>
      <c r="M369" s="79">
        <f>VLOOKUP($B369,المارينا!$B:$M,12,0)</f>
        <v>44668</v>
      </c>
      <c r="N369" s="62" t="str">
        <f>IF(AND(M369&gt;=$N$1)*(M369&lt;=$O$1),VLOOKUP(B369,المارينا!B$2:N$642,12),"لم تنتهي بعد")</f>
        <v>لم تنتهي بعد</v>
      </c>
      <c r="O369" s="65"/>
      <c r="P369" s="20"/>
      <c r="Q369" s="21"/>
      <c r="R369" s="22"/>
      <c r="S369" s="23"/>
      <c r="T369" s="24"/>
      <c r="U369" s="25"/>
      <c r="V369" s="25"/>
      <c r="W369" s="45"/>
      <c r="X369" s="44"/>
      <c r="Y369" s="44"/>
      <c r="Z369" s="44"/>
      <c r="AA369" s="41"/>
      <c r="AB369" s="41"/>
      <c r="AC369" s="26"/>
      <c r="AD369" s="27"/>
      <c r="AE369" s="28"/>
      <c r="AF369" s="69"/>
      <c r="AG369" s="69"/>
      <c r="AH369" s="69"/>
      <c r="AI369" s="69"/>
      <c r="AJ369" s="69"/>
      <c r="AK369" s="69"/>
      <c r="AL369" s="69"/>
    </row>
    <row r="370" spans="1:38" s="71" customFormat="1" ht="60" customHeight="1" thickBot="1" x14ac:dyDescent="0.3">
      <c r="A370" s="15"/>
      <c r="B370" s="77" t="s">
        <v>379</v>
      </c>
      <c r="C370" s="7"/>
      <c r="D370" s="37"/>
      <c r="E370" s="37"/>
      <c r="F370" s="37"/>
      <c r="G370" s="56"/>
      <c r="H370" s="56"/>
      <c r="I370" s="56"/>
      <c r="J370" s="18"/>
      <c r="K370" s="18"/>
      <c r="L370" s="19"/>
      <c r="M370" s="79">
        <f>VLOOKUP($B370,المارينا!$B:$M,12,0)</f>
        <v>44353</v>
      </c>
      <c r="N370" s="62">
        <f>IF(AND(M370&gt;=$N$1)*(M370&lt;=$O$1),VLOOKUP(B370,المارينا!B$2:N$642,12),"لم تنتهي بعد")</f>
        <v>44353</v>
      </c>
      <c r="O370" s="65"/>
      <c r="P370" s="20"/>
      <c r="Q370" s="21"/>
      <c r="R370" s="22"/>
      <c r="S370" s="23"/>
      <c r="T370" s="24"/>
      <c r="U370" s="25"/>
      <c r="V370" s="25"/>
      <c r="W370" s="45"/>
      <c r="X370" s="44"/>
      <c r="Y370" s="44"/>
      <c r="Z370" s="44"/>
      <c r="AA370" s="41"/>
      <c r="AB370" s="41"/>
      <c r="AC370" s="26"/>
      <c r="AD370" s="27"/>
      <c r="AE370" s="28"/>
      <c r="AF370" s="69"/>
      <c r="AG370" s="69"/>
      <c r="AH370" s="69"/>
      <c r="AI370" s="69"/>
      <c r="AJ370" s="69"/>
      <c r="AK370" s="69"/>
      <c r="AL370" s="69"/>
    </row>
    <row r="371" spans="1:38" s="71" customFormat="1" ht="60" customHeight="1" thickBot="1" x14ac:dyDescent="0.3">
      <c r="A371" s="15"/>
      <c r="B371" s="77" t="s">
        <v>380</v>
      </c>
      <c r="C371" s="17"/>
      <c r="D371" s="52"/>
      <c r="E371" s="52"/>
      <c r="F371" s="52"/>
      <c r="G371" s="56"/>
      <c r="H371" s="56"/>
      <c r="I371" s="56"/>
      <c r="J371" s="18"/>
      <c r="K371" s="18"/>
      <c r="L371" s="19"/>
      <c r="M371" s="79">
        <f>VLOOKUP($B371,المارينا!$B:$M,12,0)</f>
        <v>44429</v>
      </c>
      <c r="N371" s="62" t="str">
        <f>IF(AND(M371&gt;=$N$1)*(M371&lt;=$O$1),VLOOKUP(B371,المارينا!B$2:N$642,12),"لم تنتهي بعد")</f>
        <v>لم تنتهي بعد</v>
      </c>
      <c r="O371" s="65"/>
      <c r="P371" s="20"/>
      <c r="Q371" s="21"/>
      <c r="R371" s="22"/>
      <c r="S371" s="23"/>
      <c r="T371" s="24"/>
      <c r="U371" s="25"/>
      <c r="V371" s="25"/>
      <c r="W371" s="45"/>
      <c r="X371" s="44"/>
      <c r="Y371" s="44"/>
      <c r="Z371" s="44"/>
      <c r="AA371" s="41"/>
      <c r="AB371" s="41"/>
      <c r="AC371" s="26"/>
      <c r="AD371" s="27"/>
      <c r="AE371" s="28"/>
      <c r="AF371" s="69"/>
      <c r="AG371" s="69"/>
      <c r="AH371" s="69"/>
      <c r="AI371" s="69"/>
      <c r="AJ371" s="69"/>
      <c r="AK371" s="69"/>
      <c r="AL371" s="69"/>
    </row>
    <row r="372" spans="1:38" s="71" customFormat="1" ht="60" customHeight="1" thickBot="1" x14ac:dyDescent="0.3">
      <c r="A372" s="15"/>
      <c r="B372" s="77" t="s">
        <v>381</v>
      </c>
      <c r="C372" s="7"/>
      <c r="D372" s="52"/>
      <c r="E372" s="52"/>
      <c r="F372" s="52"/>
      <c r="G372" s="56"/>
      <c r="H372" s="56"/>
      <c r="I372" s="56"/>
      <c r="J372" s="18"/>
      <c r="K372" s="18"/>
      <c r="L372" s="19"/>
      <c r="M372" s="79">
        <f>VLOOKUP($B372,المارينا!$B:$M,12,0)</f>
        <v>44533</v>
      </c>
      <c r="N372" s="62" t="str">
        <f>IF(AND(M372&gt;=$N$1)*(M372&lt;=$O$1),VLOOKUP(B372,المارينا!B$2:N$642,12),"لم تنتهي بعد")</f>
        <v>لم تنتهي بعد</v>
      </c>
      <c r="O372" s="65"/>
      <c r="P372" s="20"/>
      <c r="Q372" s="21"/>
      <c r="R372" s="22"/>
      <c r="S372" s="23"/>
      <c r="T372" s="24"/>
      <c r="U372" s="25"/>
      <c r="V372" s="25"/>
      <c r="W372" s="45"/>
      <c r="X372" s="44"/>
      <c r="Y372" s="44"/>
      <c r="Z372" s="44"/>
      <c r="AA372" s="41"/>
      <c r="AB372" s="41"/>
      <c r="AC372" s="26"/>
      <c r="AD372" s="27"/>
      <c r="AE372" s="28"/>
      <c r="AF372" s="69"/>
      <c r="AG372" s="69"/>
      <c r="AH372" s="69"/>
      <c r="AI372" s="69"/>
      <c r="AJ372" s="69"/>
      <c r="AK372" s="69"/>
      <c r="AL372" s="69"/>
    </row>
    <row r="373" spans="1:38" s="71" customFormat="1" ht="60" customHeight="1" thickBot="1" x14ac:dyDescent="0.3">
      <c r="A373" s="15"/>
      <c r="B373" s="77" t="s">
        <v>382</v>
      </c>
      <c r="C373" s="17"/>
      <c r="D373" s="52"/>
      <c r="E373" s="52"/>
      <c r="F373" s="52"/>
      <c r="G373" s="56"/>
      <c r="H373" s="56"/>
      <c r="I373" s="56"/>
      <c r="J373" s="18"/>
      <c r="K373" s="18"/>
      <c r="L373" s="19"/>
      <c r="M373" s="79">
        <f>VLOOKUP($B373,المارينا!$B:$M,12,0)</f>
        <v>44648</v>
      </c>
      <c r="N373" s="62" t="str">
        <f>IF(AND(M373&gt;=$N$1)*(M373&lt;=$O$1),VLOOKUP(B373,المارينا!B$2:N$642,12),"لم تنتهي بعد")</f>
        <v>لم تنتهي بعد</v>
      </c>
      <c r="O373" s="65"/>
      <c r="P373" s="20"/>
      <c r="Q373" s="21"/>
      <c r="R373" s="22"/>
      <c r="S373" s="23"/>
      <c r="T373" s="24"/>
      <c r="U373" s="25"/>
      <c r="V373" s="25"/>
      <c r="W373" s="45"/>
      <c r="X373" s="44"/>
      <c r="Y373" s="44"/>
      <c r="Z373" s="44"/>
      <c r="AA373" s="41"/>
      <c r="AB373" s="41"/>
      <c r="AC373" s="26"/>
      <c r="AD373" s="27"/>
      <c r="AE373" s="28"/>
      <c r="AF373" s="69"/>
      <c r="AG373" s="69"/>
      <c r="AH373" s="69"/>
      <c r="AI373" s="69"/>
      <c r="AJ373" s="69"/>
      <c r="AK373" s="69"/>
      <c r="AL373" s="69"/>
    </row>
    <row r="374" spans="1:38" s="71" customFormat="1" ht="60" customHeight="1" thickBot="1" x14ac:dyDescent="0.3">
      <c r="A374" s="15"/>
      <c r="B374" s="77" t="s">
        <v>383</v>
      </c>
      <c r="C374" s="7"/>
      <c r="D374" s="37"/>
      <c r="E374" s="37"/>
      <c r="F374" s="37"/>
      <c r="G374" s="56"/>
      <c r="H374" s="56"/>
      <c r="I374" s="56"/>
      <c r="J374" s="18"/>
      <c r="K374" s="18"/>
      <c r="L374" s="19"/>
      <c r="M374" s="79">
        <f>VLOOKUP($B374,المارينا!$B:$M,12,0)</f>
        <v>44745</v>
      </c>
      <c r="N374" s="62" t="str">
        <f>IF(AND(M374&gt;=$N$1)*(M374&lt;=$O$1),VLOOKUP(B374,المارينا!B$2:N$642,12),"لم تنتهي بعد")</f>
        <v>لم تنتهي بعد</v>
      </c>
      <c r="O374" s="65"/>
      <c r="P374" s="20"/>
      <c r="Q374" s="21"/>
      <c r="R374" s="22"/>
      <c r="S374" s="23"/>
      <c r="T374" s="24"/>
      <c r="U374" s="25"/>
      <c r="V374" s="25"/>
      <c r="W374" s="45"/>
      <c r="X374" s="44"/>
      <c r="Y374" s="44"/>
      <c r="Z374" s="44"/>
      <c r="AA374" s="41"/>
      <c r="AB374" s="41"/>
      <c r="AC374" s="26"/>
      <c r="AD374" s="27"/>
      <c r="AE374" s="28"/>
      <c r="AF374" s="69"/>
      <c r="AG374" s="69"/>
      <c r="AH374" s="69"/>
      <c r="AI374" s="69"/>
      <c r="AJ374" s="69"/>
      <c r="AK374" s="69"/>
      <c r="AL374" s="69"/>
    </row>
    <row r="375" spans="1:38" s="71" customFormat="1" ht="60" customHeight="1" thickBot="1" x14ac:dyDescent="0.3">
      <c r="A375" s="15"/>
      <c r="B375" s="77" t="s">
        <v>384</v>
      </c>
      <c r="C375" s="17"/>
      <c r="D375" s="52"/>
      <c r="E375" s="52"/>
      <c r="F375" s="52"/>
      <c r="G375" s="56"/>
      <c r="H375" s="56"/>
      <c r="I375" s="56"/>
      <c r="J375" s="18"/>
      <c r="K375" s="18"/>
      <c r="L375" s="19"/>
      <c r="M375" s="79">
        <f>VLOOKUP($B375,المارينا!$B:$M,12,0)</f>
        <v>44393</v>
      </c>
      <c r="N375" s="62" t="str">
        <f>IF(AND(M375&gt;=$N$1)*(M375&lt;=$O$1),VLOOKUP(B375,المارينا!B$2:N$642,12),"لم تنتهي بعد")</f>
        <v>لم تنتهي بعد</v>
      </c>
      <c r="O375" s="65"/>
      <c r="P375" s="20"/>
      <c r="Q375" s="21"/>
      <c r="R375" s="22"/>
      <c r="S375" s="23"/>
      <c r="T375" s="24"/>
      <c r="U375" s="25"/>
      <c r="V375" s="25"/>
      <c r="W375" s="45"/>
      <c r="X375" s="44"/>
      <c r="Y375" s="44"/>
      <c r="Z375" s="44"/>
      <c r="AA375" s="41"/>
      <c r="AB375" s="41"/>
      <c r="AC375" s="26"/>
      <c r="AD375" s="27"/>
      <c r="AE375" s="28"/>
      <c r="AF375" s="69"/>
      <c r="AG375" s="69"/>
      <c r="AH375" s="69"/>
      <c r="AI375" s="69"/>
      <c r="AJ375" s="69"/>
      <c r="AK375" s="69"/>
      <c r="AL375" s="69"/>
    </row>
    <row r="376" spans="1:38" s="71" customFormat="1" ht="60" customHeight="1" thickBot="1" x14ac:dyDescent="0.3">
      <c r="A376" s="15"/>
      <c r="B376" s="77" t="s">
        <v>385</v>
      </c>
      <c r="C376" s="7"/>
      <c r="D376" s="52"/>
      <c r="E376" s="52"/>
      <c r="F376" s="52"/>
      <c r="G376" s="56"/>
      <c r="H376" s="56"/>
      <c r="I376" s="56"/>
      <c r="J376" s="18"/>
      <c r="K376" s="18"/>
      <c r="L376" s="19"/>
      <c r="M376" s="79">
        <f>VLOOKUP($B376,المارينا!$B:$M,12,0)</f>
        <v>44488</v>
      </c>
      <c r="N376" s="62" t="str">
        <f>IF(AND(M376&gt;=$N$1)*(M376&lt;=$O$1),VLOOKUP(B376,المارينا!B$2:N$642,12),"لم تنتهي بعد")</f>
        <v>لم تنتهي بعد</v>
      </c>
      <c r="O376" s="65"/>
      <c r="P376" s="20"/>
      <c r="Q376" s="21"/>
      <c r="R376" s="22"/>
      <c r="S376" s="23"/>
      <c r="T376" s="24"/>
      <c r="U376" s="25"/>
      <c r="V376" s="25"/>
      <c r="W376" s="45"/>
      <c r="X376" s="44"/>
      <c r="Y376" s="44"/>
      <c r="Z376" s="44"/>
      <c r="AA376" s="41"/>
      <c r="AB376" s="41"/>
      <c r="AC376" s="26"/>
      <c r="AD376" s="27"/>
      <c r="AE376" s="28"/>
      <c r="AF376" s="69"/>
      <c r="AG376" s="69"/>
      <c r="AH376" s="69"/>
      <c r="AI376" s="69"/>
      <c r="AJ376" s="69"/>
      <c r="AK376" s="69"/>
      <c r="AL376" s="69"/>
    </row>
    <row r="377" spans="1:38" s="71" customFormat="1" ht="60" customHeight="1" thickBot="1" x14ac:dyDescent="0.3">
      <c r="A377" s="15"/>
      <c r="B377" s="77" t="s">
        <v>386</v>
      </c>
      <c r="C377" s="17"/>
      <c r="D377" s="37"/>
      <c r="E377" s="37"/>
      <c r="F377" s="37"/>
      <c r="G377" s="56"/>
      <c r="H377" s="56"/>
      <c r="I377" s="56"/>
      <c r="J377" s="18"/>
      <c r="K377" s="18"/>
      <c r="L377" s="19"/>
      <c r="M377" s="79">
        <f>VLOOKUP($B377,المارينا!$B:$M,12,0)</f>
        <v>44495</v>
      </c>
      <c r="N377" s="62" t="str">
        <f>IF(AND(M377&gt;=$N$1)*(M377&lt;=$O$1),VLOOKUP(B377,المارينا!B$2:N$642,12),"لم تنتهي بعد")</f>
        <v>لم تنتهي بعد</v>
      </c>
      <c r="O377" s="65"/>
      <c r="P377" s="20"/>
      <c r="Q377" s="21"/>
      <c r="R377" s="22"/>
      <c r="S377" s="23"/>
      <c r="T377" s="24"/>
      <c r="U377" s="25"/>
      <c r="V377" s="25"/>
      <c r="W377" s="45"/>
      <c r="X377" s="44"/>
      <c r="Y377" s="44"/>
      <c r="Z377" s="44"/>
      <c r="AA377" s="41"/>
      <c r="AB377" s="41"/>
      <c r="AC377" s="26"/>
      <c r="AD377" s="27"/>
      <c r="AE377" s="28"/>
      <c r="AF377" s="69"/>
      <c r="AG377" s="69"/>
      <c r="AH377" s="69"/>
      <c r="AI377" s="69"/>
      <c r="AJ377" s="69"/>
      <c r="AK377" s="69"/>
      <c r="AL377" s="69"/>
    </row>
    <row r="378" spans="1:38" s="71" customFormat="1" ht="60" customHeight="1" thickBot="1" x14ac:dyDescent="0.3">
      <c r="A378" s="15"/>
      <c r="B378" s="77" t="s">
        <v>387</v>
      </c>
      <c r="C378" s="7"/>
      <c r="D378" s="52"/>
      <c r="E378" s="52"/>
      <c r="F378" s="52"/>
      <c r="G378" s="56"/>
      <c r="H378" s="56"/>
      <c r="I378" s="56"/>
      <c r="J378" s="18"/>
      <c r="K378" s="18"/>
      <c r="L378" s="19"/>
      <c r="M378" s="79">
        <f>VLOOKUP($B378,المارينا!$B:$M,12,0)</f>
        <v>44410</v>
      </c>
      <c r="N378" s="62" t="str">
        <f>IF(AND(M378&gt;=$N$1)*(M378&lt;=$O$1),VLOOKUP(B378,المارينا!B$2:N$642,12),"لم تنتهي بعد")</f>
        <v>لم تنتهي بعد</v>
      </c>
      <c r="O378" s="65"/>
      <c r="P378" s="20"/>
      <c r="Q378" s="21"/>
      <c r="R378" s="22"/>
      <c r="S378" s="23"/>
      <c r="T378" s="24"/>
      <c r="U378" s="25"/>
      <c r="V378" s="25"/>
      <c r="W378" s="45"/>
      <c r="X378" s="44"/>
      <c r="Y378" s="44"/>
      <c r="Z378" s="44"/>
      <c r="AA378" s="41"/>
      <c r="AB378" s="41"/>
      <c r="AC378" s="26"/>
      <c r="AD378" s="27"/>
      <c r="AE378" s="28"/>
      <c r="AF378" s="69"/>
      <c r="AG378" s="69"/>
      <c r="AH378" s="69"/>
      <c r="AI378" s="69"/>
      <c r="AJ378" s="69"/>
      <c r="AK378" s="69"/>
      <c r="AL378" s="69"/>
    </row>
    <row r="379" spans="1:38" s="71" customFormat="1" ht="60" customHeight="1" thickBot="1" x14ac:dyDescent="0.3">
      <c r="A379" s="15"/>
      <c r="B379" s="77" t="s">
        <v>388</v>
      </c>
      <c r="C379" s="17"/>
      <c r="D379" s="52"/>
      <c r="E379" s="52"/>
      <c r="F379" s="52"/>
      <c r="G379" s="56"/>
      <c r="H379" s="56"/>
      <c r="I379" s="56"/>
      <c r="J379" s="18"/>
      <c r="K379" s="18"/>
      <c r="L379" s="19"/>
      <c r="M379" s="79">
        <f>VLOOKUP($B379,المارينا!$B:$M,12,0)</f>
        <v>44385</v>
      </c>
      <c r="N379" s="62" t="str">
        <f>IF(AND(M379&gt;=$N$1)*(M379&lt;=$O$1),VLOOKUP(B379,المارينا!B$2:N$642,12),"لم تنتهي بعد")</f>
        <v>لم تنتهي بعد</v>
      </c>
      <c r="O379" s="65"/>
      <c r="P379" s="20"/>
      <c r="Q379" s="21"/>
      <c r="R379" s="22"/>
      <c r="S379" s="23"/>
      <c r="T379" s="24"/>
      <c r="U379" s="25"/>
      <c r="V379" s="25"/>
      <c r="W379" s="45"/>
      <c r="X379" s="44"/>
      <c r="Y379" s="44"/>
      <c r="Z379" s="44"/>
      <c r="AA379" s="41"/>
      <c r="AB379" s="41"/>
      <c r="AC379" s="26"/>
      <c r="AD379" s="27"/>
      <c r="AE379" s="28"/>
      <c r="AF379" s="69"/>
      <c r="AG379" s="69"/>
      <c r="AH379" s="69"/>
      <c r="AI379" s="69"/>
      <c r="AJ379" s="69"/>
      <c r="AK379" s="69"/>
      <c r="AL379" s="69"/>
    </row>
    <row r="380" spans="1:38" s="71" customFormat="1" ht="60" customHeight="1" thickBot="1" x14ac:dyDescent="0.3">
      <c r="A380" s="15"/>
      <c r="B380" s="77" t="s">
        <v>389</v>
      </c>
      <c r="C380" s="7"/>
      <c r="D380" s="52"/>
      <c r="E380" s="52"/>
      <c r="F380" s="52"/>
      <c r="G380" s="56"/>
      <c r="H380" s="56"/>
      <c r="I380" s="56"/>
      <c r="J380" s="18"/>
      <c r="K380" s="18"/>
      <c r="L380" s="19"/>
      <c r="M380" s="79">
        <f>VLOOKUP($B380,المارينا!$B:$M,12,0)</f>
        <v>44736</v>
      </c>
      <c r="N380" s="62" t="str">
        <f>IF(AND(M380&gt;=$N$1)*(M380&lt;=$O$1),VLOOKUP(B380,المارينا!B$2:N$642,12),"لم تنتهي بعد")</f>
        <v>لم تنتهي بعد</v>
      </c>
      <c r="O380" s="65"/>
      <c r="P380" s="20"/>
      <c r="Q380" s="21"/>
      <c r="R380" s="22"/>
      <c r="S380" s="23"/>
      <c r="T380" s="24"/>
      <c r="U380" s="25"/>
      <c r="V380" s="25"/>
      <c r="W380" s="45"/>
      <c r="X380" s="44"/>
      <c r="Y380" s="44"/>
      <c r="Z380" s="44"/>
      <c r="AA380" s="41"/>
      <c r="AB380" s="41"/>
      <c r="AC380" s="26"/>
      <c r="AD380" s="27"/>
      <c r="AE380" s="28"/>
      <c r="AF380" s="69"/>
      <c r="AG380" s="69"/>
      <c r="AH380" s="69"/>
      <c r="AI380" s="69"/>
      <c r="AJ380" s="69"/>
      <c r="AK380" s="69"/>
      <c r="AL380" s="69"/>
    </row>
    <row r="381" spans="1:38" s="71" customFormat="1" ht="60" customHeight="1" thickBot="1" x14ac:dyDescent="0.3">
      <c r="A381" s="15"/>
      <c r="B381" s="77" t="s">
        <v>390</v>
      </c>
      <c r="C381" s="17"/>
      <c r="D381" s="37"/>
      <c r="E381" s="37"/>
      <c r="F381" s="37"/>
      <c r="G381" s="56"/>
      <c r="H381" s="56"/>
      <c r="I381" s="56"/>
      <c r="J381" s="18"/>
      <c r="K381" s="18"/>
      <c r="L381" s="19"/>
      <c r="M381" s="79">
        <f>VLOOKUP($B381,المارينا!$B:$M,12,0)</f>
        <v>44395</v>
      </c>
      <c r="N381" s="62" t="str">
        <f>IF(AND(M381&gt;=$N$1)*(M381&lt;=$O$1),VLOOKUP(B381,المارينا!B$2:N$642,12),"لم تنتهي بعد")</f>
        <v>لم تنتهي بعد</v>
      </c>
      <c r="O381" s="65"/>
      <c r="P381" s="20"/>
      <c r="Q381" s="21"/>
      <c r="R381" s="22"/>
      <c r="S381" s="23"/>
      <c r="T381" s="24"/>
      <c r="U381" s="25"/>
      <c r="V381" s="25"/>
      <c r="W381" s="45"/>
      <c r="X381" s="44"/>
      <c r="Y381" s="44"/>
      <c r="Z381" s="44"/>
      <c r="AA381" s="41"/>
      <c r="AB381" s="41"/>
      <c r="AC381" s="26"/>
      <c r="AD381" s="27"/>
      <c r="AE381" s="28"/>
      <c r="AF381" s="69"/>
      <c r="AG381" s="69"/>
      <c r="AH381" s="69"/>
      <c r="AI381" s="69"/>
      <c r="AJ381" s="69"/>
      <c r="AK381" s="69"/>
      <c r="AL381" s="69"/>
    </row>
    <row r="382" spans="1:38" s="71" customFormat="1" ht="60" customHeight="1" thickBot="1" x14ac:dyDescent="0.3">
      <c r="A382" s="15"/>
      <c r="B382" s="77" t="s">
        <v>391</v>
      </c>
      <c r="C382" s="7"/>
      <c r="D382" s="52"/>
      <c r="E382" s="52"/>
      <c r="F382" s="52"/>
      <c r="G382" s="56"/>
      <c r="H382" s="56"/>
      <c r="I382" s="56"/>
      <c r="J382" s="18"/>
      <c r="K382" s="18"/>
      <c r="L382" s="19"/>
      <c r="M382" s="79">
        <f>VLOOKUP($B382,المارينا!$B:$M,12,0)</f>
        <v>44699</v>
      </c>
      <c r="N382" s="62" t="str">
        <f>IF(AND(M382&gt;=$N$1)*(M382&lt;=$O$1),VLOOKUP(B382,المارينا!B$2:N$642,12),"لم تنتهي بعد")</f>
        <v>لم تنتهي بعد</v>
      </c>
      <c r="O382" s="65"/>
      <c r="P382" s="20"/>
      <c r="Q382" s="21"/>
      <c r="R382" s="22"/>
      <c r="S382" s="23"/>
      <c r="T382" s="24"/>
      <c r="U382" s="25"/>
      <c r="V382" s="25"/>
      <c r="W382" s="45"/>
      <c r="X382" s="44"/>
      <c r="Y382" s="44"/>
      <c r="Z382" s="44"/>
      <c r="AA382" s="41"/>
      <c r="AB382" s="41"/>
      <c r="AC382" s="26"/>
      <c r="AD382" s="27"/>
      <c r="AE382" s="28"/>
      <c r="AF382" s="69"/>
      <c r="AG382" s="69"/>
      <c r="AH382" s="69"/>
      <c r="AI382" s="69"/>
      <c r="AJ382" s="69"/>
      <c r="AK382" s="69"/>
      <c r="AL382" s="69"/>
    </row>
    <row r="383" spans="1:38" s="71" customFormat="1" ht="60" customHeight="1" thickBot="1" x14ac:dyDescent="0.3">
      <c r="A383" s="15"/>
      <c r="B383" s="77" t="s">
        <v>392</v>
      </c>
      <c r="C383" s="17"/>
      <c r="D383" s="52"/>
      <c r="E383" s="52"/>
      <c r="F383" s="52"/>
      <c r="G383" s="56"/>
      <c r="H383" s="56"/>
      <c r="I383" s="56"/>
      <c r="J383" s="18"/>
      <c r="K383" s="18"/>
      <c r="L383" s="19"/>
      <c r="M383" s="79">
        <f>VLOOKUP($B383,المارينا!$B:$M,12,0)</f>
        <v>44716</v>
      </c>
      <c r="N383" s="62" t="str">
        <f>IF(AND(M383&gt;=$N$1)*(M383&lt;=$O$1),VLOOKUP(B383,المارينا!B$2:N$642,12),"لم تنتهي بعد")</f>
        <v>لم تنتهي بعد</v>
      </c>
      <c r="O383" s="65"/>
      <c r="P383" s="20"/>
      <c r="Q383" s="21"/>
      <c r="R383" s="22"/>
      <c r="S383" s="23"/>
      <c r="T383" s="24"/>
      <c r="U383" s="25"/>
      <c r="V383" s="25"/>
      <c r="W383" s="45"/>
      <c r="X383" s="44"/>
      <c r="Y383" s="44"/>
      <c r="Z383" s="44"/>
      <c r="AA383" s="41"/>
      <c r="AB383" s="41"/>
      <c r="AC383" s="26"/>
      <c r="AD383" s="27"/>
      <c r="AE383" s="28"/>
      <c r="AF383" s="69"/>
      <c r="AG383" s="69"/>
      <c r="AH383" s="69"/>
      <c r="AI383" s="69"/>
      <c r="AJ383" s="69"/>
      <c r="AK383" s="69"/>
      <c r="AL383" s="69"/>
    </row>
    <row r="384" spans="1:38" s="71" customFormat="1" ht="60" customHeight="1" thickBot="1" x14ac:dyDescent="0.3">
      <c r="A384" s="15"/>
      <c r="B384" s="77" t="s">
        <v>393</v>
      </c>
      <c r="C384" s="7"/>
      <c r="D384" s="37"/>
      <c r="E384" s="37"/>
      <c r="F384" s="37"/>
      <c r="G384" s="56"/>
      <c r="H384" s="56"/>
      <c r="I384" s="56"/>
      <c r="J384" s="18"/>
      <c r="K384" s="18"/>
      <c r="L384" s="19"/>
      <c r="M384" s="79">
        <f>VLOOKUP($B384,المارينا!$B:$M,12,0)</f>
        <v>44770</v>
      </c>
      <c r="N384" s="62" t="str">
        <f>IF(AND(M384&gt;=$N$1)*(M384&lt;=$O$1),VLOOKUP(B384,المارينا!B$2:N$642,12),"لم تنتهي بعد")</f>
        <v>لم تنتهي بعد</v>
      </c>
      <c r="O384" s="65"/>
      <c r="P384" s="20"/>
      <c r="Q384" s="21"/>
      <c r="R384" s="22"/>
      <c r="S384" s="23"/>
      <c r="T384" s="24"/>
      <c r="U384" s="25"/>
      <c r="V384" s="25"/>
      <c r="W384" s="45"/>
      <c r="X384" s="44"/>
      <c r="Y384" s="44"/>
      <c r="Z384" s="44"/>
      <c r="AA384" s="41"/>
      <c r="AB384" s="41"/>
      <c r="AC384" s="26"/>
      <c r="AD384" s="27"/>
      <c r="AE384" s="28"/>
      <c r="AF384" s="69"/>
      <c r="AG384" s="69"/>
      <c r="AH384" s="69"/>
      <c r="AI384" s="69"/>
      <c r="AJ384" s="69"/>
      <c r="AK384" s="69"/>
      <c r="AL384" s="69"/>
    </row>
    <row r="385" spans="1:38" s="71" customFormat="1" ht="60" customHeight="1" thickBot="1" x14ac:dyDescent="0.3">
      <c r="A385" s="15"/>
      <c r="B385" s="77" t="s">
        <v>394</v>
      </c>
      <c r="C385" s="17"/>
      <c r="D385" s="52"/>
      <c r="E385" s="52"/>
      <c r="F385" s="52"/>
      <c r="G385" s="56"/>
      <c r="H385" s="56"/>
      <c r="I385" s="56"/>
      <c r="J385" s="18"/>
      <c r="K385" s="18"/>
      <c r="L385" s="19"/>
      <c r="M385" s="79">
        <f>VLOOKUP($B385,المارينا!$B:$M,12,0)</f>
        <v>44688</v>
      </c>
      <c r="N385" s="62" t="str">
        <f>IF(AND(M385&gt;=$N$1)*(M385&lt;=$O$1),VLOOKUP(B385,المارينا!B$2:N$642,12),"لم تنتهي بعد")</f>
        <v>لم تنتهي بعد</v>
      </c>
      <c r="O385" s="65"/>
      <c r="P385" s="20"/>
      <c r="Q385" s="21"/>
      <c r="R385" s="22"/>
      <c r="S385" s="23"/>
      <c r="T385" s="24"/>
      <c r="U385" s="25"/>
      <c r="V385" s="25"/>
      <c r="W385" s="45"/>
      <c r="X385" s="44"/>
      <c r="Y385" s="44"/>
      <c r="Z385" s="44"/>
      <c r="AA385" s="41"/>
      <c r="AB385" s="41"/>
      <c r="AC385" s="26"/>
      <c r="AD385" s="27"/>
      <c r="AE385" s="28"/>
      <c r="AF385" s="69"/>
      <c r="AG385" s="69"/>
      <c r="AH385" s="69"/>
      <c r="AI385" s="69"/>
      <c r="AJ385" s="69"/>
      <c r="AK385" s="69"/>
      <c r="AL385" s="69"/>
    </row>
    <row r="386" spans="1:38" s="71" customFormat="1" ht="60" customHeight="1" thickBot="1" x14ac:dyDescent="0.3">
      <c r="A386" s="15"/>
      <c r="B386" s="77" t="s">
        <v>395</v>
      </c>
      <c r="C386" s="7"/>
      <c r="D386" s="52"/>
      <c r="E386" s="52"/>
      <c r="F386" s="52"/>
      <c r="G386" s="58"/>
      <c r="H386" s="58"/>
      <c r="I386" s="58"/>
      <c r="J386" s="18"/>
      <c r="K386" s="18"/>
      <c r="L386" s="19"/>
      <c r="M386" s="79">
        <f>VLOOKUP($B386,المارينا!$B:$M,12,0)</f>
        <v>44792</v>
      </c>
      <c r="N386" s="62" t="str">
        <f>IF(AND(M386&gt;=$N$1)*(M386&lt;=$O$1),VLOOKUP(B386,المارينا!B$2:N$642,12),"لم تنتهي بعد")</f>
        <v>لم تنتهي بعد</v>
      </c>
      <c r="O386" s="65"/>
      <c r="P386" s="20"/>
      <c r="Q386" s="21"/>
      <c r="R386" s="22"/>
      <c r="S386" s="23"/>
      <c r="T386" s="24"/>
      <c r="U386" s="25"/>
      <c r="V386" s="25"/>
      <c r="W386" s="45"/>
      <c r="X386" s="44"/>
      <c r="Y386" s="44"/>
      <c r="Z386" s="44"/>
      <c r="AA386" s="41"/>
      <c r="AB386" s="41"/>
      <c r="AC386" s="26"/>
      <c r="AD386" s="27"/>
      <c r="AE386" s="28"/>
      <c r="AF386" s="69"/>
      <c r="AG386" s="69"/>
      <c r="AH386" s="69"/>
      <c r="AI386" s="69"/>
      <c r="AJ386" s="69"/>
      <c r="AK386" s="69"/>
      <c r="AL386" s="69"/>
    </row>
    <row r="387" spans="1:38" s="71" customFormat="1" ht="60" customHeight="1" thickBot="1" x14ac:dyDescent="0.3">
      <c r="A387" s="15"/>
      <c r="B387" s="77" t="s">
        <v>396</v>
      </c>
      <c r="C387" s="17"/>
      <c r="D387" s="52"/>
      <c r="E387" s="52"/>
      <c r="F387" s="52"/>
      <c r="G387" s="56"/>
      <c r="H387" s="56"/>
      <c r="I387" s="56"/>
      <c r="J387" s="18"/>
      <c r="K387" s="18"/>
      <c r="L387" s="19"/>
      <c r="M387" s="79">
        <f>VLOOKUP($B387,المارينا!$B:$M,12,0)</f>
        <v>44534</v>
      </c>
      <c r="N387" s="62" t="str">
        <f>IF(AND(M387&gt;=$N$1)*(M387&lt;=$O$1),VLOOKUP(B387,المارينا!B$2:N$642,12),"لم تنتهي بعد")</f>
        <v>لم تنتهي بعد</v>
      </c>
      <c r="O387" s="65"/>
      <c r="P387" s="20"/>
      <c r="Q387" s="21"/>
      <c r="R387" s="22"/>
      <c r="S387" s="23"/>
      <c r="T387" s="24"/>
      <c r="U387" s="25"/>
      <c r="V387" s="25"/>
      <c r="W387" s="45"/>
      <c r="X387" s="44"/>
      <c r="Y387" s="44"/>
      <c r="Z387" s="44"/>
      <c r="AA387" s="41"/>
      <c r="AB387" s="41"/>
      <c r="AC387" s="26"/>
      <c r="AD387" s="27"/>
      <c r="AE387" s="28"/>
      <c r="AF387" s="69"/>
      <c r="AG387" s="69"/>
      <c r="AH387" s="69"/>
      <c r="AI387" s="69"/>
      <c r="AJ387" s="69"/>
      <c r="AK387" s="69"/>
      <c r="AL387" s="69"/>
    </row>
    <row r="388" spans="1:38" s="71" customFormat="1" ht="60" customHeight="1" thickBot="1" x14ac:dyDescent="0.3">
      <c r="A388" s="15"/>
      <c r="B388" s="77" t="s">
        <v>397</v>
      </c>
      <c r="C388" s="7"/>
      <c r="D388" s="37"/>
      <c r="E388" s="37"/>
      <c r="F388" s="37"/>
      <c r="G388" s="56"/>
      <c r="H388" s="56"/>
      <c r="I388" s="56"/>
      <c r="J388" s="18"/>
      <c r="K388" s="18"/>
      <c r="L388" s="19"/>
      <c r="M388" s="79">
        <f>VLOOKUP($B388,المارينا!$B:$M,12,0)</f>
        <v>44685</v>
      </c>
      <c r="N388" s="62" t="str">
        <f>IF(AND(M388&gt;=$N$1)*(M388&lt;=$O$1),VLOOKUP(B388,المارينا!B$2:N$642,12),"لم تنتهي بعد")</f>
        <v>لم تنتهي بعد</v>
      </c>
      <c r="O388" s="65"/>
      <c r="P388" s="20"/>
      <c r="Q388" s="21"/>
      <c r="R388" s="22"/>
      <c r="S388" s="23"/>
      <c r="T388" s="24"/>
      <c r="U388" s="25"/>
      <c r="V388" s="25"/>
      <c r="W388" s="45"/>
      <c r="X388" s="44"/>
      <c r="Y388" s="44"/>
      <c r="Z388" s="44"/>
      <c r="AA388" s="41"/>
      <c r="AB388" s="41"/>
      <c r="AC388" s="26"/>
      <c r="AD388" s="27"/>
      <c r="AE388" s="28"/>
      <c r="AF388" s="69"/>
      <c r="AG388" s="69"/>
      <c r="AH388" s="69"/>
      <c r="AI388" s="69"/>
      <c r="AJ388" s="69"/>
      <c r="AK388" s="69"/>
      <c r="AL388" s="69"/>
    </row>
    <row r="389" spans="1:38" s="71" customFormat="1" ht="60" customHeight="1" thickBot="1" x14ac:dyDescent="0.3">
      <c r="A389" s="15"/>
      <c r="B389" s="77" t="s">
        <v>398</v>
      </c>
      <c r="C389" s="17"/>
      <c r="D389" s="52"/>
      <c r="E389" s="52"/>
      <c r="F389" s="52"/>
      <c r="G389" s="56"/>
      <c r="H389" s="56"/>
      <c r="I389" s="56"/>
      <c r="J389" s="18"/>
      <c r="K389" s="18"/>
      <c r="L389" s="19"/>
      <c r="M389" s="79">
        <f>VLOOKUP($B389,المارينا!$B:$M,12,0)</f>
        <v>44466</v>
      </c>
      <c r="N389" s="62" t="str">
        <f>IF(AND(M389&gt;=$N$1)*(M389&lt;=$O$1),VLOOKUP(B389,المارينا!B$2:N$642,12),"لم تنتهي بعد")</f>
        <v>لم تنتهي بعد</v>
      </c>
      <c r="O389" s="65"/>
      <c r="P389" s="20"/>
      <c r="Q389" s="21"/>
      <c r="R389" s="22"/>
      <c r="S389" s="23"/>
      <c r="T389" s="24"/>
      <c r="U389" s="25"/>
      <c r="V389" s="25"/>
      <c r="W389" s="45"/>
      <c r="X389" s="44"/>
      <c r="Y389" s="44"/>
      <c r="Z389" s="44"/>
      <c r="AA389" s="41"/>
      <c r="AB389" s="41"/>
      <c r="AC389" s="26"/>
      <c r="AD389" s="27"/>
      <c r="AE389" s="28"/>
      <c r="AF389" s="69"/>
      <c r="AG389" s="69"/>
      <c r="AH389" s="69"/>
      <c r="AI389" s="69"/>
      <c r="AJ389" s="69"/>
      <c r="AK389" s="69"/>
      <c r="AL389" s="69"/>
    </row>
    <row r="390" spans="1:38" s="71" customFormat="1" ht="60" customHeight="1" thickBot="1" x14ac:dyDescent="0.3">
      <c r="A390" s="15"/>
      <c r="B390" s="77" t="s">
        <v>399</v>
      </c>
      <c r="C390" s="7"/>
      <c r="D390" s="52"/>
      <c r="E390" s="52"/>
      <c r="F390" s="52"/>
      <c r="G390" s="56"/>
      <c r="H390" s="56"/>
      <c r="I390" s="56"/>
      <c r="J390" s="18"/>
      <c r="K390" s="18"/>
      <c r="L390" s="19"/>
      <c r="M390" s="79">
        <f>VLOOKUP($B390,المارينا!$B:$M,12,0)</f>
        <v>44640</v>
      </c>
      <c r="N390" s="62" t="str">
        <f>IF(AND(M390&gt;=$N$1)*(M390&lt;=$O$1),VLOOKUP(B390,المارينا!B$2:N$642,12),"لم تنتهي بعد")</f>
        <v>لم تنتهي بعد</v>
      </c>
      <c r="O390" s="65"/>
      <c r="P390" s="20"/>
      <c r="Q390" s="21"/>
      <c r="R390" s="22"/>
      <c r="S390" s="23"/>
      <c r="T390" s="24"/>
      <c r="U390" s="25"/>
      <c r="V390" s="25"/>
      <c r="W390" s="45"/>
      <c r="X390" s="44"/>
      <c r="Y390" s="44"/>
      <c r="Z390" s="44"/>
      <c r="AA390" s="41"/>
      <c r="AB390" s="41"/>
      <c r="AC390" s="26"/>
      <c r="AD390" s="27"/>
      <c r="AE390" s="28"/>
      <c r="AF390" s="69"/>
      <c r="AG390" s="69"/>
      <c r="AH390" s="69"/>
      <c r="AI390" s="69"/>
      <c r="AJ390" s="69"/>
      <c r="AK390" s="69"/>
      <c r="AL390" s="69"/>
    </row>
    <row r="391" spans="1:38" s="71" customFormat="1" ht="60" customHeight="1" thickBot="1" x14ac:dyDescent="0.3">
      <c r="A391" s="15"/>
      <c r="B391" s="77" t="s">
        <v>400</v>
      </c>
      <c r="C391" s="17"/>
      <c r="D391" s="37"/>
      <c r="E391" s="37"/>
      <c r="F391" s="37"/>
      <c r="G391" s="56"/>
      <c r="H391" s="56"/>
      <c r="I391" s="56"/>
      <c r="J391" s="18"/>
      <c r="K391" s="18"/>
      <c r="L391" s="19"/>
      <c r="M391" s="79">
        <f>VLOOKUP($B391,المارينا!$B:$M,12,0)</f>
        <v>44456</v>
      </c>
      <c r="N391" s="62" t="str">
        <f>IF(AND(M391&gt;=$N$1)*(M391&lt;=$O$1),VLOOKUP(B391,المارينا!B$2:N$642,12),"لم تنتهي بعد")</f>
        <v>لم تنتهي بعد</v>
      </c>
      <c r="O391" s="65"/>
      <c r="P391" s="20"/>
      <c r="Q391" s="21"/>
      <c r="R391" s="22"/>
      <c r="S391" s="23"/>
      <c r="T391" s="24"/>
      <c r="U391" s="25"/>
      <c r="V391" s="25"/>
      <c r="W391" s="45"/>
      <c r="X391" s="44"/>
      <c r="Y391" s="44"/>
      <c r="Z391" s="44"/>
      <c r="AA391" s="41"/>
      <c r="AB391" s="41"/>
      <c r="AC391" s="26"/>
      <c r="AD391" s="27"/>
      <c r="AE391" s="28"/>
      <c r="AF391" s="69"/>
      <c r="AG391" s="69"/>
      <c r="AH391" s="69"/>
      <c r="AI391" s="69"/>
      <c r="AJ391" s="69"/>
      <c r="AK391" s="69"/>
      <c r="AL391" s="69"/>
    </row>
    <row r="392" spans="1:38" s="71" customFormat="1" ht="60" customHeight="1" thickBot="1" x14ac:dyDescent="0.3">
      <c r="A392" s="15"/>
      <c r="B392" s="77" t="s">
        <v>401</v>
      </c>
      <c r="C392" s="7"/>
      <c r="D392" s="52"/>
      <c r="E392" s="52"/>
      <c r="F392" s="52"/>
      <c r="G392" s="56"/>
      <c r="H392" s="56"/>
      <c r="I392" s="56"/>
      <c r="J392" s="18"/>
      <c r="K392" s="18"/>
      <c r="L392" s="19"/>
      <c r="M392" s="79">
        <f>VLOOKUP($B392,المارينا!$B:$M,12,0)</f>
        <v>44689</v>
      </c>
      <c r="N392" s="62" t="str">
        <f>IF(AND(M392&gt;=$N$1)*(M392&lt;=$O$1),VLOOKUP(B392,المارينا!B$2:N$642,12),"لم تنتهي بعد")</f>
        <v>لم تنتهي بعد</v>
      </c>
      <c r="O392" s="65"/>
      <c r="P392" s="20"/>
      <c r="Q392" s="21"/>
      <c r="R392" s="22"/>
      <c r="S392" s="23"/>
      <c r="T392" s="24"/>
      <c r="U392" s="25"/>
      <c r="V392" s="25"/>
      <c r="W392" s="45"/>
      <c r="X392" s="44"/>
      <c r="Y392" s="44"/>
      <c r="Z392" s="44"/>
      <c r="AA392" s="41"/>
      <c r="AB392" s="41"/>
      <c r="AC392" s="26"/>
      <c r="AD392" s="27"/>
      <c r="AE392" s="28"/>
      <c r="AF392" s="69"/>
      <c r="AG392" s="69"/>
      <c r="AH392" s="69"/>
      <c r="AI392" s="69"/>
      <c r="AJ392" s="69"/>
      <c r="AK392" s="69"/>
      <c r="AL392" s="69"/>
    </row>
    <row r="393" spans="1:38" s="71" customFormat="1" ht="60" customHeight="1" thickBot="1" x14ac:dyDescent="0.3">
      <c r="A393" s="15"/>
      <c r="B393" s="77" t="s">
        <v>402</v>
      </c>
      <c r="C393" s="17"/>
      <c r="D393" s="52"/>
      <c r="E393" s="52"/>
      <c r="F393" s="52"/>
      <c r="G393" s="56"/>
      <c r="H393" s="56"/>
      <c r="I393" s="56"/>
      <c r="J393" s="18"/>
      <c r="K393" s="18"/>
      <c r="L393" s="19"/>
      <c r="M393" s="79">
        <f>VLOOKUP($B393,المارينا!$B:$M,12,0)</f>
        <v>44519</v>
      </c>
      <c r="N393" s="62" t="str">
        <f>IF(AND(M393&gt;=$N$1)*(M393&lt;=$O$1),VLOOKUP(B393,المارينا!B$2:N$642,12),"لم تنتهي بعد")</f>
        <v>لم تنتهي بعد</v>
      </c>
      <c r="O393" s="65"/>
      <c r="P393" s="20"/>
      <c r="Q393" s="21"/>
      <c r="R393" s="22"/>
      <c r="S393" s="23"/>
      <c r="T393" s="24"/>
      <c r="U393" s="25"/>
      <c r="V393" s="25"/>
      <c r="W393" s="45"/>
      <c r="X393" s="44"/>
      <c r="Y393" s="44"/>
      <c r="Z393" s="44"/>
      <c r="AA393" s="41"/>
      <c r="AB393" s="41"/>
      <c r="AC393" s="26"/>
      <c r="AD393" s="27"/>
      <c r="AE393" s="28"/>
      <c r="AF393" s="69"/>
      <c r="AG393" s="69"/>
      <c r="AH393" s="69"/>
      <c r="AI393" s="69"/>
      <c r="AJ393" s="69"/>
      <c r="AK393" s="69"/>
      <c r="AL393" s="69"/>
    </row>
    <row r="394" spans="1:38" s="71" customFormat="1" ht="60" customHeight="1" thickBot="1" x14ac:dyDescent="0.3">
      <c r="A394" s="15"/>
      <c r="B394" s="77" t="s">
        <v>403</v>
      </c>
      <c r="C394" s="7"/>
      <c r="D394" s="52"/>
      <c r="E394" s="52"/>
      <c r="F394" s="52"/>
      <c r="G394" s="56"/>
      <c r="H394" s="56"/>
      <c r="I394" s="56"/>
      <c r="J394" s="18"/>
      <c r="K394" s="18"/>
      <c r="L394" s="19"/>
      <c r="M394" s="79">
        <f>VLOOKUP($B394,المارينا!$B:$M,12,0)</f>
        <v>44434</v>
      </c>
      <c r="N394" s="62" t="str">
        <f>IF(AND(M394&gt;=$N$1)*(M394&lt;=$O$1),VLOOKUP(B394,المارينا!B$2:N$642,12),"لم تنتهي بعد")</f>
        <v>لم تنتهي بعد</v>
      </c>
      <c r="O394" s="65"/>
      <c r="P394" s="20"/>
      <c r="Q394" s="21"/>
      <c r="R394" s="22"/>
      <c r="S394" s="23"/>
      <c r="T394" s="24"/>
      <c r="U394" s="25"/>
      <c r="V394" s="25"/>
      <c r="W394" s="45"/>
      <c r="X394" s="44"/>
      <c r="Y394" s="44"/>
      <c r="Z394" s="44"/>
      <c r="AA394" s="41"/>
      <c r="AB394" s="41"/>
      <c r="AC394" s="26"/>
      <c r="AD394" s="27"/>
      <c r="AE394" s="28"/>
      <c r="AF394" s="69"/>
      <c r="AG394" s="69"/>
      <c r="AH394" s="69"/>
      <c r="AI394" s="69"/>
      <c r="AJ394" s="69"/>
      <c r="AK394" s="69"/>
      <c r="AL394" s="69"/>
    </row>
    <row r="395" spans="1:38" s="71" customFormat="1" ht="60" customHeight="1" thickBot="1" x14ac:dyDescent="0.3">
      <c r="A395" s="15"/>
      <c r="B395" s="77" t="s">
        <v>404</v>
      </c>
      <c r="C395" s="17"/>
      <c r="D395" s="37"/>
      <c r="E395" s="37"/>
      <c r="F395" s="37"/>
      <c r="G395" s="56"/>
      <c r="H395" s="56"/>
      <c r="I395" s="56"/>
      <c r="J395" s="18"/>
      <c r="K395" s="18"/>
      <c r="L395" s="19"/>
      <c r="M395" s="79">
        <f>VLOOKUP($B395,المارينا!$B:$M,12,0)</f>
        <v>44651</v>
      </c>
      <c r="N395" s="62" t="str">
        <f>IF(AND(M395&gt;=$N$1)*(M395&lt;=$O$1),VLOOKUP(B395,المارينا!B$2:N$642,12),"لم تنتهي بعد")</f>
        <v>لم تنتهي بعد</v>
      </c>
      <c r="O395" s="65"/>
      <c r="P395" s="20"/>
      <c r="Q395" s="21"/>
      <c r="R395" s="22"/>
      <c r="S395" s="23"/>
      <c r="T395" s="24"/>
      <c r="U395" s="25"/>
      <c r="V395" s="25"/>
      <c r="W395" s="45"/>
      <c r="X395" s="44"/>
      <c r="Y395" s="44"/>
      <c r="Z395" s="44"/>
      <c r="AA395" s="41"/>
      <c r="AB395" s="41"/>
      <c r="AC395" s="26"/>
      <c r="AD395" s="27"/>
      <c r="AE395" s="28"/>
      <c r="AF395" s="69"/>
      <c r="AG395" s="69"/>
      <c r="AH395" s="69"/>
      <c r="AI395" s="69"/>
      <c r="AJ395" s="69"/>
      <c r="AK395" s="69"/>
      <c r="AL395" s="69"/>
    </row>
    <row r="396" spans="1:38" s="71" customFormat="1" ht="60" customHeight="1" thickBot="1" x14ac:dyDescent="0.3">
      <c r="A396" s="15"/>
      <c r="B396" s="77" t="s">
        <v>405</v>
      </c>
      <c r="C396" s="7"/>
      <c r="D396" s="52"/>
      <c r="E396" s="52"/>
      <c r="F396" s="52"/>
      <c r="G396" s="56"/>
      <c r="H396" s="56"/>
      <c r="I396" s="56"/>
      <c r="J396" s="18"/>
      <c r="K396" s="18"/>
      <c r="L396" s="19"/>
      <c r="M396" s="79">
        <f>VLOOKUP($B396,المارينا!$B:$M,12,0)</f>
        <v>44429</v>
      </c>
      <c r="N396" s="62" t="str">
        <f>IF(AND(M396&gt;=$N$1)*(M396&lt;=$O$1),VLOOKUP(B396,المارينا!B$2:N$642,12),"لم تنتهي بعد")</f>
        <v>لم تنتهي بعد</v>
      </c>
      <c r="O396" s="65"/>
      <c r="P396" s="20"/>
      <c r="Q396" s="21"/>
      <c r="R396" s="22"/>
      <c r="S396" s="23"/>
      <c r="T396" s="24"/>
      <c r="U396" s="25"/>
      <c r="V396" s="25"/>
      <c r="W396" s="45"/>
      <c r="X396" s="44"/>
      <c r="Y396" s="44"/>
      <c r="Z396" s="44"/>
      <c r="AA396" s="41"/>
      <c r="AB396" s="41"/>
      <c r="AC396" s="26"/>
      <c r="AD396" s="27"/>
      <c r="AE396" s="28"/>
      <c r="AF396" s="69"/>
      <c r="AG396" s="69"/>
      <c r="AH396" s="69"/>
      <c r="AI396" s="69"/>
      <c r="AJ396" s="69"/>
      <c r="AK396" s="69"/>
      <c r="AL396" s="69"/>
    </row>
    <row r="397" spans="1:38" s="71" customFormat="1" ht="60" customHeight="1" thickBot="1" x14ac:dyDescent="0.3">
      <c r="A397" s="15"/>
      <c r="B397" s="77" t="s">
        <v>406</v>
      </c>
      <c r="C397" s="17"/>
      <c r="D397" s="52"/>
      <c r="E397" s="52"/>
      <c r="F397" s="52"/>
      <c r="G397" s="56"/>
      <c r="H397" s="56"/>
      <c r="I397" s="56"/>
      <c r="J397" s="18"/>
      <c r="K397" s="18"/>
      <c r="L397" s="19"/>
      <c r="M397" s="79">
        <f>VLOOKUP($B397,المارينا!$B:$M,12,0)</f>
        <v>44705</v>
      </c>
      <c r="N397" s="62" t="str">
        <f>IF(AND(M397&gt;=$N$1)*(M397&lt;=$O$1),VLOOKUP(B397,المارينا!B$2:N$642,12),"لم تنتهي بعد")</f>
        <v>لم تنتهي بعد</v>
      </c>
      <c r="O397" s="65"/>
      <c r="P397" s="20"/>
      <c r="Q397" s="21"/>
      <c r="R397" s="22"/>
      <c r="S397" s="23"/>
      <c r="T397" s="24"/>
      <c r="U397" s="25"/>
      <c r="V397" s="25"/>
      <c r="W397" s="45"/>
      <c r="X397" s="44"/>
      <c r="Y397" s="44"/>
      <c r="Z397" s="44"/>
      <c r="AA397" s="41"/>
      <c r="AB397" s="41"/>
      <c r="AC397" s="26"/>
      <c r="AD397" s="27"/>
      <c r="AE397" s="28"/>
      <c r="AF397" s="69"/>
      <c r="AG397" s="69"/>
      <c r="AH397" s="69"/>
      <c r="AI397" s="69"/>
      <c r="AJ397" s="69"/>
      <c r="AK397" s="69"/>
      <c r="AL397" s="69"/>
    </row>
    <row r="398" spans="1:38" s="71" customFormat="1" ht="60" customHeight="1" thickBot="1" x14ac:dyDescent="0.3">
      <c r="A398" s="15"/>
      <c r="B398" s="77" t="s">
        <v>407</v>
      </c>
      <c r="C398" s="7"/>
      <c r="D398" s="37"/>
      <c r="E398" s="37"/>
      <c r="F398" s="37"/>
      <c r="G398" s="56"/>
      <c r="H398" s="56"/>
      <c r="I398" s="56"/>
      <c r="J398" s="18"/>
      <c r="K398" s="18"/>
      <c r="L398" s="19"/>
      <c r="M398" s="79">
        <f>VLOOKUP($B398,المارينا!$B:$M,12,0)</f>
        <v>44410</v>
      </c>
      <c r="N398" s="62" t="str">
        <f>IF(AND(M398&gt;=$N$1)*(M398&lt;=$O$1),VLOOKUP(B398,المارينا!B$2:N$642,12),"لم تنتهي بعد")</f>
        <v>لم تنتهي بعد</v>
      </c>
      <c r="O398" s="65"/>
      <c r="P398" s="20"/>
      <c r="Q398" s="21"/>
      <c r="R398" s="22"/>
      <c r="S398" s="23"/>
      <c r="T398" s="24"/>
      <c r="U398" s="25"/>
      <c r="V398" s="25"/>
      <c r="W398" s="45"/>
      <c r="X398" s="44"/>
      <c r="Y398" s="44"/>
      <c r="Z398" s="44"/>
      <c r="AA398" s="41"/>
      <c r="AB398" s="41"/>
      <c r="AC398" s="26"/>
      <c r="AD398" s="27"/>
      <c r="AE398" s="28"/>
      <c r="AF398" s="69"/>
      <c r="AG398" s="69"/>
      <c r="AH398" s="69"/>
      <c r="AI398" s="69"/>
      <c r="AJ398" s="69"/>
      <c r="AK398" s="69"/>
      <c r="AL398" s="69"/>
    </row>
    <row r="399" spans="1:38" s="71" customFormat="1" ht="60" customHeight="1" thickBot="1" x14ac:dyDescent="0.3">
      <c r="A399" s="15"/>
      <c r="B399" s="77" t="s">
        <v>408</v>
      </c>
      <c r="C399" s="17"/>
      <c r="D399" s="52"/>
      <c r="E399" s="52"/>
      <c r="F399" s="52"/>
      <c r="G399" s="56"/>
      <c r="H399" s="56"/>
      <c r="I399" s="56"/>
      <c r="J399" s="18"/>
      <c r="K399" s="18"/>
      <c r="L399" s="19"/>
      <c r="M399" s="79">
        <f>VLOOKUP($B399,المارينا!$B:$M,12,0)</f>
        <v>44418</v>
      </c>
      <c r="N399" s="62" t="str">
        <f>IF(AND(M399&gt;=$N$1)*(M399&lt;=$O$1),VLOOKUP(B399,المارينا!B$2:N$642,12),"لم تنتهي بعد")</f>
        <v>لم تنتهي بعد</v>
      </c>
      <c r="O399" s="65"/>
      <c r="P399" s="20"/>
      <c r="Q399" s="21"/>
      <c r="R399" s="22"/>
      <c r="S399" s="23"/>
      <c r="T399" s="24"/>
      <c r="U399" s="25"/>
      <c r="V399" s="25"/>
      <c r="W399" s="45"/>
      <c r="X399" s="44"/>
      <c r="Y399" s="44"/>
      <c r="Z399" s="44"/>
      <c r="AA399" s="41"/>
      <c r="AB399" s="41"/>
      <c r="AC399" s="26"/>
      <c r="AD399" s="27"/>
      <c r="AE399" s="28"/>
      <c r="AF399" s="69"/>
      <c r="AG399" s="69"/>
      <c r="AH399" s="69"/>
      <c r="AI399" s="69"/>
      <c r="AJ399" s="69"/>
      <c r="AK399" s="69"/>
      <c r="AL399" s="69"/>
    </row>
    <row r="400" spans="1:38" s="71" customFormat="1" ht="60" customHeight="1" thickBot="1" x14ac:dyDescent="0.3">
      <c r="A400" s="15"/>
      <c r="B400" s="77" t="s">
        <v>409</v>
      </c>
      <c r="C400" s="7"/>
      <c r="D400" s="52"/>
      <c r="E400" s="52"/>
      <c r="F400" s="52"/>
      <c r="G400" s="56"/>
      <c r="H400" s="56"/>
      <c r="I400" s="56"/>
      <c r="J400" s="18"/>
      <c r="K400" s="18"/>
      <c r="L400" s="19"/>
      <c r="M400" s="79">
        <f>VLOOKUP($B400,المارينا!$B:$M,12,0)</f>
        <v>44703</v>
      </c>
      <c r="N400" s="62" t="str">
        <f>IF(AND(M400&gt;=$N$1)*(M400&lt;=$O$1),VLOOKUP(B400,المارينا!B$2:N$642,12),"لم تنتهي بعد")</f>
        <v>لم تنتهي بعد</v>
      </c>
      <c r="O400" s="65"/>
      <c r="P400" s="20"/>
      <c r="Q400" s="21"/>
      <c r="R400" s="22"/>
      <c r="S400" s="23"/>
      <c r="T400" s="24"/>
      <c r="U400" s="25"/>
      <c r="V400" s="25"/>
      <c r="W400" s="45"/>
      <c r="X400" s="44"/>
      <c r="Y400" s="44"/>
      <c r="Z400" s="44"/>
      <c r="AA400" s="41"/>
      <c r="AB400" s="41"/>
      <c r="AC400" s="26"/>
      <c r="AD400" s="27"/>
      <c r="AE400" s="28"/>
      <c r="AF400" s="69"/>
      <c r="AG400" s="69"/>
      <c r="AH400" s="69"/>
      <c r="AI400" s="69"/>
      <c r="AJ400" s="69"/>
      <c r="AK400" s="69"/>
      <c r="AL400" s="69"/>
    </row>
    <row r="401" spans="1:38" s="71" customFormat="1" ht="60" customHeight="1" thickBot="1" x14ac:dyDescent="0.3">
      <c r="A401" s="15"/>
      <c r="B401" s="77" t="s">
        <v>410</v>
      </c>
      <c r="C401" s="17"/>
      <c r="D401" s="52"/>
      <c r="E401" s="52"/>
      <c r="F401" s="52"/>
      <c r="G401" s="56"/>
      <c r="H401" s="56"/>
      <c r="I401" s="56"/>
      <c r="J401" s="18"/>
      <c r="K401" s="18"/>
      <c r="L401" s="19"/>
      <c r="M401" s="79">
        <f>VLOOKUP($B401,المارينا!$B:$M,12,0)</f>
        <v>44435</v>
      </c>
      <c r="N401" s="62" t="str">
        <f>IF(AND(M401&gt;=$N$1)*(M401&lt;=$O$1),VLOOKUP(B401,المارينا!B$2:N$642,12),"لم تنتهي بعد")</f>
        <v>لم تنتهي بعد</v>
      </c>
      <c r="O401" s="65"/>
      <c r="P401" s="20"/>
      <c r="Q401" s="21"/>
      <c r="R401" s="22"/>
      <c r="S401" s="23"/>
      <c r="T401" s="24"/>
      <c r="U401" s="25"/>
      <c r="V401" s="25"/>
      <c r="W401" s="45"/>
      <c r="X401" s="44"/>
      <c r="Y401" s="44"/>
      <c r="Z401" s="44"/>
      <c r="AA401" s="41"/>
      <c r="AB401" s="41"/>
      <c r="AC401" s="26"/>
      <c r="AD401" s="27"/>
      <c r="AE401" s="28"/>
      <c r="AF401" s="69"/>
      <c r="AG401" s="69"/>
      <c r="AH401" s="69"/>
      <c r="AI401" s="69"/>
      <c r="AJ401" s="69"/>
      <c r="AK401" s="69"/>
      <c r="AL401" s="69"/>
    </row>
    <row r="402" spans="1:38" s="71" customFormat="1" ht="60" customHeight="1" thickBot="1" x14ac:dyDescent="0.3">
      <c r="A402" s="15"/>
      <c r="B402" s="77" t="s">
        <v>411</v>
      </c>
      <c r="C402" s="7"/>
      <c r="D402" s="37"/>
      <c r="E402" s="37"/>
      <c r="F402" s="37"/>
      <c r="G402" s="56"/>
      <c r="H402" s="56"/>
      <c r="I402" s="56"/>
      <c r="J402" s="18"/>
      <c r="K402" s="18"/>
      <c r="L402" s="19"/>
      <c r="M402" s="79">
        <f>VLOOKUP($B402,المارينا!$B:$M,12,0)</f>
        <v>44469</v>
      </c>
      <c r="N402" s="62" t="str">
        <f>IF(AND(M402&gt;=$N$1)*(M402&lt;=$O$1),VLOOKUP(B402,المارينا!B$2:N$642,12),"لم تنتهي بعد")</f>
        <v>لم تنتهي بعد</v>
      </c>
      <c r="O402" s="65"/>
      <c r="P402" s="20"/>
      <c r="Q402" s="21"/>
      <c r="R402" s="22"/>
      <c r="S402" s="23"/>
      <c r="T402" s="24"/>
      <c r="U402" s="25"/>
      <c r="V402" s="25"/>
      <c r="W402" s="45"/>
      <c r="X402" s="44"/>
      <c r="Y402" s="44"/>
      <c r="Z402" s="44"/>
      <c r="AA402" s="41"/>
      <c r="AB402" s="41"/>
      <c r="AC402" s="26"/>
      <c r="AD402" s="27"/>
      <c r="AE402" s="28"/>
      <c r="AF402" s="69"/>
      <c r="AG402" s="69"/>
      <c r="AH402" s="69"/>
      <c r="AI402" s="69"/>
      <c r="AJ402" s="69"/>
      <c r="AK402" s="69"/>
      <c r="AL402" s="69"/>
    </row>
    <row r="403" spans="1:38" s="71" customFormat="1" ht="60" customHeight="1" thickBot="1" x14ac:dyDescent="0.3">
      <c r="A403" s="15"/>
      <c r="B403" s="77" t="s">
        <v>412</v>
      </c>
      <c r="C403" s="17"/>
      <c r="D403" s="52"/>
      <c r="E403" s="52"/>
      <c r="F403" s="52"/>
      <c r="G403" s="56"/>
      <c r="H403" s="56"/>
      <c r="I403" s="56"/>
      <c r="J403" s="18"/>
      <c r="K403" s="18"/>
      <c r="L403" s="19"/>
      <c r="M403" s="79">
        <f>VLOOKUP($B403,المارينا!$B:$M,12,0)</f>
        <v>44535</v>
      </c>
      <c r="N403" s="62" t="str">
        <f>IF(AND(M403&gt;=$N$1)*(M403&lt;=$O$1),VLOOKUP(B403,المارينا!B$2:N$642,12),"لم تنتهي بعد")</f>
        <v>لم تنتهي بعد</v>
      </c>
      <c r="O403" s="65"/>
      <c r="P403" s="20"/>
      <c r="Q403" s="21"/>
      <c r="R403" s="22"/>
      <c r="S403" s="23"/>
      <c r="T403" s="24"/>
      <c r="U403" s="25"/>
      <c r="V403" s="25"/>
      <c r="W403" s="45"/>
      <c r="X403" s="44"/>
      <c r="Y403" s="44"/>
      <c r="Z403" s="44"/>
      <c r="AA403" s="41"/>
      <c r="AB403" s="41"/>
      <c r="AC403" s="26"/>
      <c r="AD403" s="27"/>
      <c r="AE403" s="28"/>
      <c r="AF403" s="69"/>
      <c r="AG403" s="69"/>
      <c r="AH403" s="69"/>
      <c r="AI403" s="69"/>
      <c r="AJ403" s="69"/>
      <c r="AK403" s="69"/>
      <c r="AL403" s="69"/>
    </row>
    <row r="404" spans="1:38" s="71" customFormat="1" ht="60" customHeight="1" thickBot="1" x14ac:dyDescent="0.3">
      <c r="A404" s="15"/>
      <c r="B404" s="77" t="s">
        <v>413</v>
      </c>
      <c r="C404" s="7"/>
      <c r="D404" s="52"/>
      <c r="E404" s="52"/>
      <c r="F404" s="52"/>
      <c r="G404" s="56"/>
      <c r="H404" s="56"/>
      <c r="I404" s="56"/>
      <c r="J404" s="18"/>
      <c r="K404" s="18"/>
      <c r="L404" s="19"/>
      <c r="M404" s="79">
        <f>VLOOKUP($B404,المارينا!$B:$M,12,0)</f>
        <v>44733</v>
      </c>
      <c r="N404" s="62" t="str">
        <f>IF(AND(M404&gt;=$N$1)*(M404&lt;=$O$1),VLOOKUP(B404,المارينا!B$2:N$642,12),"لم تنتهي بعد")</f>
        <v>لم تنتهي بعد</v>
      </c>
      <c r="O404" s="65"/>
      <c r="P404" s="20"/>
      <c r="Q404" s="21"/>
      <c r="R404" s="22"/>
      <c r="S404" s="23"/>
      <c r="T404" s="24"/>
      <c r="U404" s="25"/>
      <c r="V404" s="25"/>
      <c r="W404" s="45"/>
      <c r="X404" s="44"/>
      <c r="Y404" s="44"/>
      <c r="Z404" s="44"/>
      <c r="AA404" s="41"/>
      <c r="AB404" s="41"/>
      <c r="AC404" s="26"/>
      <c r="AD404" s="27"/>
      <c r="AE404" s="28"/>
      <c r="AF404" s="69"/>
      <c r="AG404" s="69"/>
      <c r="AH404" s="69"/>
      <c r="AI404" s="69"/>
      <c r="AJ404" s="69"/>
      <c r="AK404" s="69"/>
      <c r="AL404" s="69"/>
    </row>
    <row r="405" spans="1:38" s="71" customFormat="1" ht="60" customHeight="1" thickBot="1" x14ac:dyDescent="0.3">
      <c r="A405" s="15"/>
      <c r="B405" s="77" t="s">
        <v>414</v>
      </c>
      <c r="C405" s="17"/>
      <c r="D405" s="37"/>
      <c r="E405" s="37"/>
      <c r="F405" s="37"/>
      <c r="G405" s="56"/>
      <c r="H405" s="56"/>
      <c r="I405" s="56"/>
      <c r="J405" s="18"/>
      <c r="K405" s="18"/>
      <c r="L405" s="19"/>
      <c r="M405" s="79">
        <f>VLOOKUP($B405,المارينا!$B:$M,12,0)</f>
        <v>44723</v>
      </c>
      <c r="N405" s="62" t="str">
        <f>IF(AND(M405&gt;=$N$1)*(M405&lt;=$O$1),VLOOKUP(B405,المارينا!B$2:N$642,12),"لم تنتهي بعد")</f>
        <v>لم تنتهي بعد</v>
      </c>
      <c r="O405" s="65"/>
      <c r="P405" s="20"/>
      <c r="Q405" s="21"/>
      <c r="R405" s="22"/>
      <c r="S405" s="23"/>
      <c r="T405" s="24"/>
      <c r="U405" s="25"/>
      <c r="V405" s="25"/>
      <c r="W405" s="45"/>
      <c r="X405" s="44"/>
      <c r="Y405" s="44"/>
      <c r="Z405" s="44"/>
      <c r="AA405" s="41"/>
      <c r="AB405" s="41"/>
      <c r="AC405" s="26"/>
      <c r="AD405" s="27"/>
      <c r="AE405" s="28"/>
      <c r="AF405" s="69"/>
      <c r="AG405" s="69"/>
      <c r="AH405" s="69"/>
      <c r="AI405" s="69"/>
      <c r="AJ405" s="69"/>
      <c r="AK405" s="69"/>
      <c r="AL405" s="69"/>
    </row>
    <row r="406" spans="1:38" s="71" customFormat="1" ht="60" customHeight="1" thickBot="1" x14ac:dyDescent="0.3">
      <c r="A406" s="15"/>
      <c r="B406" s="77" t="s">
        <v>415</v>
      </c>
      <c r="C406" s="7"/>
      <c r="D406" s="52"/>
      <c r="E406" s="52"/>
      <c r="F406" s="52"/>
      <c r="G406" s="56"/>
      <c r="H406" s="56"/>
      <c r="I406" s="56"/>
      <c r="J406" s="18"/>
      <c r="K406" s="18"/>
      <c r="L406" s="19"/>
      <c r="M406" s="79">
        <f>VLOOKUP($B406,المارينا!$B:$M,12,0)</f>
        <v>44383</v>
      </c>
      <c r="N406" s="62" t="str">
        <f>IF(AND(M406&gt;=$N$1)*(M406&lt;=$O$1),VLOOKUP(B406,المارينا!B$2:N$642,12),"لم تنتهي بعد")</f>
        <v>لم تنتهي بعد</v>
      </c>
      <c r="O406" s="65"/>
      <c r="P406" s="20"/>
      <c r="Q406" s="21"/>
      <c r="R406" s="22"/>
      <c r="S406" s="23"/>
      <c r="T406" s="24"/>
      <c r="U406" s="25"/>
      <c r="V406" s="25"/>
      <c r="W406" s="45"/>
      <c r="X406" s="44"/>
      <c r="Y406" s="44"/>
      <c r="Z406" s="44"/>
      <c r="AA406" s="41"/>
      <c r="AB406" s="41"/>
      <c r="AC406" s="26"/>
      <c r="AD406" s="27"/>
      <c r="AE406" s="28"/>
      <c r="AF406" s="69"/>
      <c r="AG406" s="69"/>
      <c r="AH406" s="69"/>
      <c r="AI406" s="69"/>
      <c r="AJ406" s="69"/>
      <c r="AK406" s="69"/>
      <c r="AL406" s="69"/>
    </row>
    <row r="407" spans="1:38" s="71" customFormat="1" ht="60" customHeight="1" thickBot="1" x14ac:dyDescent="0.3">
      <c r="A407" s="15"/>
      <c r="B407" s="77" t="s">
        <v>417</v>
      </c>
      <c r="C407" s="17"/>
      <c r="D407" s="52"/>
      <c r="E407" s="52"/>
      <c r="F407" s="52"/>
      <c r="G407" s="56"/>
      <c r="H407" s="56"/>
      <c r="I407" s="56"/>
      <c r="J407" s="18"/>
      <c r="K407" s="18"/>
      <c r="L407" s="19"/>
      <c r="M407" s="79">
        <f>VLOOKUP($B407,المارينا!$B:$M,12,0)</f>
        <v>44421</v>
      </c>
      <c r="N407" s="62" t="str">
        <f>IF(AND(M407&gt;=$N$1)*(M407&lt;=$O$1),VLOOKUP(B407,المارينا!B$2:N$642,12),"لم تنتهي بعد")</f>
        <v>لم تنتهي بعد</v>
      </c>
      <c r="O407" s="65"/>
      <c r="P407" s="20"/>
      <c r="Q407" s="21"/>
      <c r="R407" s="22"/>
      <c r="S407" s="23"/>
      <c r="T407" s="24"/>
      <c r="U407" s="25"/>
      <c r="V407" s="25"/>
      <c r="W407" s="45"/>
      <c r="X407" s="44"/>
      <c r="Y407" s="44"/>
      <c r="Z407" s="44"/>
      <c r="AA407" s="41"/>
      <c r="AB407" s="41"/>
      <c r="AC407" s="26"/>
      <c r="AD407" s="27"/>
      <c r="AE407" s="28"/>
      <c r="AF407" s="69"/>
      <c r="AG407" s="69"/>
      <c r="AH407" s="69"/>
      <c r="AI407" s="69"/>
      <c r="AJ407" s="69"/>
      <c r="AK407" s="69"/>
      <c r="AL407" s="69"/>
    </row>
    <row r="408" spans="1:38" s="71" customFormat="1" ht="60" customHeight="1" thickBot="1" x14ac:dyDescent="0.3">
      <c r="A408" s="15"/>
      <c r="B408" s="77" t="s">
        <v>418</v>
      </c>
      <c r="C408" s="7"/>
      <c r="D408" s="52"/>
      <c r="E408" s="52"/>
      <c r="F408" s="52"/>
      <c r="G408" s="56"/>
      <c r="H408" s="56"/>
      <c r="I408" s="56"/>
      <c r="J408" s="18"/>
      <c r="K408" s="18"/>
      <c r="L408" s="19"/>
      <c r="M408" s="79">
        <f>VLOOKUP($B408,المارينا!$B:$M,12,0)</f>
        <v>44425</v>
      </c>
      <c r="N408" s="62" t="str">
        <f>IF(AND(M408&gt;=$N$1)*(M408&lt;=$O$1),VLOOKUP(B408,المارينا!B$2:N$642,12),"لم تنتهي بعد")</f>
        <v>لم تنتهي بعد</v>
      </c>
      <c r="O408" s="65"/>
      <c r="P408" s="20"/>
      <c r="Q408" s="21"/>
      <c r="R408" s="22"/>
      <c r="S408" s="23"/>
      <c r="T408" s="24"/>
      <c r="U408" s="25"/>
      <c r="V408" s="25"/>
      <c r="W408" s="45"/>
      <c r="X408" s="44"/>
      <c r="Y408" s="44"/>
      <c r="Z408" s="44"/>
      <c r="AA408" s="41"/>
      <c r="AB408" s="41"/>
      <c r="AC408" s="26"/>
      <c r="AD408" s="27"/>
      <c r="AE408" s="28"/>
      <c r="AF408" s="69"/>
      <c r="AG408" s="69"/>
      <c r="AH408" s="69"/>
      <c r="AI408" s="69"/>
      <c r="AJ408" s="69"/>
      <c r="AK408" s="69"/>
      <c r="AL408" s="69"/>
    </row>
    <row r="409" spans="1:38" s="71" customFormat="1" ht="60" customHeight="1" thickBot="1" x14ac:dyDescent="0.3">
      <c r="A409" s="15"/>
      <c r="B409" s="77" t="s">
        <v>419</v>
      </c>
      <c r="C409" s="17"/>
      <c r="D409" s="37"/>
      <c r="E409" s="37"/>
      <c r="F409" s="37"/>
      <c r="G409" s="56"/>
      <c r="H409" s="56"/>
      <c r="I409" s="56"/>
      <c r="J409" s="18"/>
      <c r="K409" s="18"/>
      <c r="L409" s="19"/>
      <c r="M409" s="79">
        <f>VLOOKUP($B409,المارينا!$B:$M,12,0)</f>
        <v>44411</v>
      </c>
      <c r="N409" s="62" t="str">
        <f>IF(AND(M409&gt;=$N$1)*(M409&lt;=$O$1),VLOOKUP(B409,المارينا!B$2:N$642,12),"لم تنتهي بعد")</f>
        <v>لم تنتهي بعد</v>
      </c>
      <c r="O409" s="65"/>
      <c r="P409" s="20"/>
      <c r="Q409" s="21"/>
      <c r="R409" s="22"/>
      <c r="S409" s="23"/>
      <c r="T409" s="24"/>
      <c r="U409" s="25"/>
      <c r="V409" s="25"/>
      <c r="W409" s="45"/>
      <c r="X409" s="44"/>
      <c r="Y409" s="44"/>
      <c r="Z409" s="44"/>
      <c r="AA409" s="41"/>
      <c r="AB409" s="41"/>
      <c r="AC409" s="26"/>
      <c r="AD409" s="27"/>
      <c r="AE409" s="28"/>
      <c r="AF409" s="69"/>
      <c r="AG409" s="69"/>
      <c r="AH409" s="69"/>
      <c r="AI409" s="69"/>
      <c r="AJ409" s="69"/>
      <c r="AK409" s="69"/>
      <c r="AL409" s="69"/>
    </row>
    <row r="410" spans="1:38" s="71" customFormat="1" ht="60" customHeight="1" thickBot="1" x14ac:dyDescent="0.3">
      <c r="A410" s="15"/>
      <c r="B410" s="77" t="s">
        <v>420</v>
      </c>
      <c r="C410" s="7"/>
      <c r="D410" s="52"/>
      <c r="E410" s="52"/>
      <c r="F410" s="52"/>
      <c r="G410" s="56"/>
      <c r="H410" s="56"/>
      <c r="I410" s="56"/>
      <c r="J410" s="18"/>
      <c r="K410" s="18"/>
      <c r="L410" s="19"/>
      <c r="M410" s="79">
        <f>VLOOKUP($B410,المارينا!$B:$M,12,0)</f>
        <v>44473</v>
      </c>
      <c r="N410" s="62" t="str">
        <f>IF(AND(M410&gt;=$N$1)*(M410&lt;=$O$1),VLOOKUP(B410,المارينا!B$2:N$642,12),"لم تنتهي بعد")</f>
        <v>لم تنتهي بعد</v>
      </c>
      <c r="O410" s="65"/>
      <c r="P410" s="20"/>
      <c r="Q410" s="21"/>
      <c r="R410" s="22"/>
      <c r="S410" s="23"/>
      <c r="T410" s="24"/>
      <c r="U410" s="25"/>
      <c r="V410" s="25"/>
      <c r="W410" s="45"/>
      <c r="X410" s="44"/>
      <c r="Y410" s="44"/>
      <c r="Z410" s="44"/>
      <c r="AA410" s="41"/>
      <c r="AB410" s="41"/>
      <c r="AC410" s="26"/>
      <c r="AD410" s="27"/>
      <c r="AE410" s="28"/>
      <c r="AF410" s="69"/>
      <c r="AG410" s="69"/>
      <c r="AH410" s="69"/>
      <c r="AI410" s="69"/>
      <c r="AJ410" s="69"/>
      <c r="AK410" s="69"/>
      <c r="AL410" s="69"/>
    </row>
    <row r="411" spans="1:38" s="71" customFormat="1" ht="60" customHeight="1" thickBot="1" x14ac:dyDescent="0.3">
      <c r="A411" s="15"/>
      <c r="B411" s="77" t="s">
        <v>421</v>
      </c>
      <c r="C411" s="17"/>
      <c r="D411" s="52"/>
      <c r="E411" s="52"/>
      <c r="F411" s="52"/>
      <c r="G411" s="56"/>
      <c r="H411" s="56"/>
      <c r="I411" s="56"/>
      <c r="J411" s="18"/>
      <c r="K411" s="18"/>
      <c r="L411" s="19"/>
      <c r="M411" s="79">
        <f>VLOOKUP($B411,المارينا!$B:$M,12,0)</f>
        <v>44484</v>
      </c>
      <c r="N411" s="62" t="str">
        <f>IF(AND(M411&gt;=$N$1)*(M411&lt;=$O$1),VLOOKUP(B411,المارينا!B$2:N$642,12),"لم تنتهي بعد")</f>
        <v>لم تنتهي بعد</v>
      </c>
      <c r="O411" s="65"/>
      <c r="P411" s="20"/>
      <c r="Q411" s="21"/>
      <c r="R411" s="22"/>
      <c r="S411" s="23"/>
      <c r="T411" s="24"/>
      <c r="U411" s="25"/>
      <c r="V411" s="25"/>
      <c r="W411" s="45"/>
      <c r="X411" s="44"/>
      <c r="Y411" s="44"/>
      <c r="Z411" s="44"/>
      <c r="AA411" s="41"/>
      <c r="AB411" s="41"/>
      <c r="AC411" s="26"/>
      <c r="AD411" s="27"/>
      <c r="AE411" s="28"/>
      <c r="AF411" s="69"/>
      <c r="AG411" s="69"/>
      <c r="AH411" s="69"/>
      <c r="AI411" s="69"/>
      <c r="AJ411" s="69"/>
      <c r="AK411" s="69"/>
      <c r="AL411" s="69"/>
    </row>
    <row r="412" spans="1:38" s="71" customFormat="1" ht="60" customHeight="1" thickBot="1" x14ac:dyDescent="0.3">
      <c r="A412" s="15"/>
      <c r="B412" s="77" t="s">
        <v>422</v>
      </c>
      <c r="C412" s="7"/>
      <c r="D412" s="37"/>
      <c r="E412" s="37"/>
      <c r="F412" s="37"/>
      <c r="G412" s="56"/>
      <c r="H412" s="56"/>
      <c r="I412" s="56"/>
      <c r="J412" s="18"/>
      <c r="K412" s="18"/>
      <c r="L412" s="19"/>
      <c r="M412" s="79">
        <f>VLOOKUP($B412,المارينا!$B:$M,12,0)</f>
        <v>44696</v>
      </c>
      <c r="N412" s="62" t="str">
        <f>IF(AND(M412&gt;=$N$1)*(M412&lt;=$O$1),VLOOKUP(B412,المارينا!B$2:N$642,12),"لم تنتهي بعد")</f>
        <v>لم تنتهي بعد</v>
      </c>
      <c r="O412" s="65"/>
      <c r="P412" s="20"/>
      <c r="Q412" s="21"/>
      <c r="R412" s="22"/>
      <c r="S412" s="23"/>
      <c r="T412" s="24"/>
      <c r="U412" s="25"/>
      <c r="V412" s="25"/>
      <c r="W412" s="45"/>
      <c r="X412" s="44"/>
      <c r="Y412" s="44"/>
      <c r="Z412" s="44"/>
      <c r="AA412" s="41"/>
      <c r="AB412" s="41"/>
      <c r="AC412" s="26"/>
      <c r="AD412" s="27"/>
      <c r="AE412" s="28"/>
      <c r="AF412" s="69"/>
      <c r="AG412" s="69"/>
      <c r="AH412" s="69"/>
      <c r="AI412" s="69"/>
      <c r="AJ412" s="69"/>
      <c r="AK412" s="69"/>
      <c r="AL412" s="69"/>
    </row>
    <row r="413" spans="1:38" s="71" customFormat="1" ht="60" customHeight="1" thickBot="1" x14ac:dyDescent="0.3">
      <c r="A413" s="15"/>
      <c r="B413" s="77" t="s">
        <v>423</v>
      </c>
      <c r="C413" s="17"/>
      <c r="D413" s="52"/>
      <c r="E413" s="52"/>
      <c r="F413" s="52"/>
      <c r="G413" s="56"/>
      <c r="H413" s="56"/>
      <c r="I413" s="56"/>
      <c r="J413" s="18"/>
      <c r="K413" s="18"/>
      <c r="L413" s="19"/>
      <c r="M413" s="79">
        <f>VLOOKUP($B413,المارينا!$B:$M,12,0)</f>
        <v>44495</v>
      </c>
      <c r="N413" s="62" t="str">
        <f>IF(AND(M413&gt;=$N$1)*(M413&lt;=$O$1),VLOOKUP(B413,المارينا!B$2:N$642,12),"لم تنتهي بعد")</f>
        <v>لم تنتهي بعد</v>
      </c>
      <c r="O413" s="65"/>
      <c r="P413" s="20"/>
      <c r="Q413" s="21"/>
      <c r="R413" s="22"/>
      <c r="S413" s="23"/>
      <c r="T413" s="24"/>
      <c r="U413" s="25"/>
      <c r="V413" s="25"/>
      <c r="W413" s="45"/>
      <c r="X413" s="44"/>
      <c r="Y413" s="44"/>
      <c r="Z413" s="44"/>
      <c r="AA413" s="41"/>
      <c r="AB413" s="41"/>
      <c r="AC413" s="26"/>
      <c r="AD413" s="27"/>
      <c r="AE413" s="28"/>
      <c r="AF413" s="69"/>
      <c r="AG413" s="69"/>
      <c r="AH413" s="69"/>
      <c r="AI413" s="69"/>
      <c r="AJ413" s="69"/>
      <c r="AK413" s="69"/>
      <c r="AL413" s="69"/>
    </row>
    <row r="414" spans="1:38" s="71" customFormat="1" ht="60" customHeight="1" thickBot="1" x14ac:dyDescent="0.3">
      <c r="A414" s="15"/>
      <c r="B414" s="77" t="s">
        <v>424</v>
      </c>
      <c r="C414" s="7"/>
      <c r="D414" s="52"/>
      <c r="E414" s="52"/>
      <c r="F414" s="52"/>
      <c r="G414" s="56"/>
      <c r="H414" s="56"/>
      <c r="I414" s="56"/>
      <c r="J414" s="18"/>
      <c r="K414" s="18"/>
      <c r="L414" s="19"/>
      <c r="M414" s="79">
        <f>VLOOKUP($B414,المارينا!$B:$M,12,0)</f>
        <v>44505</v>
      </c>
      <c r="N414" s="62" t="str">
        <f>IF(AND(M414&gt;=$N$1)*(M414&lt;=$O$1),VLOOKUP(B414,المارينا!B$2:N$642,12),"لم تنتهي بعد")</f>
        <v>لم تنتهي بعد</v>
      </c>
      <c r="O414" s="65"/>
      <c r="P414" s="20"/>
      <c r="Q414" s="21"/>
      <c r="R414" s="22"/>
      <c r="S414" s="23"/>
      <c r="T414" s="24"/>
      <c r="U414" s="25"/>
      <c r="V414" s="25"/>
      <c r="W414" s="45"/>
      <c r="X414" s="44"/>
      <c r="Y414" s="44"/>
      <c r="Z414" s="44"/>
      <c r="AA414" s="41"/>
      <c r="AB414" s="41"/>
      <c r="AC414" s="26"/>
      <c r="AD414" s="27"/>
      <c r="AE414" s="28"/>
      <c r="AF414" s="69"/>
      <c r="AG414" s="69"/>
      <c r="AH414" s="69"/>
      <c r="AI414" s="69"/>
      <c r="AJ414" s="69"/>
      <c r="AK414" s="69"/>
      <c r="AL414" s="69"/>
    </row>
    <row r="415" spans="1:38" s="71" customFormat="1" ht="60" customHeight="1" thickBot="1" x14ac:dyDescent="0.3">
      <c r="A415" s="15"/>
      <c r="B415" s="77" t="s">
        <v>425</v>
      </c>
      <c r="C415" s="17"/>
      <c r="D415" s="52"/>
      <c r="E415" s="52"/>
      <c r="F415" s="52"/>
      <c r="G415" s="56"/>
      <c r="H415" s="56"/>
      <c r="I415" s="56"/>
      <c r="J415" s="18"/>
      <c r="K415" s="18"/>
      <c r="L415" s="19"/>
      <c r="M415" s="79">
        <f>VLOOKUP($B415,المارينا!$B:$M,12,0)</f>
        <v>44690</v>
      </c>
      <c r="N415" s="62" t="str">
        <f>IF(AND(M415&gt;=$N$1)*(M415&lt;=$O$1),VLOOKUP(B415,المارينا!B$2:N$642,12),"لم تنتهي بعد")</f>
        <v>لم تنتهي بعد</v>
      </c>
      <c r="O415" s="65"/>
      <c r="P415" s="20"/>
      <c r="Q415" s="21"/>
      <c r="R415" s="22"/>
      <c r="S415" s="23"/>
      <c r="T415" s="24"/>
      <c r="U415" s="25"/>
      <c r="V415" s="25"/>
      <c r="W415" s="45"/>
      <c r="X415" s="44"/>
      <c r="Y415" s="44"/>
      <c r="Z415" s="44"/>
      <c r="AA415" s="41"/>
      <c r="AB415" s="41"/>
      <c r="AC415" s="26"/>
      <c r="AD415" s="27"/>
      <c r="AE415" s="28"/>
      <c r="AF415" s="69"/>
      <c r="AG415" s="69"/>
      <c r="AH415" s="69"/>
      <c r="AI415" s="69"/>
      <c r="AJ415" s="69"/>
      <c r="AK415" s="69"/>
      <c r="AL415" s="69"/>
    </row>
    <row r="416" spans="1:38" s="71" customFormat="1" ht="60" customHeight="1" thickBot="1" x14ac:dyDescent="0.3">
      <c r="A416" s="15"/>
      <c r="B416" s="77" t="s">
        <v>426</v>
      </c>
      <c r="C416" s="7"/>
      <c r="D416" s="37"/>
      <c r="E416" s="37"/>
      <c r="F416" s="37"/>
      <c r="G416" s="56"/>
      <c r="H416" s="56"/>
      <c r="I416" s="56"/>
      <c r="J416" s="18"/>
      <c r="K416" s="18"/>
      <c r="L416" s="19"/>
      <c r="M416" s="79">
        <f>VLOOKUP($B416,المارينا!$B:$M,12,0)</f>
        <v>44696</v>
      </c>
      <c r="N416" s="62" t="str">
        <f>IF(AND(M416&gt;=$N$1)*(M416&lt;=$O$1),VLOOKUP(B416,المارينا!B$2:N$642,12),"لم تنتهي بعد")</f>
        <v>لم تنتهي بعد</v>
      </c>
      <c r="O416" s="65"/>
      <c r="P416" s="20"/>
      <c r="Q416" s="21"/>
      <c r="R416" s="22"/>
      <c r="S416" s="23"/>
      <c r="T416" s="24"/>
      <c r="U416" s="25"/>
      <c r="V416" s="25"/>
      <c r="W416" s="45"/>
      <c r="X416" s="44"/>
      <c r="Y416" s="44"/>
      <c r="Z416" s="44"/>
      <c r="AA416" s="41"/>
      <c r="AB416" s="41"/>
      <c r="AC416" s="26"/>
      <c r="AD416" s="27"/>
      <c r="AE416" s="28"/>
      <c r="AF416" s="69"/>
      <c r="AG416" s="69"/>
      <c r="AH416" s="69"/>
      <c r="AI416" s="69"/>
      <c r="AJ416" s="69"/>
      <c r="AK416" s="69"/>
      <c r="AL416" s="69"/>
    </row>
    <row r="417" spans="1:38" s="71" customFormat="1" ht="60" customHeight="1" thickBot="1" x14ac:dyDescent="0.3">
      <c r="A417" s="15"/>
      <c r="B417" s="77" t="s">
        <v>427</v>
      </c>
      <c r="C417" s="17"/>
      <c r="D417" s="52"/>
      <c r="E417" s="52"/>
      <c r="F417" s="52"/>
      <c r="G417" s="56"/>
      <c r="H417" s="56"/>
      <c r="I417" s="56"/>
      <c r="J417" s="18"/>
      <c r="K417" s="18"/>
      <c r="L417" s="19"/>
      <c r="M417" s="79">
        <f>VLOOKUP($B417,المارينا!$B:$M,12,0)</f>
        <v>44495</v>
      </c>
      <c r="N417" s="62" t="str">
        <f>IF(AND(M417&gt;=$N$1)*(M417&lt;=$O$1),VLOOKUP(B417,المارينا!B$2:N$642,12),"لم تنتهي بعد")</f>
        <v>لم تنتهي بعد</v>
      </c>
      <c r="O417" s="65"/>
      <c r="P417" s="20"/>
      <c r="Q417" s="21"/>
      <c r="R417" s="22"/>
      <c r="S417" s="23"/>
      <c r="T417" s="24"/>
      <c r="U417" s="25"/>
      <c r="V417" s="25"/>
      <c r="W417" s="45"/>
      <c r="X417" s="44"/>
      <c r="Y417" s="44"/>
      <c r="Z417" s="44"/>
      <c r="AA417" s="41"/>
      <c r="AB417" s="41"/>
      <c r="AC417" s="26"/>
      <c r="AD417" s="27"/>
      <c r="AE417" s="28"/>
      <c r="AF417" s="69"/>
      <c r="AG417" s="69"/>
      <c r="AH417" s="69"/>
      <c r="AI417" s="69"/>
      <c r="AJ417" s="69"/>
      <c r="AK417" s="69"/>
      <c r="AL417" s="69"/>
    </row>
    <row r="418" spans="1:38" s="71" customFormat="1" ht="60" customHeight="1" thickBot="1" x14ac:dyDescent="0.3">
      <c r="A418" s="15"/>
      <c r="B418" s="77" t="s">
        <v>428</v>
      </c>
      <c r="C418" s="7"/>
      <c r="D418" s="52"/>
      <c r="E418" s="52"/>
      <c r="F418" s="52"/>
      <c r="G418" s="56"/>
      <c r="H418" s="56"/>
      <c r="I418" s="56"/>
      <c r="J418" s="18"/>
      <c r="K418" s="18"/>
      <c r="L418" s="19"/>
      <c r="M418" s="79">
        <f>VLOOKUP($B418,المارينا!$B:$M,12,0)</f>
        <v>44763</v>
      </c>
      <c r="N418" s="62" t="str">
        <f>IF(AND(M418&gt;=$N$1)*(M418&lt;=$O$1),VLOOKUP(B418,المارينا!B$2:N$642,12),"لم تنتهي بعد")</f>
        <v>لم تنتهي بعد</v>
      </c>
      <c r="O418" s="65"/>
      <c r="P418" s="20"/>
      <c r="Q418" s="21"/>
      <c r="R418" s="22"/>
      <c r="S418" s="23"/>
      <c r="T418" s="24"/>
      <c r="U418" s="25"/>
      <c r="V418" s="25"/>
      <c r="W418" s="45"/>
      <c r="X418" s="44"/>
      <c r="Y418" s="44"/>
      <c r="Z418" s="44"/>
      <c r="AA418" s="41"/>
      <c r="AB418" s="41"/>
      <c r="AC418" s="26"/>
      <c r="AD418" s="27"/>
      <c r="AE418" s="28"/>
      <c r="AF418" s="69"/>
      <c r="AG418" s="69"/>
      <c r="AH418" s="69"/>
      <c r="AI418" s="69"/>
      <c r="AJ418" s="69"/>
      <c r="AK418" s="69"/>
      <c r="AL418" s="69"/>
    </row>
    <row r="419" spans="1:38" s="71" customFormat="1" ht="60" customHeight="1" thickBot="1" x14ac:dyDescent="0.3">
      <c r="A419" s="15"/>
      <c r="B419" s="77" t="s">
        <v>429</v>
      </c>
      <c r="C419" s="17"/>
      <c r="D419" s="37"/>
      <c r="E419" s="37"/>
      <c r="F419" s="37"/>
      <c r="G419" s="56"/>
      <c r="H419" s="56"/>
      <c r="I419" s="56"/>
      <c r="J419" s="18"/>
      <c r="K419" s="18"/>
      <c r="L419" s="19"/>
      <c r="M419" s="79">
        <f>VLOOKUP($B419,المارينا!$B:$M,12,0)</f>
        <v>44710</v>
      </c>
      <c r="N419" s="62" t="str">
        <f>IF(AND(M419&gt;=$N$1)*(M419&lt;=$O$1),VLOOKUP(B419,المارينا!B$2:N$642,12),"لم تنتهي بعد")</f>
        <v>لم تنتهي بعد</v>
      </c>
      <c r="O419" s="65"/>
      <c r="P419" s="20"/>
      <c r="Q419" s="21"/>
      <c r="R419" s="22"/>
      <c r="S419" s="23"/>
      <c r="T419" s="24"/>
      <c r="U419" s="25"/>
      <c r="V419" s="25"/>
      <c r="W419" s="45"/>
      <c r="X419" s="44"/>
      <c r="Y419" s="44"/>
      <c r="Z419" s="44"/>
      <c r="AA419" s="41"/>
      <c r="AB419" s="41"/>
      <c r="AC419" s="26"/>
      <c r="AD419" s="27"/>
      <c r="AE419" s="28"/>
      <c r="AF419" s="69"/>
      <c r="AG419" s="69"/>
      <c r="AH419" s="69"/>
      <c r="AI419" s="69"/>
      <c r="AJ419" s="69"/>
      <c r="AK419" s="69"/>
      <c r="AL419" s="69"/>
    </row>
    <row r="420" spans="1:38" s="71" customFormat="1" ht="60" customHeight="1" thickBot="1" x14ac:dyDescent="0.3">
      <c r="A420" s="15"/>
      <c r="B420" s="77" t="s">
        <v>430</v>
      </c>
      <c r="C420" s="7"/>
      <c r="D420" s="52"/>
      <c r="E420" s="52"/>
      <c r="F420" s="52"/>
      <c r="G420" s="56"/>
      <c r="H420" s="56"/>
      <c r="I420" s="56"/>
      <c r="J420" s="18"/>
      <c r="K420" s="18"/>
      <c r="L420" s="19"/>
      <c r="M420" s="79">
        <f>VLOOKUP($B420,المارينا!$B:$M,12,0)</f>
        <v>44710</v>
      </c>
      <c r="N420" s="62" t="str">
        <f>IF(AND(M420&gt;=$N$1)*(M420&lt;=$O$1),VLOOKUP(B420,المارينا!B$2:N$642,12),"لم تنتهي بعد")</f>
        <v>لم تنتهي بعد</v>
      </c>
      <c r="O420" s="65"/>
      <c r="P420" s="20"/>
      <c r="Q420" s="21"/>
      <c r="R420" s="22"/>
      <c r="S420" s="23"/>
      <c r="T420" s="24"/>
      <c r="U420" s="25"/>
      <c r="V420" s="25"/>
      <c r="W420" s="45"/>
      <c r="X420" s="44"/>
      <c r="Y420" s="44"/>
      <c r="Z420" s="44"/>
      <c r="AA420" s="41"/>
      <c r="AB420" s="41"/>
      <c r="AC420" s="26"/>
      <c r="AD420" s="27"/>
      <c r="AE420" s="28"/>
      <c r="AF420" s="69"/>
      <c r="AG420" s="69"/>
      <c r="AH420" s="69"/>
      <c r="AI420" s="69"/>
      <c r="AJ420" s="69"/>
      <c r="AK420" s="69"/>
      <c r="AL420" s="69"/>
    </row>
    <row r="421" spans="1:38" s="71" customFormat="1" ht="60" customHeight="1" thickBot="1" x14ac:dyDescent="0.3">
      <c r="A421" s="15"/>
      <c r="B421" s="77" t="s">
        <v>431</v>
      </c>
      <c r="C421" s="17"/>
      <c r="D421" s="52"/>
      <c r="E421" s="52"/>
      <c r="F421" s="52"/>
      <c r="G421" s="56"/>
      <c r="H421" s="56"/>
      <c r="I421" s="56"/>
      <c r="J421" s="18"/>
      <c r="K421" s="18"/>
      <c r="L421" s="19"/>
      <c r="M421" s="79">
        <f>VLOOKUP($B421,المارينا!$B:$M,12,0)</f>
        <v>44711</v>
      </c>
      <c r="N421" s="62" t="str">
        <f>IF(AND(M421&gt;=$N$1)*(M421&lt;=$O$1),VLOOKUP(B421,المارينا!B$2:N$642,12),"لم تنتهي بعد")</f>
        <v>لم تنتهي بعد</v>
      </c>
      <c r="O421" s="65"/>
      <c r="P421" s="20"/>
      <c r="Q421" s="21"/>
      <c r="R421" s="22"/>
      <c r="S421" s="23"/>
      <c r="T421" s="24"/>
      <c r="U421" s="25"/>
      <c r="V421" s="25"/>
      <c r="W421" s="45"/>
      <c r="X421" s="44"/>
      <c r="Y421" s="44"/>
      <c r="Z421" s="44"/>
      <c r="AA421" s="41"/>
      <c r="AB421" s="41"/>
      <c r="AC421" s="26"/>
      <c r="AD421" s="27"/>
      <c r="AE421" s="28"/>
      <c r="AF421" s="69"/>
      <c r="AG421" s="69"/>
      <c r="AH421" s="69"/>
      <c r="AI421" s="69"/>
      <c r="AJ421" s="69"/>
      <c r="AK421" s="69"/>
      <c r="AL421" s="69"/>
    </row>
    <row r="422" spans="1:38" s="71" customFormat="1" ht="60" customHeight="1" thickBot="1" x14ac:dyDescent="0.3">
      <c r="A422" s="15"/>
      <c r="B422" s="77" t="s">
        <v>432</v>
      </c>
      <c r="C422" s="7"/>
      <c r="D422" s="52"/>
      <c r="E422" s="52"/>
      <c r="F422" s="52"/>
      <c r="G422" s="56"/>
      <c r="H422" s="56"/>
      <c r="I422" s="56"/>
      <c r="J422" s="18"/>
      <c r="K422" s="18"/>
      <c r="L422" s="19"/>
      <c r="M422" s="79">
        <f>VLOOKUP($B422,المارينا!$B:$M,12,0)</f>
        <v>44348</v>
      </c>
      <c r="N422" s="62">
        <f>IF(AND(M422&gt;=$N$1)*(M422&lt;=$O$1),VLOOKUP(B422,المارينا!B$2:N$642,12),"لم تنتهي بعد")</f>
        <v>44348</v>
      </c>
      <c r="O422" s="65"/>
      <c r="P422" s="20"/>
      <c r="Q422" s="21"/>
      <c r="R422" s="22"/>
      <c r="S422" s="23"/>
      <c r="T422" s="24"/>
      <c r="U422" s="25"/>
      <c r="V422" s="25"/>
      <c r="W422" s="45"/>
      <c r="X422" s="44"/>
      <c r="Y422" s="44"/>
      <c r="Z422" s="44"/>
      <c r="AA422" s="41"/>
      <c r="AB422" s="41"/>
      <c r="AC422" s="26"/>
      <c r="AD422" s="27"/>
      <c r="AE422" s="28"/>
      <c r="AF422" s="69"/>
      <c r="AG422" s="69"/>
      <c r="AH422" s="69"/>
      <c r="AI422" s="69"/>
      <c r="AJ422" s="69"/>
      <c r="AK422" s="69"/>
      <c r="AL422" s="69"/>
    </row>
    <row r="423" spans="1:38" s="71" customFormat="1" ht="60" customHeight="1" thickBot="1" x14ac:dyDescent="0.3">
      <c r="A423" s="15"/>
      <c r="B423" s="77" t="s">
        <v>433</v>
      </c>
      <c r="C423" s="17"/>
      <c r="D423" s="37"/>
      <c r="E423" s="37"/>
      <c r="F423" s="37"/>
      <c r="G423" s="56"/>
      <c r="H423" s="56"/>
      <c r="I423" s="56"/>
      <c r="J423" s="18"/>
      <c r="K423" s="18"/>
      <c r="L423" s="19"/>
      <c r="M423" s="79">
        <f>VLOOKUP($B423,المارينا!$B:$M,12,0)</f>
        <v>44823</v>
      </c>
      <c r="N423" s="62" t="str">
        <f>IF(AND(M423&gt;=$N$1)*(M423&lt;=$O$1),VLOOKUP(B423,المارينا!B$2:N$642,12),"لم تنتهي بعد")</f>
        <v>لم تنتهي بعد</v>
      </c>
      <c r="O423" s="65"/>
      <c r="P423" s="20"/>
      <c r="Q423" s="21"/>
      <c r="R423" s="22"/>
      <c r="S423" s="23"/>
      <c r="T423" s="24"/>
      <c r="U423" s="25"/>
      <c r="V423" s="25"/>
      <c r="W423" s="45"/>
      <c r="X423" s="44"/>
      <c r="Y423" s="44"/>
      <c r="Z423" s="44"/>
      <c r="AA423" s="41"/>
      <c r="AB423" s="41"/>
      <c r="AC423" s="26"/>
      <c r="AD423" s="27"/>
      <c r="AE423" s="28"/>
      <c r="AF423" s="69"/>
      <c r="AG423" s="69"/>
      <c r="AH423" s="69"/>
      <c r="AI423" s="69"/>
      <c r="AJ423" s="69"/>
      <c r="AK423" s="69"/>
      <c r="AL423" s="69"/>
    </row>
    <row r="424" spans="1:38" s="71" customFormat="1" ht="60" customHeight="1" thickBot="1" x14ac:dyDescent="0.3">
      <c r="A424" s="15"/>
      <c r="B424" s="77" t="s">
        <v>434</v>
      </c>
      <c r="C424" s="7"/>
      <c r="D424" s="52"/>
      <c r="E424" s="52"/>
      <c r="F424" s="52"/>
      <c r="G424" s="56"/>
      <c r="H424" s="56"/>
      <c r="I424" s="56"/>
      <c r="J424" s="18"/>
      <c r="K424" s="18"/>
      <c r="L424" s="19"/>
      <c r="M424" s="79">
        <f>VLOOKUP($B424,المارينا!$B:$M,12,0)</f>
        <v>44390</v>
      </c>
      <c r="N424" s="62" t="str">
        <f>IF(AND(M424&gt;=$N$1)*(M424&lt;=$O$1),VLOOKUP(B424,المارينا!B$2:N$642,12),"لم تنتهي بعد")</f>
        <v>لم تنتهي بعد</v>
      </c>
      <c r="O424" s="65"/>
      <c r="P424" s="20"/>
      <c r="Q424" s="21"/>
      <c r="R424" s="22"/>
      <c r="S424" s="23"/>
      <c r="T424" s="24"/>
      <c r="U424" s="25"/>
      <c r="V424" s="25"/>
      <c r="W424" s="45"/>
      <c r="X424" s="44"/>
      <c r="Y424" s="44"/>
      <c r="Z424" s="44"/>
      <c r="AA424" s="41"/>
      <c r="AB424" s="41"/>
      <c r="AC424" s="26"/>
      <c r="AD424" s="27"/>
      <c r="AE424" s="28"/>
      <c r="AF424" s="69"/>
      <c r="AG424" s="69"/>
      <c r="AH424" s="69"/>
      <c r="AI424" s="69"/>
      <c r="AJ424" s="69"/>
      <c r="AK424" s="69"/>
      <c r="AL424" s="69"/>
    </row>
    <row r="425" spans="1:38" s="71" customFormat="1" ht="60" customHeight="1" thickBot="1" x14ac:dyDescent="0.3">
      <c r="A425" s="15"/>
      <c r="B425" s="77" t="s">
        <v>435</v>
      </c>
      <c r="C425" s="17"/>
      <c r="D425" s="52"/>
      <c r="E425" s="52"/>
      <c r="F425" s="52"/>
      <c r="G425" s="56"/>
      <c r="H425" s="56"/>
      <c r="I425" s="56"/>
      <c r="J425" s="18"/>
      <c r="K425" s="18"/>
      <c r="L425" s="19"/>
      <c r="M425" s="79">
        <f>VLOOKUP($B425,المارينا!$B:$M,12,0)</f>
        <v>44721</v>
      </c>
      <c r="N425" s="62" t="str">
        <f>IF(AND(M425&gt;=$N$1)*(M425&lt;=$O$1),VLOOKUP(B425,المارينا!B$2:N$642,12),"لم تنتهي بعد")</f>
        <v>لم تنتهي بعد</v>
      </c>
      <c r="O425" s="65"/>
      <c r="P425" s="20"/>
      <c r="Q425" s="21"/>
      <c r="R425" s="22"/>
      <c r="S425" s="23"/>
      <c r="T425" s="24"/>
      <c r="U425" s="25"/>
      <c r="V425" s="25"/>
      <c r="W425" s="45"/>
      <c r="X425" s="44"/>
      <c r="Y425" s="44"/>
      <c r="Z425" s="44"/>
      <c r="AA425" s="41"/>
      <c r="AB425" s="41"/>
      <c r="AC425" s="26"/>
      <c r="AD425" s="27"/>
      <c r="AE425" s="28"/>
      <c r="AF425" s="69"/>
      <c r="AG425" s="69"/>
      <c r="AH425" s="69"/>
      <c r="AI425" s="69"/>
      <c r="AJ425" s="69"/>
      <c r="AK425" s="69"/>
      <c r="AL425" s="69"/>
    </row>
    <row r="426" spans="1:38" s="71" customFormat="1" ht="60" customHeight="1" thickBot="1" x14ac:dyDescent="0.3">
      <c r="A426" s="15"/>
      <c r="B426" s="77" t="s">
        <v>436</v>
      </c>
      <c r="C426" s="7"/>
      <c r="D426" s="37"/>
      <c r="E426" s="37"/>
      <c r="F426" s="37"/>
      <c r="G426" s="56"/>
      <c r="H426" s="56"/>
      <c r="I426" s="56"/>
      <c r="J426" s="18"/>
      <c r="K426" s="18"/>
      <c r="L426" s="19"/>
      <c r="M426" s="79">
        <f>VLOOKUP($B426,المارينا!$B:$M,12,0)</f>
        <v>44720</v>
      </c>
      <c r="N426" s="62" t="str">
        <f>IF(AND(M426&gt;=$N$1)*(M426&lt;=$O$1),VLOOKUP(B426,المارينا!B$2:N$642,12),"لم تنتهي بعد")</f>
        <v>لم تنتهي بعد</v>
      </c>
      <c r="O426" s="65"/>
      <c r="P426" s="20"/>
      <c r="Q426" s="21"/>
      <c r="R426" s="22"/>
      <c r="S426" s="23"/>
      <c r="T426" s="24"/>
      <c r="U426" s="25"/>
      <c r="V426" s="25"/>
      <c r="W426" s="45"/>
      <c r="X426" s="44"/>
      <c r="Y426" s="44"/>
      <c r="Z426" s="44"/>
      <c r="AA426" s="41"/>
      <c r="AB426" s="41"/>
      <c r="AC426" s="26"/>
      <c r="AD426" s="27"/>
      <c r="AE426" s="28"/>
      <c r="AF426" s="69"/>
      <c r="AG426" s="69"/>
      <c r="AH426" s="69"/>
      <c r="AI426" s="69"/>
      <c r="AJ426" s="69"/>
      <c r="AK426" s="69"/>
      <c r="AL426" s="69"/>
    </row>
    <row r="427" spans="1:38" s="71" customFormat="1" ht="60" customHeight="1" thickBot="1" x14ac:dyDescent="0.3">
      <c r="A427" s="15"/>
      <c r="B427" s="77" t="s">
        <v>437</v>
      </c>
      <c r="C427" s="17"/>
      <c r="D427" s="52"/>
      <c r="E427" s="52"/>
      <c r="F427" s="52"/>
      <c r="G427" s="56"/>
      <c r="H427" s="56"/>
      <c r="I427" s="56"/>
      <c r="J427" s="18"/>
      <c r="K427" s="18"/>
      <c r="L427" s="19"/>
      <c r="M427" s="79">
        <f>VLOOKUP($B427,المارينا!$B:$M,12,0)</f>
        <v>44720</v>
      </c>
      <c r="N427" s="62" t="str">
        <f>IF(AND(M427&gt;=$N$1)*(M427&lt;=$O$1),VLOOKUP(B427,المارينا!B$2:N$642,12),"لم تنتهي بعد")</f>
        <v>لم تنتهي بعد</v>
      </c>
      <c r="O427" s="65"/>
      <c r="P427" s="20"/>
      <c r="Q427" s="21"/>
      <c r="R427" s="22"/>
      <c r="S427" s="23"/>
      <c r="T427" s="24"/>
      <c r="U427" s="25"/>
      <c r="V427" s="25"/>
      <c r="W427" s="45"/>
      <c r="X427" s="44"/>
      <c r="Y427" s="44"/>
      <c r="Z427" s="44"/>
      <c r="AA427" s="41"/>
      <c r="AB427" s="41"/>
      <c r="AC427" s="26"/>
      <c r="AD427" s="27"/>
      <c r="AE427" s="28"/>
      <c r="AF427" s="69"/>
      <c r="AG427" s="69"/>
      <c r="AH427" s="69"/>
      <c r="AI427" s="69"/>
      <c r="AJ427" s="69"/>
      <c r="AK427" s="69"/>
      <c r="AL427" s="69"/>
    </row>
    <row r="428" spans="1:38" s="71" customFormat="1" ht="60" customHeight="1" thickBot="1" x14ac:dyDescent="0.3">
      <c r="A428" s="15"/>
      <c r="B428" s="77" t="s">
        <v>438</v>
      </c>
      <c r="C428" s="7"/>
      <c r="D428" s="52"/>
      <c r="E428" s="52"/>
      <c r="F428" s="52"/>
      <c r="G428" s="56"/>
      <c r="H428" s="56"/>
      <c r="I428" s="56"/>
      <c r="J428" s="18"/>
      <c r="K428" s="18"/>
      <c r="L428" s="19"/>
      <c r="M428" s="79">
        <f>VLOOKUP($B428,المارينا!$B:$M,12,0)</f>
        <v>44355</v>
      </c>
      <c r="N428" s="62">
        <f>IF(AND(M428&gt;=$N$1)*(M428&lt;=$O$1),VLOOKUP(B428,المارينا!B$2:N$642,12),"لم تنتهي بعد")</f>
        <v>44355</v>
      </c>
      <c r="O428" s="65"/>
      <c r="P428" s="20"/>
      <c r="Q428" s="21"/>
      <c r="R428" s="22"/>
      <c r="S428" s="23"/>
      <c r="T428" s="24"/>
      <c r="U428" s="25"/>
      <c r="V428" s="25"/>
      <c r="W428" s="45"/>
      <c r="X428" s="44"/>
      <c r="Y428" s="44"/>
      <c r="Z428" s="44"/>
      <c r="AA428" s="41"/>
      <c r="AB428" s="41"/>
      <c r="AC428" s="26"/>
      <c r="AD428" s="27"/>
      <c r="AE428" s="28"/>
      <c r="AF428" s="69"/>
      <c r="AG428" s="69"/>
      <c r="AH428" s="69"/>
      <c r="AI428" s="69"/>
      <c r="AJ428" s="69"/>
      <c r="AK428" s="69"/>
      <c r="AL428" s="69"/>
    </row>
    <row r="429" spans="1:38" s="71" customFormat="1" ht="60" customHeight="1" thickBot="1" x14ac:dyDescent="0.3">
      <c r="A429" s="15"/>
      <c r="B429" s="77" t="s">
        <v>439</v>
      </c>
      <c r="C429" s="17"/>
      <c r="D429" s="52"/>
      <c r="E429" s="52"/>
      <c r="F429" s="52"/>
      <c r="G429" s="56"/>
      <c r="H429" s="56"/>
      <c r="I429" s="56"/>
      <c r="J429" s="18"/>
      <c r="K429" s="18"/>
      <c r="L429" s="19"/>
      <c r="M429" s="79">
        <f>VLOOKUP($B429,المارينا!$B:$M,12,0)</f>
        <v>44353</v>
      </c>
      <c r="N429" s="62">
        <f>IF(AND(M429&gt;=$N$1)*(M429&lt;=$O$1),VLOOKUP(B429,المارينا!B$2:N$642,12),"لم تنتهي بعد")</f>
        <v>44353</v>
      </c>
      <c r="O429" s="65"/>
      <c r="P429" s="20"/>
      <c r="Q429" s="21"/>
      <c r="R429" s="22"/>
      <c r="S429" s="23"/>
      <c r="T429" s="24"/>
      <c r="U429" s="25"/>
      <c r="V429" s="25"/>
      <c r="W429" s="45"/>
      <c r="X429" s="44"/>
      <c r="Y429" s="44"/>
      <c r="Z429" s="44"/>
      <c r="AA429" s="41"/>
      <c r="AB429" s="41"/>
      <c r="AC429" s="26"/>
      <c r="AD429" s="27"/>
      <c r="AE429" s="28"/>
      <c r="AF429" s="69"/>
      <c r="AG429" s="69"/>
      <c r="AH429" s="69"/>
      <c r="AI429" s="69"/>
      <c r="AJ429" s="69"/>
      <c r="AK429" s="69"/>
      <c r="AL429" s="69"/>
    </row>
    <row r="430" spans="1:38" s="71" customFormat="1" ht="60" customHeight="1" thickBot="1" x14ac:dyDescent="0.3">
      <c r="A430" s="15"/>
      <c r="B430" s="77" t="s">
        <v>440</v>
      </c>
      <c r="C430" s="7"/>
      <c r="D430" s="37"/>
      <c r="E430" s="37"/>
      <c r="F430" s="37"/>
      <c r="G430" s="56"/>
      <c r="H430" s="56"/>
      <c r="I430" s="56"/>
      <c r="J430" s="18"/>
      <c r="K430" s="18"/>
      <c r="L430" s="19"/>
      <c r="M430" s="79">
        <f>VLOOKUP($B430,المارينا!$B:$M,12,0)</f>
        <v>44716</v>
      </c>
      <c r="N430" s="62" t="str">
        <f>IF(AND(M430&gt;=$N$1)*(M430&lt;=$O$1),VLOOKUP(B430,المارينا!B$2:N$642,12),"لم تنتهي بعد")</f>
        <v>لم تنتهي بعد</v>
      </c>
      <c r="O430" s="65"/>
      <c r="P430" s="20"/>
      <c r="Q430" s="21"/>
      <c r="R430" s="22"/>
      <c r="S430" s="23"/>
      <c r="T430" s="24"/>
      <c r="U430" s="25"/>
      <c r="V430" s="25"/>
      <c r="W430" s="45"/>
      <c r="X430" s="44"/>
      <c r="Y430" s="44"/>
      <c r="Z430" s="44"/>
      <c r="AA430" s="41"/>
      <c r="AB430" s="41"/>
      <c r="AC430" s="26"/>
      <c r="AD430" s="27"/>
      <c r="AE430" s="28"/>
      <c r="AF430" s="69"/>
      <c r="AG430" s="69"/>
      <c r="AH430" s="69"/>
      <c r="AI430" s="69"/>
      <c r="AJ430" s="69"/>
      <c r="AK430" s="69"/>
      <c r="AL430" s="69"/>
    </row>
    <row r="431" spans="1:38" s="71" customFormat="1" ht="60" customHeight="1" thickBot="1" x14ac:dyDescent="0.3">
      <c r="A431" s="15"/>
      <c r="B431" s="77" t="s">
        <v>441</v>
      </c>
      <c r="C431" s="17"/>
      <c r="D431" s="52"/>
      <c r="E431" s="52"/>
      <c r="F431" s="52"/>
      <c r="G431" s="56"/>
      <c r="H431" s="56"/>
      <c r="I431" s="56"/>
      <c r="J431" s="18"/>
      <c r="K431" s="18"/>
      <c r="L431" s="19"/>
      <c r="M431" s="79">
        <f>VLOOKUP($B431,المارينا!$B:$M,12,0)</f>
        <v>44359</v>
      </c>
      <c r="N431" s="62">
        <f>IF(AND(M431&gt;=$N$1)*(M431&lt;=$O$1),VLOOKUP(B431,المارينا!B$2:N$642,12),"لم تنتهي بعد")</f>
        <v>44359</v>
      </c>
      <c r="O431" s="65"/>
      <c r="P431" s="20"/>
      <c r="Q431" s="21"/>
      <c r="R431" s="22"/>
      <c r="S431" s="23"/>
      <c r="T431" s="24"/>
      <c r="U431" s="25"/>
      <c r="V431" s="25"/>
      <c r="W431" s="45"/>
      <c r="X431" s="44"/>
      <c r="Y431" s="44"/>
      <c r="Z431" s="44"/>
      <c r="AA431" s="41"/>
      <c r="AB431" s="41"/>
      <c r="AC431" s="26"/>
      <c r="AD431" s="27"/>
      <c r="AE431" s="28"/>
      <c r="AF431" s="69"/>
      <c r="AG431" s="69"/>
      <c r="AH431" s="69"/>
      <c r="AI431" s="69"/>
      <c r="AJ431" s="69"/>
      <c r="AK431" s="69"/>
      <c r="AL431" s="69"/>
    </row>
    <row r="432" spans="1:38" s="71" customFormat="1" ht="60" customHeight="1" thickBot="1" x14ac:dyDescent="0.3">
      <c r="A432" s="15"/>
      <c r="B432" s="77" t="s">
        <v>442</v>
      </c>
      <c r="C432" s="7"/>
      <c r="D432" s="52"/>
      <c r="E432" s="52"/>
      <c r="F432" s="52"/>
      <c r="G432" s="56"/>
      <c r="H432" s="56"/>
      <c r="I432" s="56"/>
      <c r="J432" s="18"/>
      <c r="K432" s="18"/>
      <c r="L432" s="19"/>
      <c r="M432" s="79">
        <f>VLOOKUP($B432,المارينا!$B:$M,12,0)</f>
        <v>44713</v>
      </c>
      <c r="N432" s="62" t="str">
        <f>IF(AND(M432&gt;=$N$1)*(M432&lt;=$O$1),VLOOKUP(B432,المارينا!B$2:N$642,12),"لم تنتهي بعد")</f>
        <v>لم تنتهي بعد</v>
      </c>
      <c r="O432" s="65"/>
      <c r="P432" s="20"/>
      <c r="Q432" s="21"/>
      <c r="R432" s="22"/>
      <c r="S432" s="23"/>
      <c r="T432" s="24"/>
      <c r="U432" s="25"/>
      <c r="V432" s="25"/>
      <c r="W432" s="45"/>
      <c r="X432" s="44"/>
      <c r="Y432" s="44"/>
      <c r="Z432" s="44"/>
      <c r="AA432" s="41"/>
      <c r="AB432" s="41"/>
      <c r="AC432" s="26"/>
      <c r="AD432" s="27"/>
      <c r="AE432" s="28"/>
      <c r="AF432" s="69"/>
      <c r="AG432" s="69"/>
      <c r="AH432" s="69"/>
      <c r="AI432" s="69"/>
      <c r="AJ432" s="69"/>
      <c r="AK432" s="69"/>
      <c r="AL432" s="69"/>
    </row>
    <row r="433" spans="1:38" s="71" customFormat="1" ht="60" customHeight="1" thickBot="1" x14ac:dyDescent="0.3">
      <c r="A433" s="15"/>
      <c r="B433" s="77" t="s">
        <v>443</v>
      </c>
      <c r="C433" s="17"/>
      <c r="D433" s="37"/>
      <c r="E433" s="37"/>
      <c r="F433" s="37"/>
      <c r="G433" s="56"/>
      <c r="H433" s="56"/>
      <c r="I433" s="56"/>
      <c r="J433" s="18"/>
      <c r="K433" s="18"/>
      <c r="L433" s="19"/>
      <c r="M433" s="79">
        <f>VLOOKUP($B433,المارينا!$B:$M,12,0)</f>
        <v>44652</v>
      </c>
      <c r="N433" s="62" t="str">
        <f>IF(AND(M433&gt;=$N$1)*(M433&lt;=$O$1),VLOOKUP(B433,المارينا!B$2:N$642,12),"لم تنتهي بعد")</f>
        <v>لم تنتهي بعد</v>
      </c>
      <c r="O433" s="65"/>
      <c r="P433" s="20"/>
      <c r="Q433" s="21"/>
      <c r="R433" s="22"/>
      <c r="S433" s="23"/>
      <c r="T433" s="24"/>
      <c r="U433" s="25"/>
      <c r="V433" s="25"/>
      <c r="W433" s="45"/>
      <c r="X433" s="44"/>
      <c r="Y433" s="44"/>
      <c r="Z433" s="44"/>
      <c r="AA433" s="41"/>
      <c r="AB433" s="41"/>
      <c r="AC433" s="26"/>
      <c r="AD433" s="27"/>
      <c r="AE433" s="28"/>
      <c r="AF433" s="69"/>
      <c r="AG433" s="69"/>
      <c r="AH433" s="69"/>
      <c r="AI433" s="69"/>
      <c r="AJ433" s="69"/>
      <c r="AK433" s="69"/>
      <c r="AL433" s="69"/>
    </row>
    <row r="434" spans="1:38" s="71" customFormat="1" ht="60" customHeight="1" thickBot="1" x14ac:dyDescent="0.3">
      <c r="A434" s="15"/>
      <c r="B434" s="77" t="s">
        <v>444</v>
      </c>
      <c r="C434" s="7"/>
      <c r="D434" s="52"/>
      <c r="E434" s="52"/>
      <c r="F434" s="52"/>
      <c r="G434" s="56"/>
      <c r="H434" s="56"/>
      <c r="I434" s="56"/>
      <c r="J434" s="18"/>
      <c r="K434" s="18"/>
      <c r="L434" s="19"/>
      <c r="M434" s="79">
        <f>VLOOKUP($B434,المارينا!$B:$M,12,0)</f>
        <v>44362</v>
      </c>
      <c r="N434" s="62">
        <f>IF(AND(M434&gt;=$N$1)*(M434&lt;=$O$1),VLOOKUP(B434,المارينا!B$2:N$642,12),"لم تنتهي بعد")</f>
        <v>44362</v>
      </c>
      <c r="O434" s="65"/>
      <c r="P434" s="20"/>
      <c r="Q434" s="21"/>
      <c r="R434" s="22"/>
      <c r="S434" s="23"/>
      <c r="T434" s="24"/>
      <c r="U434" s="25"/>
      <c r="V434" s="25"/>
      <c r="W434" s="45"/>
      <c r="X434" s="44"/>
      <c r="Y434" s="44"/>
      <c r="Z434" s="44"/>
      <c r="AA434" s="41"/>
      <c r="AB434" s="41"/>
      <c r="AC434" s="26"/>
      <c r="AD434" s="27"/>
      <c r="AE434" s="28"/>
      <c r="AF434" s="69"/>
      <c r="AG434" s="69"/>
      <c r="AH434" s="69"/>
      <c r="AI434" s="69"/>
      <c r="AJ434" s="69"/>
      <c r="AK434" s="69"/>
      <c r="AL434" s="69"/>
    </row>
    <row r="435" spans="1:38" s="71" customFormat="1" ht="60" customHeight="1" thickBot="1" x14ac:dyDescent="0.3">
      <c r="A435" s="15"/>
      <c r="B435" s="77" t="s">
        <v>445</v>
      </c>
      <c r="C435" s="17"/>
      <c r="D435" s="52"/>
      <c r="E435" s="52"/>
      <c r="F435" s="52"/>
      <c r="G435" s="56"/>
      <c r="H435" s="56"/>
      <c r="I435" s="56"/>
      <c r="J435" s="18"/>
      <c r="K435" s="18"/>
      <c r="L435" s="19"/>
      <c r="M435" s="79">
        <f>VLOOKUP($B435,المارينا!$B:$M,12,0)</f>
        <v>44713</v>
      </c>
      <c r="N435" s="62" t="str">
        <f>IF(AND(M435&gt;=$N$1)*(M435&lt;=$O$1),VLOOKUP(B435,المارينا!B$2:N$642,12),"لم تنتهي بعد")</f>
        <v>لم تنتهي بعد</v>
      </c>
      <c r="O435" s="65"/>
      <c r="P435" s="20"/>
      <c r="Q435" s="21"/>
      <c r="R435" s="22"/>
      <c r="S435" s="23"/>
      <c r="T435" s="24"/>
      <c r="U435" s="25"/>
      <c r="V435" s="25"/>
      <c r="W435" s="45"/>
      <c r="X435" s="44"/>
      <c r="Y435" s="44"/>
      <c r="Z435" s="44"/>
      <c r="AA435" s="41"/>
      <c r="AB435" s="41"/>
      <c r="AC435" s="26"/>
      <c r="AD435" s="27"/>
      <c r="AE435" s="28"/>
      <c r="AF435" s="69"/>
      <c r="AG435" s="69"/>
      <c r="AH435" s="69"/>
      <c r="AI435" s="69"/>
      <c r="AJ435" s="69"/>
      <c r="AK435" s="69"/>
      <c r="AL435" s="69"/>
    </row>
    <row r="436" spans="1:38" s="71" customFormat="1" ht="60" customHeight="1" thickBot="1" x14ac:dyDescent="0.3">
      <c r="A436" s="15"/>
      <c r="B436" s="77" t="s">
        <v>446</v>
      </c>
      <c r="C436" s="7"/>
      <c r="D436" s="52"/>
      <c r="E436" s="52"/>
      <c r="F436" s="52"/>
      <c r="G436" s="56"/>
      <c r="H436" s="56"/>
      <c r="I436" s="56"/>
      <c r="J436" s="18"/>
      <c r="K436" s="18"/>
      <c r="L436" s="19"/>
      <c r="M436" s="79">
        <f>VLOOKUP($B436,المارينا!$B:$M,12,0)</f>
        <v>44348</v>
      </c>
      <c r="N436" s="62">
        <f>IF(AND(M436&gt;=$N$1)*(M436&lt;=$O$1),VLOOKUP(B436,المارينا!B$2:N$642,12),"لم تنتهي بعد")</f>
        <v>44348</v>
      </c>
      <c r="O436" s="65"/>
      <c r="P436" s="20"/>
      <c r="Q436" s="21"/>
      <c r="R436" s="22"/>
      <c r="S436" s="23"/>
      <c r="T436" s="24"/>
      <c r="U436" s="25"/>
      <c r="V436" s="25"/>
      <c r="W436" s="45"/>
      <c r="X436" s="44"/>
      <c r="Y436" s="44"/>
      <c r="Z436" s="44"/>
      <c r="AA436" s="41"/>
      <c r="AB436" s="41"/>
      <c r="AC436" s="26"/>
      <c r="AD436" s="27"/>
      <c r="AE436" s="28"/>
      <c r="AF436" s="69"/>
      <c r="AG436" s="69"/>
      <c r="AH436" s="69"/>
      <c r="AI436" s="69"/>
      <c r="AJ436" s="69"/>
      <c r="AK436" s="69"/>
      <c r="AL436" s="69"/>
    </row>
    <row r="437" spans="1:38" s="71" customFormat="1" ht="60" customHeight="1" thickBot="1" x14ac:dyDescent="0.3">
      <c r="A437" s="15"/>
      <c r="B437" s="77" t="s">
        <v>447</v>
      </c>
      <c r="C437" s="17"/>
      <c r="D437" s="37"/>
      <c r="E437" s="37"/>
      <c r="F437" s="37"/>
      <c r="G437" s="56"/>
      <c r="H437" s="56"/>
      <c r="I437" s="56"/>
      <c r="J437" s="18"/>
      <c r="K437" s="18"/>
      <c r="L437" s="19"/>
      <c r="M437" s="79">
        <f>VLOOKUP($B437,المارينا!$B:$M,12,0)</f>
        <v>44712</v>
      </c>
      <c r="N437" s="62" t="str">
        <f>IF(AND(M437&gt;=$N$1)*(M437&lt;=$O$1),VLOOKUP(B437,المارينا!B$2:N$642,12),"لم تنتهي بعد")</f>
        <v>لم تنتهي بعد</v>
      </c>
      <c r="O437" s="65"/>
      <c r="P437" s="20"/>
      <c r="Q437" s="21"/>
      <c r="R437" s="22"/>
      <c r="S437" s="23"/>
      <c r="T437" s="24"/>
      <c r="U437" s="25"/>
      <c r="V437" s="25"/>
      <c r="W437" s="45"/>
      <c r="X437" s="44"/>
      <c r="Y437" s="44"/>
      <c r="Z437" s="44"/>
      <c r="AA437" s="41"/>
      <c r="AB437" s="41"/>
      <c r="AC437" s="26"/>
      <c r="AD437" s="27"/>
      <c r="AE437" s="28"/>
      <c r="AF437" s="69"/>
      <c r="AG437" s="69"/>
      <c r="AH437" s="69"/>
      <c r="AI437" s="69"/>
      <c r="AJ437" s="69"/>
      <c r="AK437" s="69"/>
      <c r="AL437" s="69"/>
    </row>
    <row r="438" spans="1:38" s="71" customFormat="1" ht="60" customHeight="1" thickBot="1" x14ac:dyDescent="0.3">
      <c r="A438" s="15"/>
      <c r="B438" s="77" t="s">
        <v>448</v>
      </c>
      <c r="C438" s="7"/>
      <c r="D438" s="52"/>
      <c r="E438" s="52"/>
      <c r="F438" s="52"/>
      <c r="G438" s="56"/>
      <c r="H438" s="56"/>
      <c r="I438" s="56"/>
      <c r="J438" s="18"/>
      <c r="K438" s="18"/>
      <c r="L438" s="19"/>
      <c r="M438" s="79">
        <f>VLOOKUP($B438,المارينا!$B:$M,12,0)</f>
        <v>44717</v>
      </c>
      <c r="N438" s="62" t="str">
        <f>IF(AND(M438&gt;=$N$1)*(M438&lt;=$O$1),VLOOKUP(B438,المارينا!B$2:N$642,12),"لم تنتهي بعد")</f>
        <v>لم تنتهي بعد</v>
      </c>
      <c r="O438" s="65"/>
      <c r="P438" s="20"/>
      <c r="Q438" s="21"/>
      <c r="R438" s="22"/>
      <c r="S438" s="23"/>
      <c r="T438" s="24"/>
      <c r="U438" s="25"/>
      <c r="V438" s="25"/>
      <c r="W438" s="45"/>
      <c r="X438" s="44"/>
      <c r="Y438" s="44"/>
      <c r="Z438" s="44"/>
      <c r="AA438" s="41"/>
      <c r="AB438" s="41"/>
      <c r="AC438" s="26"/>
      <c r="AD438" s="27"/>
      <c r="AE438" s="28"/>
      <c r="AF438" s="69"/>
      <c r="AG438" s="69"/>
      <c r="AH438" s="69"/>
      <c r="AI438" s="69"/>
      <c r="AJ438" s="69"/>
      <c r="AK438" s="69"/>
      <c r="AL438" s="69"/>
    </row>
    <row r="439" spans="1:38" s="71" customFormat="1" ht="60" customHeight="1" thickBot="1" x14ac:dyDescent="0.3">
      <c r="A439" s="15"/>
      <c r="B439" s="77" t="s">
        <v>449</v>
      </c>
      <c r="C439" s="17"/>
      <c r="D439" s="52"/>
      <c r="E439" s="52"/>
      <c r="F439" s="52"/>
      <c r="G439" s="56"/>
      <c r="H439" s="56"/>
      <c r="I439" s="56"/>
      <c r="J439" s="18"/>
      <c r="K439" s="18"/>
      <c r="L439" s="19"/>
      <c r="M439" s="79">
        <f>VLOOKUP($B439,المارينا!$B:$M,12,0)</f>
        <v>44715</v>
      </c>
      <c r="N439" s="62" t="str">
        <f>IF(AND(M439&gt;=$N$1)*(M439&lt;=$O$1),VLOOKUP(B439,المارينا!B$2:N$642,12),"لم تنتهي بعد")</f>
        <v>لم تنتهي بعد</v>
      </c>
      <c r="O439" s="65"/>
      <c r="P439" s="20"/>
      <c r="Q439" s="21"/>
      <c r="R439" s="22"/>
      <c r="S439" s="23"/>
      <c r="T439" s="24"/>
      <c r="U439" s="25"/>
      <c r="V439" s="25"/>
      <c r="W439" s="45"/>
      <c r="X439" s="44"/>
      <c r="Y439" s="44"/>
      <c r="Z439" s="44"/>
      <c r="AA439" s="41"/>
      <c r="AB439" s="41"/>
      <c r="AC439" s="26"/>
      <c r="AD439" s="27"/>
      <c r="AE439" s="28"/>
      <c r="AF439" s="69"/>
      <c r="AG439" s="69"/>
      <c r="AH439" s="69"/>
      <c r="AI439" s="69"/>
      <c r="AJ439" s="69"/>
      <c r="AK439" s="69"/>
      <c r="AL439" s="69"/>
    </row>
    <row r="440" spans="1:38" s="71" customFormat="1" ht="60" customHeight="1" thickBot="1" x14ac:dyDescent="0.3">
      <c r="A440" s="15"/>
      <c r="B440" s="77" t="s">
        <v>450</v>
      </c>
      <c r="C440" s="7"/>
      <c r="D440" s="37"/>
      <c r="E440" s="37"/>
      <c r="F440" s="37"/>
      <c r="G440" s="56"/>
      <c r="H440" s="56"/>
      <c r="I440" s="56"/>
      <c r="J440" s="18"/>
      <c r="K440" s="18"/>
      <c r="L440" s="19"/>
      <c r="M440" s="79">
        <f>VLOOKUP($B440,المارينا!$B:$M,12,0)</f>
        <v>44712</v>
      </c>
      <c r="N440" s="62" t="str">
        <f>IF(AND(M440&gt;=$N$1)*(M440&lt;=$O$1),VLOOKUP(B440,المارينا!B$2:N$642,12),"لم تنتهي بعد")</f>
        <v>لم تنتهي بعد</v>
      </c>
      <c r="O440" s="65"/>
      <c r="P440" s="20"/>
      <c r="Q440" s="21"/>
      <c r="R440" s="22"/>
      <c r="S440" s="23"/>
      <c r="T440" s="24"/>
      <c r="U440" s="25"/>
      <c r="V440" s="25"/>
      <c r="W440" s="45"/>
      <c r="X440" s="44"/>
      <c r="Y440" s="44"/>
      <c r="Z440" s="44"/>
      <c r="AA440" s="41"/>
      <c r="AB440" s="41"/>
      <c r="AC440" s="26"/>
      <c r="AD440" s="27"/>
      <c r="AE440" s="28"/>
      <c r="AF440" s="69"/>
      <c r="AG440" s="69"/>
      <c r="AH440" s="69"/>
      <c r="AI440" s="69"/>
      <c r="AJ440" s="69"/>
      <c r="AK440" s="69"/>
      <c r="AL440" s="69"/>
    </row>
    <row r="441" spans="1:38" s="71" customFormat="1" ht="60" customHeight="1" thickBot="1" x14ac:dyDescent="0.3">
      <c r="A441" s="15"/>
      <c r="B441" s="77" t="s">
        <v>451</v>
      </c>
      <c r="C441" s="17"/>
      <c r="D441" s="52"/>
      <c r="E441" s="52"/>
      <c r="F441" s="52"/>
      <c r="G441" s="56"/>
      <c r="H441" s="56"/>
      <c r="I441" s="56"/>
      <c r="J441" s="18"/>
      <c r="K441" s="18"/>
      <c r="L441" s="19"/>
      <c r="M441" s="79">
        <f>VLOOKUP($B441,المارينا!$B:$M,12,0)</f>
        <v>44711</v>
      </c>
      <c r="N441" s="62" t="str">
        <f>IF(AND(M441&gt;=$N$1)*(M441&lt;=$O$1),VLOOKUP(B441,المارينا!B$2:N$642,12),"لم تنتهي بعد")</f>
        <v>لم تنتهي بعد</v>
      </c>
      <c r="O441" s="65"/>
      <c r="P441" s="20"/>
      <c r="Q441" s="21"/>
      <c r="R441" s="22"/>
      <c r="S441" s="23"/>
      <c r="T441" s="24"/>
      <c r="U441" s="25"/>
      <c r="V441" s="25"/>
      <c r="W441" s="45"/>
      <c r="X441" s="44"/>
      <c r="Y441" s="44"/>
      <c r="Z441" s="44"/>
      <c r="AA441" s="41"/>
      <c r="AB441" s="41"/>
      <c r="AC441" s="26"/>
      <c r="AD441" s="27"/>
      <c r="AE441" s="28"/>
      <c r="AF441" s="69"/>
      <c r="AG441" s="69"/>
      <c r="AH441" s="69"/>
      <c r="AI441" s="69"/>
      <c r="AJ441" s="69"/>
      <c r="AK441" s="69"/>
      <c r="AL441" s="69"/>
    </row>
    <row r="442" spans="1:38" s="71" customFormat="1" ht="60" customHeight="1" thickBot="1" x14ac:dyDescent="0.3">
      <c r="A442" s="15"/>
      <c r="B442" s="77" t="s">
        <v>452</v>
      </c>
      <c r="C442" s="7"/>
      <c r="D442" s="52"/>
      <c r="E442" s="52"/>
      <c r="F442" s="52"/>
      <c r="G442" s="56"/>
      <c r="H442" s="56"/>
      <c r="I442" s="56"/>
      <c r="J442" s="18"/>
      <c r="K442" s="18"/>
      <c r="L442" s="19"/>
      <c r="M442" s="79">
        <f>VLOOKUP($B442,المارينا!$B:$M,12,0)</f>
        <v>44347</v>
      </c>
      <c r="N442" s="62" t="str">
        <f>IF(AND(M442&gt;=$N$1)*(M442&lt;=$O$1),VLOOKUP(B442,المارينا!B$2:N$642,12),"لم تنتهي بعد")</f>
        <v>لم تنتهي بعد</v>
      </c>
      <c r="O442" s="65"/>
      <c r="P442" s="20"/>
      <c r="Q442" s="21"/>
      <c r="R442" s="22"/>
      <c r="S442" s="23"/>
      <c r="T442" s="24"/>
      <c r="U442" s="25"/>
      <c r="V442" s="25"/>
      <c r="W442" s="45"/>
      <c r="X442" s="44"/>
      <c r="Y442" s="44"/>
      <c r="Z442" s="44"/>
      <c r="AA442" s="41"/>
      <c r="AB442" s="41"/>
      <c r="AC442" s="26"/>
      <c r="AD442" s="27"/>
      <c r="AE442" s="28"/>
      <c r="AF442" s="69"/>
      <c r="AG442" s="69"/>
      <c r="AH442" s="69"/>
      <c r="AI442" s="69"/>
      <c r="AJ442" s="69"/>
      <c r="AK442" s="69"/>
      <c r="AL442" s="69"/>
    </row>
    <row r="443" spans="1:38" s="71" customFormat="1" ht="60" customHeight="1" thickBot="1" x14ac:dyDescent="0.3">
      <c r="A443" s="15"/>
      <c r="B443" s="77" t="s">
        <v>453</v>
      </c>
      <c r="C443" s="17"/>
      <c r="D443" s="52"/>
      <c r="E443" s="52"/>
      <c r="F443" s="52"/>
      <c r="G443" s="56"/>
      <c r="H443" s="56"/>
      <c r="I443" s="56"/>
      <c r="J443" s="18"/>
      <c r="K443" s="18"/>
      <c r="L443" s="19"/>
      <c r="M443" s="79">
        <f>VLOOKUP($B443,المارينا!$B:$M,12,0)</f>
        <v>44663</v>
      </c>
      <c r="N443" s="62" t="str">
        <f>IF(AND(M443&gt;=$N$1)*(M443&lt;=$O$1),VLOOKUP(B443,المارينا!B$2:N$642,12),"لم تنتهي بعد")</f>
        <v>لم تنتهي بعد</v>
      </c>
      <c r="O443" s="65"/>
      <c r="P443" s="20"/>
      <c r="Q443" s="21"/>
      <c r="R443" s="22"/>
      <c r="S443" s="23"/>
      <c r="T443" s="24"/>
      <c r="U443" s="25"/>
      <c r="V443" s="25"/>
      <c r="W443" s="45"/>
      <c r="X443" s="44"/>
      <c r="Y443" s="44"/>
      <c r="Z443" s="44"/>
      <c r="AA443" s="41"/>
      <c r="AB443" s="41"/>
      <c r="AC443" s="26"/>
      <c r="AD443" s="27"/>
      <c r="AE443" s="28"/>
      <c r="AF443" s="69"/>
      <c r="AG443" s="69"/>
      <c r="AH443" s="69"/>
      <c r="AI443" s="69"/>
      <c r="AJ443" s="69"/>
      <c r="AK443" s="69"/>
      <c r="AL443" s="69"/>
    </row>
    <row r="444" spans="1:38" s="71" customFormat="1" ht="60" customHeight="1" thickBot="1" x14ac:dyDescent="0.3">
      <c r="A444" s="15"/>
      <c r="B444" s="77" t="s">
        <v>454</v>
      </c>
      <c r="C444" s="7"/>
      <c r="D444" s="37"/>
      <c r="E444" s="37"/>
      <c r="F444" s="37"/>
      <c r="G444" s="56"/>
      <c r="H444" s="56"/>
      <c r="I444" s="56"/>
      <c r="J444" s="18"/>
      <c r="K444" s="18"/>
      <c r="L444" s="19"/>
      <c r="M444" s="79">
        <f>VLOOKUP($B444,المارينا!$B:$M,12,0)</f>
        <v>44711</v>
      </c>
      <c r="N444" s="62" t="str">
        <f>IF(AND(M444&gt;=$N$1)*(M444&lt;=$O$1),VLOOKUP(B444,المارينا!B$2:N$642,12),"لم تنتهي بعد")</f>
        <v>لم تنتهي بعد</v>
      </c>
      <c r="O444" s="65"/>
      <c r="P444" s="20"/>
      <c r="Q444" s="21"/>
      <c r="R444" s="22"/>
      <c r="S444" s="23"/>
      <c r="T444" s="24"/>
      <c r="U444" s="25"/>
      <c r="V444" s="25"/>
      <c r="W444" s="45"/>
      <c r="X444" s="44"/>
      <c r="Y444" s="44"/>
      <c r="Z444" s="44"/>
      <c r="AA444" s="41"/>
      <c r="AB444" s="41"/>
      <c r="AC444" s="26"/>
      <c r="AD444" s="27"/>
      <c r="AE444" s="28"/>
      <c r="AF444" s="69"/>
      <c r="AG444" s="69"/>
      <c r="AH444" s="69"/>
      <c r="AI444" s="69"/>
      <c r="AJ444" s="69"/>
      <c r="AK444" s="69"/>
      <c r="AL444" s="69"/>
    </row>
    <row r="445" spans="1:38" s="71" customFormat="1" ht="60" customHeight="1" thickBot="1" x14ac:dyDescent="0.3">
      <c r="A445" s="15"/>
      <c r="B445" s="77" t="s">
        <v>455</v>
      </c>
      <c r="C445" s="17"/>
      <c r="D445" s="52"/>
      <c r="E445" s="52"/>
      <c r="F445" s="52"/>
      <c r="G445" s="56"/>
      <c r="H445" s="56"/>
      <c r="I445" s="56"/>
      <c r="J445" s="18"/>
      <c r="K445" s="18"/>
      <c r="L445" s="19"/>
      <c r="M445" s="79">
        <f>VLOOKUP($B445,المارينا!$B:$M,12,0)</f>
        <v>44711</v>
      </c>
      <c r="N445" s="62" t="str">
        <f>IF(AND(M445&gt;=$N$1)*(M445&lt;=$O$1),VLOOKUP(B445,المارينا!B$2:N$642,12),"لم تنتهي بعد")</f>
        <v>لم تنتهي بعد</v>
      </c>
      <c r="O445" s="65"/>
      <c r="P445" s="20"/>
      <c r="Q445" s="21"/>
      <c r="R445" s="22"/>
      <c r="S445" s="23"/>
      <c r="T445" s="24"/>
      <c r="U445" s="25"/>
      <c r="V445" s="25"/>
      <c r="W445" s="45"/>
      <c r="X445" s="44"/>
      <c r="Y445" s="44"/>
      <c r="Z445" s="44"/>
      <c r="AA445" s="41"/>
      <c r="AB445" s="41"/>
      <c r="AC445" s="26"/>
      <c r="AD445" s="27"/>
      <c r="AE445" s="28"/>
      <c r="AF445" s="69"/>
      <c r="AG445" s="69"/>
      <c r="AH445" s="69"/>
      <c r="AI445" s="69"/>
      <c r="AJ445" s="69"/>
      <c r="AK445" s="69"/>
      <c r="AL445" s="69"/>
    </row>
    <row r="446" spans="1:38" s="71" customFormat="1" ht="60" customHeight="1" thickBot="1" x14ac:dyDescent="0.3">
      <c r="A446" s="15"/>
      <c r="B446" s="77" t="s">
        <v>456</v>
      </c>
      <c r="C446" s="7"/>
      <c r="D446" s="52"/>
      <c r="E446" s="52"/>
      <c r="F446" s="52"/>
      <c r="G446" s="56"/>
      <c r="H446" s="56"/>
      <c r="I446" s="56"/>
      <c r="J446" s="18"/>
      <c r="K446" s="18"/>
      <c r="L446" s="19"/>
      <c r="M446" s="79">
        <f>VLOOKUP($B446,المارينا!$B:$M,12,0)</f>
        <v>44541</v>
      </c>
      <c r="N446" s="62" t="str">
        <f>IF(AND(M446&gt;=$N$1)*(M446&lt;=$O$1),VLOOKUP(B446,المارينا!B$2:N$642,12),"لم تنتهي بعد")</f>
        <v>لم تنتهي بعد</v>
      </c>
      <c r="O446" s="65"/>
      <c r="P446" s="20"/>
      <c r="Q446" s="21"/>
      <c r="R446" s="22"/>
      <c r="S446" s="23"/>
      <c r="T446" s="24"/>
      <c r="U446" s="25"/>
      <c r="V446" s="25"/>
      <c r="W446" s="45"/>
      <c r="X446" s="44"/>
      <c r="Y446" s="44"/>
      <c r="Z446" s="44"/>
      <c r="AA446" s="41"/>
      <c r="AB446" s="41"/>
      <c r="AC446" s="26"/>
      <c r="AD446" s="27"/>
      <c r="AE446" s="28"/>
      <c r="AF446" s="69"/>
      <c r="AG446" s="69"/>
      <c r="AH446" s="69"/>
      <c r="AI446" s="69"/>
      <c r="AJ446" s="69"/>
      <c r="AK446" s="69"/>
      <c r="AL446" s="69"/>
    </row>
    <row r="447" spans="1:38" s="71" customFormat="1" ht="60" customHeight="1" thickBot="1" x14ac:dyDescent="0.3">
      <c r="A447" s="15"/>
      <c r="B447" s="77" t="s">
        <v>458</v>
      </c>
      <c r="C447" s="17"/>
      <c r="D447" s="37"/>
      <c r="E447" s="37"/>
      <c r="F447" s="37"/>
      <c r="G447" s="56"/>
      <c r="H447" s="56"/>
      <c r="I447" s="56"/>
      <c r="J447" s="18"/>
      <c r="K447" s="18"/>
      <c r="L447" s="19"/>
      <c r="M447" s="79">
        <f>VLOOKUP($B447,المارينا!$B:$M,12,0)</f>
        <v>44518</v>
      </c>
      <c r="N447" s="62" t="str">
        <f>IF(AND(M447&gt;=$N$1)*(M447&lt;=$O$1),VLOOKUP(B447,المارينا!B$2:N$642,12),"لم تنتهي بعد")</f>
        <v>لم تنتهي بعد</v>
      </c>
      <c r="O447" s="65"/>
      <c r="P447" s="20"/>
      <c r="Q447" s="21"/>
      <c r="R447" s="22"/>
      <c r="S447" s="23"/>
      <c r="T447" s="24"/>
      <c r="U447" s="25"/>
      <c r="V447" s="25"/>
      <c r="W447" s="45"/>
      <c r="X447" s="44"/>
      <c r="Y447" s="44"/>
      <c r="Z447" s="44"/>
      <c r="AA447" s="41"/>
      <c r="AB447" s="41"/>
      <c r="AC447" s="26"/>
      <c r="AD447" s="27"/>
      <c r="AE447" s="28"/>
      <c r="AF447" s="69"/>
      <c r="AG447" s="69"/>
      <c r="AH447" s="69"/>
      <c r="AI447" s="69"/>
      <c r="AJ447" s="69"/>
      <c r="AK447" s="69"/>
      <c r="AL447" s="69"/>
    </row>
    <row r="448" spans="1:38" s="71" customFormat="1" ht="60" customHeight="1" thickBot="1" x14ac:dyDescent="0.3">
      <c r="A448" s="15"/>
      <c r="B448" s="77" t="s">
        <v>459</v>
      </c>
      <c r="C448" s="7"/>
      <c r="D448" s="52"/>
      <c r="E448" s="52"/>
      <c r="F448" s="52"/>
      <c r="G448" s="56"/>
      <c r="H448" s="56"/>
      <c r="I448" s="56"/>
      <c r="J448" s="18"/>
      <c r="K448" s="18"/>
      <c r="L448" s="19"/>
      <c r="M448" s="79">
        <f>VLOOKUP($B448,المارينا!$B:$M,12,0)</f>
        <v>44510</v>
      </c>
      <c r="N448" s="62" t="str">
        <f>IF(AND(M448&gt;=$N$1)*(M448&lt;=$O$1),VLOOKUP(B448,المارينا!B$2:N$642,12),"لم تنتهي بعد")</f>
        <v>لم تنتهي بعد</v>
      </c>
      <c r="O448" s="65"/>
      <c r="P448" s="20"/>
      <c r="Q448" s="21"/>
      <c r="R448" s="22"/>
      <c r="S448" s="23"/>
      <c r="T448" s="24"/>
      <c r="U448" s="25"/>
      <c r="V448" s="25"/>
      <c r="W448" s="45"/>
      <c r="X448" s="44"/>
      <c r="Y448" s="44"/>
      <c r="Z448" s="44"/>
      <c r="AA448" s="41"/>
      <c r="AB448" s="41"/>
      <c r="AC448" s="26"/>
      <c r="AD448" s="27"/>
      <c r="AE448" s="28"/>
      <c r="AF448" s="69"/>
      <c r="AG448" s="69"/>
      <c r="AH448" s="69"/>
      <c r="AI448" s="69"/>
      <c r="AJ448" s="69"/>
      <c r="AK448" s="69"/>
      <c r="AL448" s="69"/>
    </row>
    <row r="449" spans="1:38" s="71" customFormat="1" ht="60" customHeight="1" thickBot="1" x14ac:dyDescent="0.3">
      <c r="A449" s="15"/>
      <c r="B449" s="77" t="s">
        <v>460</v>
      </c>
      <c r="C449" s="17"/>
      <c r="D449" s="52"/>
      <c r="E449" s="52"/>
      <c r="F449" s="52"/>
      <c r="G449" s="56"/>
      <c r="H449" s="56"/>
      <c r="I449" s="56"/>
      <c r="J449" s="18"/>
      <c r="K449" s="18"/>
      <c r="L449" s="19"/>
      <c r="M449" s="79">
        <f>VLOOKUP($B449,المارينا!$B:$M,12,0)</f>
        <v>44503</v>
      </c>
      <c r="N449" s="62" t="str">
        <f>IF(AND(M449&gt;=$N$1)*(M449&lt;=$O$1),VLOOKUP(B449,المارينا!B$2:N$642,12),"لم تنتهي بعد")</f>
        <v>لم تنتهي بعد</v>
      </c>
      <c r="O449" s="65"/>
      <c r="P449" s="20"/>
      <c r="Q449" s="21"/>
      <c r="R449" s="22"/>
      <c r="S449" s="23"/>
      <c r="T449" s="24"/>
      <c r="U449" s="25"/>
      <c r="V449" s="25"/>
      <c r="W449" s="45"/>
      <c r="X449" s="44"/>
      <c r="Y449" s="44"/>
      <c r="Z449" s="44"/>
      <c r="AA449" s="41"/>
      <c r="AB449" s="41"/>
      <c r="AC449" s="26"/>
      <c r="AD449" s="27"/>
      <c r="AE449" s="28"/>
      <c r="AF449" s="69"/>
      <c r="AG449" s="69"/>
      <c r="AH449" s="69"/>
      <c r="AI449" s="69"/>
      <c r="AJ449" s="69"/>
      <c r="AK449" s="69"/>
      <c r="AL449" s="69"/>
    </row>
    <row r="450" spans="1:38" s="71" customFormat="1" ht="60" customHeight="1" thickBot="1" x14ac:dyDescent="0.3">
      <c r="A450" s="15"/>
      <c r="B450" s="77" t="s">
        <v>461</v>
      </c>
      <c r="C450" s="7"/>
      <c r="D450" s="52"/>
      <c r="E450" s="52"/>
      <c r="F450" s="52"/>
      <c r="G450" s="56"/>
      <c r="H450" s="56"/>
      <c r="I450" s="56"/>
      <c r="J450" s="18"/>
      <c r="K450" s="18"/>
      <c r="L450" s="19"/>
      <c r="M450" s="79">
        <f>VLOOKUP($B450,المارينا!$B:$M,12,0)</f>
        <v>44423</v>
      </c>
      <c r="N450" s="62" t="str">
        <f>IF(AND(M450&gt;=$N$1)*(M450&lt;=$O$1),VLOOKUP(B450,المارينا!B$2:N$642,12),"لم تنتهي بعد")</f>
        <v>لم تنتهي بعد</v>
      </c>
      <c r="O450" s="65"/>
      <c r="P450" s="20"/>
      <c r="Q450" s="21"/>
      <c r="R450" s="22"/>
      <c r="S450" s="23"/>
      <c r="T450" s="24"/>
      <c r="U450" s="25"/>
      <c r="V450" s="25"/>
      <c r="W450" s="45"/>
      <c r="X450" s="44"/>
      <c r="Y450" s="44"/>
      <c r="Z450" s="44"/>
      <c r="AA450" s="41"/>
      <c r="AB450" s="41"/>
      <c r="AC450" s="26"/>
      <c r="AD450" s="27"/>
      <c r="AE450" s="28"/>
      <c r="AF450" s="69"/>
      <c r="AG450" s="69"/>
      <c r="AH450" s="69"/>
      <c r="AI450" s="69"/>
      <c r="AJ450" s="69"/>
      <c r="AK450" s="69"/>
      <c r="AL450" s="69"/>
    </row>
    <row r="451" spans="1:38" s="71" customFormat="1" ht="60" customHeight="1" thickBot="1" x14ac:dyDescent="0.3">
      <c r="A451" s="15"/>
      <c r="B451" s="77" t="s">
        <v>462</v>
      </c>
      <c r="C451" s="17"/>
      <c r="D451" s="37"/>
      <c r="E451" s="37"/>
      <c r="F451" s="37"/>
      <c r="G451" s="56"/>
      <c r="H451" s="56"/>
      <c r="I451" s="56"/>
      <c r="J451" s="18"/>
      <c r="K451" s="18"/>
      <c r="L451" s="19"/>
      <c r="M451" s="79">
        <f>VLOOKUP($B451,المارينا!$B:$M,12,0)</f>
        <v>44433</v>
      </c>
      <c r="N451" s="62" t="str">
        <f>IF(AND(M451&gt;=$N$1)*(M451&lt;=$O$1),VLOOKUP(B451,المارينا!B$2:N$642,12),"لم تنتهي بعد")</f>
        <v>لم تنتهي بعد</v>
      </c>
      <c r="O451" s="65"/>
      <c r="P451" s="20"/>
      <c r="Q451" s="21"/>
      <c r="R451" s="22"/>
      <c r="S451" s="23"/>
      <c r="T451" s="24"/>
      <c r="U451" s="25"/>
      <c r="V451" s="25"/>
      <c r="W451" s="45"/>
      <c r="X451" s="44"/>
      <c r="Y451" s="44"/>
      <c r="Z451" s="44"/>
      <c r="AA451" s="41"/>
      <c r="AB451" s="41"/>
      <c r="AC451" s="26"/>
      <c r="AD451" s="27"/>
      <c r="AE451" s="28"/>
      <c r="AF451" s="69"/>
      <c r="AG451" s="69"/>
      <c r="AH451" s="69"/>
      <c r="AI451" s="69"/>
      <c r="AJ451" s="69"/>
      <c r="AK451" s="69"/>
      <c r="AL451" s="69"/>
    </row>
    <row r="452" spans="1:38" s="71" customFormat="1" ht="60" customHeight="1" thickBot="1" x14ac:dyDescent="0.3">
      <c r="A452" s="15"/>
      <c r="B452" s="77" t="s">
        <v>463</v>
      </c>
      <c r="C452" s="7"/>
      <c r="D452" s="52"/>
      <c r="E452" s="52"/>
      <c r="F452" s="52"/>
      <c r="G452" s="56"/>
      <c r="H452" s="56"/>
      <c r="I452" s="56"/>
      <c r="J452" s="18"/>
      <c r="K452" s="18"/>
      <c r="L452" s="19"/>
      <c r="M452" s="79">
        <f>VLOOKUP($B452,المارينا!$B:$M,12,0)</f>
        <v>44539</v>
      </c>
      <c r="N452" s="62" t="str">
        <f>IF(AND(M452&gt;=$N$1)*(M452&lt;=$O$1),VLOOKUP(B452,المارينا!B$2:N$642,12),"لم تنتهي بعد")</f>
        <v>لم تنتهي بعد</v>
      </c>
      <c r="O452" s="65"/>
      <c r="P452" s="20"/>
      <c r="Q452" s="21"/>
      <c r="R452" s="22"/>
      <c r="S452" s="23"/>
      <c r="T452" s="24"/>
      <c r="U452" s="25"/>
      <c r="V452" s="25"/>
      <c r="W452" s="45"/>
      <c r="X452" s="44"/>
      <c r="Y452" s="44"/>
      <c r="Z452" s="44"/>
      <c r="AA452" s="41"/>
      <c r="AB452" s="41"/>
      <c r="AC452" s="26"/>
      <c r="AD452" s="27"/>
      <c r="AE452" s="28"/>
      <c r="AF452" s="69"/>
      <c r="AG452" s="69"/>
      <c r="AH452" s="69"/>
      <c r="AI452" s="69"/>
      <c r="AJ452" s="69"/>
      <c r="AK452" s="69"/>
      <c r="AL452" s="69"/>
    </row>
    <row r="453" spans="1:38" s="71" customFormat="1" ht="60" customHeight="1" thickBot="1" x14ac:dyDescent="0.3">
      <c r="A453" s="15"/>
      <c r="B453" s="77" t="s">
        <v>464</v>
      </c>
      <c r="C453" s="17"/>
      <c r="D453" s="52"/>
      <c r="E453" s="52"/>
      <c r="F453" s="52"/>
      <c r="G453" s="56"/>
      <c r="H453" s="56"/>
      <c r="I453" s="56"/>
      <c r="J453" s="18"/>
      <c r="K453" s="18"/>
      <c r="L453" s="19"/>
      <c r="M453" s="79">
        <f>VLOOKUP($B453,المارينا!$B:$M,12,0)</f>
        <v>44395</v>
      </c>
      <c r="N453" s="62" t="str">
        <f>IF(AND(M453&gt;=$N$1)*(M453&lt;=$O$1),VLOOKUP(B453,المارينا!B$2:N$642,12),"لم تنتهي بعد")</f>
        <v>لم تنتهي بعد</v>
      </c>
      <c r="O453" s="65"/>
      <c r="P453" s="20"/>
      <c r="Q453" s="21"/>
      <c r="R453" s="22"/>
      <c r="S453" s="23"/>
      <c r="T453" s="24"/>
      <c r="U453" s="25"/>
      <c r="V453" s="25"/>
      <c r="W453" s="45"/>
      <c r="X453" s="44"/>
      <c r="Y453" s="44"/>
      <c r="Z453" s="44"/>
      <c r="AA453" s="41"/>
      <c r="AB453" s="41"/>
      <c r="AC453" s="26"/>
      <c r="AD453" s="27"/>
      <c r="AE453" s="28"/>
      <c r="AF453" s="69"/>
      <c r="AG453" s="69"/>
      <c r="AH453" s="69"/>
      <c r="AI453" s="69"/>
      <c r="AJ453" s="69"/>
      <c r="AK453" s="69"/>
      <c r="AL453" s="69"/>
    </row>
    <row r="454" spans="1:38" s="71" customFormat="1" ht="60" customHeight="1" thickBot="1" x14ac:dyDescent="0.3">
      <c r="A454" s="15"/>
      <c r="B454" s="77" t="s">
        <v>465</v>
      </c>
      <c r="C454" s="7"/>
      <c r="D454" s="37"/>
      <c r="E454" s="37"/>
      <c r="F454" s="37"/>
      <c r="G454" s="56"/>
      <c r="H454" s="56"/>
      <c r="I454" s="56"/>
      <c r="J454" s="18"/>
      <c r="K454" s="18"/>
      <c r="L454" s="19"/>
      <c r="M454" s="79">
        <f>VLOOKUP($B454,المارينا!$B:$M,12,0)</f>
        <v>44376</v>
      </c>
      <c r="N454" s="62">
        <f>IF(AND(M454&gt;=$N$1)*(M454&lt;=$O$1),VLOOKUP(B454,المارينا!B$2:N$642,12),"لم تنتهي بعد")</f>
        <v>44376</v>
      </c>
      <c r="O454" s="65"/>
      <c r="P454" s="20"/>
      <c r="Q454" s="21"/>
      <c r="R454" s="22"/>
      <c r="S454" s="23"/>
      <c r="T454" s="24"/>
      <c r="U454" s="25"/>
      <c r="V454" s="25"/>
      <c r="W454" s="45"/>
      <c r="X454" s="44"/>
      <c r="Y454" s="44"/>
      <c r="Z454" s="44"/>
      <c r="AA454" s="41"/>
      <c r="AB454" s="41"/>
      <c r="AC454" s="26"/>
      <c r="AD454" s="27"/>
      <c r="AE454" s="28"/>
      <c r="AF454" s="69"/>
      <c r="AG454" s="69"/>
      <c r="AH454" s="69"/>
      <c r="AI454" s="69"/>
      <c r="AJ454" s="69"/>
      <c r="AK454" s="69"/>
      <c r="AL454" s="69"/>
    </row>
    <row r="455" spans="1:38" s="71" customFormat="1" ht="60" customHeight="1" thickBot="1" x14ac:dyDescent="0.3">
      <c r="A455" s="15"/>
      <c r="B455" s="77" t="s">
        <v>466</v>
      </c>
      <c r="C455" s="17"/>
      <c r="D455" s="52"/>
      <c r="E455" s="52"/>
      <c r="F455" s="52"/>
      <c r="G455" s="56"/>
      <c r="H455" s="56"/>
      <c r="I455" s="56"/>
      <c r="J455" s="18"/>
      <c r="K455" s="18"/>
      <c r="L455" s="19"/>
      <c r="M455" s="79">
        <f>VLOOKUP($B455,المارينا!$B:$M,12,0)</f>
        <v>44466</v>
      </c>
      <c r="N455" s="62" t="str">
        <f>IF(AND(M455&gt;=$N$1)*(M455&lt;=$O$1),VLOOKUP(B455,المارينا!B$2:N$642,12),"لم تنتهي بعد")</f>
        <v>لم تنتهي بعد</v>
      </c>
      <c r="O455" s="65"/>
      <c r="P455" s="20"/>
      <c r="Q455" s="21"/>
      <c r="R455" s="22"/>
      <c r="S455" s="23"/>
      <c r="T455" s="24"/>
      <c r="U455" s="25"/>
      <c r="V455" s="25"/>
      <c r="W455" s="45"/>
      <c r="X455" s="44"/>
      <c r="Y455" s="44"/>
      <c r="Z455" s="44"/>
      <c r="AA455" s="41"/>
      <c r="AB455" s="41"/>
      <c r="AC455" s="26"/>
      <c r="AD455" s="27"/>
      <c r="AE455" s="28"/>
      <c r="AF455" s="69"/>
      <c r="AG455" s="69"/>
      <c r="AH455" s="69"/>
      <c r="AI455" s="69"/>
      <c r="AJ455" s="69"/>
      <c r="AK455" s="69"/>
      <c r="AL455" s="69"/>
    </row>
    <row r="456" spans="1:38" s="71" customFormat="1" ht="60" customHeight="1" thickBot="1" x14ac:dyDescent="0.3">
      <c r="A456" s="15"/>
      <c r="B456" s="77" t="s">
        <v>467</v>
      </c>
      <c r="C456" s="7"/>
      <c r="D456" s="52"/>
      <c r="E456" s="52"/>
      <c r="F456" s="52"/>
      <c r="G456" s="56"/>
      <c r="H456" s="56"/>
      <c r="I456" s="56"/>
      <c r="J456" s="18"/>
      <c r="K456" s="18"/>
      <c r="L456" s="19"/>
      <c r="M456" s="79">
        <f>VLOOKUP($B456,المارينا!$B:$M,12,0)</f>
        <v>44392</v>
      </c>
      <c r="N456" s="62" t="str">
        <f>IF(AND(M456&gt;=$N$1)*(M456&lt;=$O$1),VLOOKUP(B456,المارينا!B$2:N$642,12),"لم تنتهي بعد")</f>
        <v>لم تنتهي بعد</v>
      </c>
      <c r="O456" s="65"/>
      <c r="P456" s="20"/>
      <c r="Q456" s="21"/>
      <c r="R456" s="22"/>
      <c r="S456" s="23"/>
      <c r="T456" s="24"/>
      <c r="U456" s="25"/>
      <c r="V456" s="25"/>
      <c r="W456" s="45"/>
      <c r="X456" s="44"/>
      <c r="Y456" s="44"/>
      <c r="Z456" s="44"/>
      <c r="AA456" s="41"/>
      <c r="AB456" s="41"/>
      <c r="AC456" s="26"/>
      <c r="AD456" s="27"/>
      <c r="AE456" s="28"/>
      <c r="AF456" s="69"/>
      <c r="AG456" s="69"/>
      <c r="AH456" s="69"/>
      <c r="AI456" s="69"/>
      <c r="AJ456" s="69"/>
      <c r="AK456" s="69"/>
      <c r="AL456" s="69"/>
    </row>
    <row r="457" spans="1:38" s="71" customFormat="1" ht="60" customHeight="1" thickBot="1" x14ac:dyDescent="0.3">
      <c r="A457" s="15"/>
      <c r="B457" s="77" t="s">
        <v>468</v>
      </c>
      <c r="C457" s="17"/>
      <c r="D457" s="52"/>
      <c r="E457" s="52"/>
      <c r="F457" s="52"/>
      <c r="G457" s="56"/>
      <c r="H457" s="56"/>
      <c r="I457" s="56"/>
      <c r="J457" s="18"/>
      <c r="K457" s="18"/>
      <c r="L457" s="19"/>
      <c r="M457" s="79">
        <f>VLOOKUP($B457,المارينا!$B:$M,12,0)</f>
        <v>44669</v>
      </c>
      <c r="N457" s="62" t="str">
        <f>IF(AND(M457&gt;=$N$1)*(M457&lt;=$O$1),VLOOKUP(B457,المارينا!B$2:N$642,12),"لم تنتهي بعد")</f>
        <v>لم تنتهي بعد</v>
      </c>
      <c r="O457" s="65"/>
      <c r="P457" s="20"/>
      <c r="Q457" s="21"/>
      <c r="R457" s="22"/>
      <c r="S457" s="23"/>
      <c r="T457" s="24"/>
      <c r="U457" s="25"/>
      <c r="V457" s="25"/>
      <c r="W457" s="45"/>
      <c r="X457" s="44"/>
      <c r="Y457" s="44"/>
      <c r="Z457" s="44"/>
      <c r="AA457" s="41"/>
      <c r="AB457" s="41"/>
      <c r="AC457" s="26"/>
      <c r="AD457" s="27"/>
      <c r="AE457" s="28"/>
      <c r="AF457" s="69"/>
      <c r="AG457" s="69"/>
      <c r="AH457" s="69"/>
      <c r="AI457" s="69"/>
      <c r="AJ457" s="69"/>
      <c r="AK457" s="69"/>
      <c r="AL457" s="69"/>
    </row>
    <row r="458" spans="1:38" s="71" customFormat="1" ht="60" customHeight="1" thickBot="1" x14ac:dyDescent="0.3">
      <c r="A458" s="15"/>
      <c r="B458" s="77" t="s">
        <v>469</v>
      </c>
      <c r="C458" s="7"/>
      <c r="D458" s="37"/>
      <c r="E458" s="37"/>
      <c r="F458" s="37"/>
      <c r="G458" s="56"/>
      <c r="H458" s="56"/>
      <c r="I458" s="56"/>
      <c r="J458" s="18"/>
      <c r="K458" s="18"/>
      <c r="L458" s="19"/>
      <c r="M458" s="79">
        <f>VLOOKUP($B458,المارينا!$B:$M,12,0)</f>
        <v>44673</v>
      </c>
      <c r="N458" s="62" t="str">
        <f>IF(AND(M458&gt;=$N$1)*(M458&lt;=$O$1),VLOOKUP(B458,المارينا!B$2:N$642,12),"لم تنتهي بعد")</f>
        <v>لم تنتهي بعد</v>
      </c>
      <c r="O458" s="65"/>
      <c r="P458" s="20"/>
      <c r="Q458" s="21"/>
      <c r="R458" s="22"/>
      <c r="S458" s="23"/>
      <c r="T458" s="24"/>
      <c r="U458" s="25"/>
      <c r="V458" s="25"/>
      <c r="W458" s="45"/>
      <c r="X458" s="44"/>
      <c r="Y458" s="44"/>
      <c r="Z458" s="44"/>
      <c r="AA458" s="41"/>
      <c r="AB458" s="41"/>
      <c r="AC458" s="26"/>
      <c r="AD458" s="27"/>
      <c r="AE458" s="28"/>
      <c r="AF458" s="69"/>
      <c r="AG458" s="69"/>
      <c r="AH458" s="69"/>
      <c r="AI458" s="69"/>
      <c r="AJ458" s="69"/>
      <c r="AK458" s="69"/>
      <c r="AL458" s="69"/>
    </row>
    <row r="459" spans="1:38" s="71" customFormat="1" ht="60" customHeight="1" thickBot="1" x14ac:dyDescent="0.3">
      <c r="A459" s="15"/>
      <c r="B459" s="77" t="s">
        <v>470</v>
      </c>
      <c r="C459" s="17"/>
      <c r="D459" s="52"/>
      <c r="E459" s="52"/>
      <c r="F459" s="52"/>
      <c r="G459" s="56"/>
      <c r="H459" s="56"/>
      <c r="I459" s="56"/>
      <c r="J459" s="18"/>
      <c r="K459" s="18"/>
      <c r="L459" s="19"/>
      <c r="M459" s="79">
        <f>VLOOKUP($B459,المارينا!$B:$M,12,0)</f>
        <v>44453</v>
      </c>
      <c r="N459" s="62" t="str">
        <f>IF(AND(M459&gt;=$N$1)*(M459&lt;=$O$1),VLOOKUP(B459,المارينا!B$2:N$642,12),"لم تنتهي بعد")</f>
        <v>لم تنتهي بعد</v>
      </c>
      <c r="O459" s="65"/>
      <c r="P459" s="20"/>
      <c r="Q459" s="21"/>
      <c r="R459" s="22"/>
      <c r="S459" s="23"/>
      <c r="T459" s="24"/>
      <c r="U459" s="25"/>
      <c r="V459" s="25"/>
      <c r="W459" s="45"/>
      <c r="X459" s="44"/>
      <c r="Y459" s="44"/>
      <c r="Z459" s="44"/>
      <c r="AA459" s="41"/>
      <c r="AB459" s="41"/>
      <c r="AC459" s="26"/>
      <c r="AD459" s="27"/>
      <c r="AE459" s="28"/>
      <c r="AF459" s="69"/>
      <c r="AG459" s="69"/>
      <c r="AH459" s="69"/>
      <c r="AI459" s="69"/>
      <c r="AJ459" s="69"/>
      <c r="AK459" s="69"/>
      <c r="AL459" s="69"/>
    </row>
    <row r="460" spans="1:38" s="71" customFormat="1" ht="60" customHeight="1" thickBot="1" x14ac:dyDescent="0.3">
      <c r="A460" s="15"/>
      <c r="B460" s="77" t="s">
        <v>471</v>
      </c>
      <c r="C460" s="7"/>
      <c r="D460" s="52"/>
      <c r="E460" s="52"/>
      <c r="F460" s="52"/>
      <c r="G460" s="56"/>
      <c r="H460" s="56"/>
      <c r="I460" s="56"/>
      <c r="J460" s="18"/>
      <c r="K460" s="18"/>
      <c r="L460" s="19"/>
      <c r="M460" s="79">
        <f>VLOOKUP($B460,المارينا!$B:$M,12,0)</f>
        <v>44847</v>
      </c>
      <c r="N460" s="62" t="str">
        <f>IF(AND(M460&gt;=$N$1)*(M460&lt;=$O$1),VLOOKUP(B460,المارينا!B$2:N$642,12),"لم تنتهي بعد")</f>
        <v>لم تنتهي بعد</v>
      </c>
      <c r="O460" s="65"/>
      <c r="P460" s="20"/>
      <c r="Q460" s="21"/>
      <c r="R460" s="22"/>
      <c r="S460" s="23"/>
      <c r="T460" s="24"/>
      <c r="U460" s="25"/>
      <c r="V460" s="25"/>
      <c r="W460" s="45"/>
      <c r="X460" s="44"/>
      <c r="Y460" s="44"/>
      <c r="Z460" s="44"/>
      <c r="AA460" s="41"/>
      <c r="AB460" s="41"/>
      <c r="AC460" s="26"/>
      <c r="AD460" s="27"/>
      <c r="AE460" s="28"/>
      <c r="AF460" s="69"/>
      <c r="AG460" s="69"/>
      <c r="AH460" s="69"/>
      <c r="AI460" s="69"/>
      <c r="AJ460" s="69"/>
      <c r="AK460" s="69"/>
      <c r="AL460" s="69"/>
    </row>
    <row r="461" spans="1:38" s="71" customFormat="1" ht="60" customHeight="1" thickBot="1" x14ac:dyDescent="0.3">
      <c r="A461" s="15"/>
      <c r="B461" s="77" t="s">
        <v>472</v>
      </c>
      <c r="C461" s="17"/>
      <c r="D461" s="37"/>
      <c r="E461" s="37"/>
      <c r="F461" s="37"/>
      <c r="G461" s="56"/>
      <c r="H461" s="56"/>
      <c r="I461" s="56"/>
      <c r="J461" s="18"/>
      <c r="K461" s="18"/>
      <c r="L461" s="19"/>
      <c r="M461" s="79">
        <f>VLOOKUP($B461,المارينا!$B:$M,12,0)</f>
        <v>44509</v>
      </c>
      <c r="N461" s="62" t="str">
        <f>IF(AND(M461&gt;=$N$1)*(M461&lt;=$O$1),VLOOKUP(B461,المارينا!B$2:N$642,12),"لم تنتهي بعد")</f>
        <v>لم تنتهي بعد</v>
      </c>
      <c r="O461" s="65"/>
      <c r="P461" s="20"/>
      <c r="Q461" s="21"/>
      <c r="R461" s="22"/>
      <c r="S461" s="23"/>
      <c r="T461" s="24"/>
      <c r="U461" s="25"/>
      <c r="V461" s="25"/>
      <c r="W461" s="45"/>
      <c r="X461" s="44"/>
      <c r="Y461" s="44"/>
      <c r="Z461" s="44"/>
      <c r="AA461" s="41"/>
      <c r="AB461" s="41"/>
      <c r="AC461" s="26"/>
      <c r="AD461" s="27"/>
      <c r="AE461" s="28"/>
      <c r="AF461" s="69"/>
      <c r="AG461" s="69"/>
      <c r="AH461" s="69"/>
      <c r="AI461" s="69"/>
      <c r="AJ461" s="69"/>
      <c r="AK461" s="69"/>
      <c r="AL461" s="69"/>
    </row>
    <row r="462" spans="1:38" s="71" customFormat="1" ht="60" customHeight="1" thickBot="1" x14ac:dyDescent="0.3">
      <c r="A462" s="15"/>
      <c r="B462" s="77" t="s">
        <v>473</v>
      </c>
      <c r="C462" s="7"/>
      <c r="D462" s="52"/>
      <c r="E462" s="52"/>
      <c r="F462" s="52"/>
      <c r="G462" s="56"/>
      <c r="H462" s="56"/>
      <c r="I462" s="56"/>
      <c r="J462" s="18"/>
      <c r="K462" s="18"/>
      <c r="L462" s="19"/>
      <c r="M462" s="79">
        <f>VLOOKUP($B462,المارينا!$B:$M,12,0)</f>
        <v>44549</v>
      </c>
      <c r="N462" s="62" t="str">
        <f>IF(AND(M462&gt;=$N$1)*(M462&lt;=$O$1),VLOOKUP(B462,المارينا!B$2:N$642,12),"لم تنتهي بعد")</f>
        <v>لم تنتهي بعد</v>
      </c>
      <c r="O462" s="65"/>
      <c r="P462" s="20"/>
      <c r="Q462" s="21"/>
      <c r="R462" s="22"/>
      <c r="S462" s="23"/>
      <c r="T462" s="24"/>
      <c r="U462" s="25"/>
      <c r="V462" s="25"/>
      <c r="W462" s="45"/>
      <c r="X462" s="44"/>
      <c r="Y462" s="44"/>
      <c r="Z462" s="44"/>
      <c r="AA462" s="41"/>
      <c r="AB462" s="41"/>
      <c r="AC462" s="26"/>
      <c r="AD462" s="27"/>
      <c r="AE462" s="28"/>
      <c r="AF462" s="69"/>
      <c r="AG462" s="69"/>
      <c r="AH462" s="69"/>
      <c r="AI462" s="69"/>
      <c r="AJ462" s="69"/>
      <c r="AK462" s="69"/>
      <c r="AL462" s="69"/>
    </row>
    <row r="463" spans="1:38" s="71" customFormat="1" ht="60" customHeight="1" thickBot="1" x14ac:dyDescent="0.3">
      <c r="A463" s="15"/>
      <c r="B463" s="77" t="s">
        <v>474</v>
      </c>
      <c r="C463" s="17"/>
      <c r="D463" s="52"/>
      <c r="E463" s="52"/>
      <c r="F463" s="52"/>
      <c r="G463" s="56"/>
      <c r="H463" s="56"/>
      <c r="I463" s="56"/>
      <c r="J463" s="18"/>
      <c r="K463" s="18"/>
      <c r="L463" s="19"/>
      <c r="M463" s="79">
        <f>VLOOKUP($B463,المارينا!$B:$M,12,0)</f>
        <v>44467</v>
      </c>
      <c r="N463" s="62" t="str">
        <f>IF(AND(M463&gt;=$N$1)*(M463&lt;=$O$1),VLOOKUP(B463,المارينا!B$2:N$642,12),"لم تنتهي بعد")</f>
        <v>لم تنتهي بعد</v>
      </c>
      <c r="O463" s="65"/>
      <c r="P463" s="20"/>
      <c r="Q463" s="21"/>
      <c r="R463" s="22"/>
      <c r="S463" s="23"/>
      <c r="T463" s="24"/>
      <c r="U463" s="25"/>
      <c r="V463" s="25"/>
      <c r="W463" s="45"/>
      <c r="X463" s="44"/>
      <c r="Y463" s="44"/>
      <c r="Z463" s="44"/>
      <c r="AA463" s="41"/>
      <c r="AB463" s="41"/>
      <c r="AC463" s="26"/>
      <c r="AD463" s="27"/>
      <c r="AE463" s="28"/>
      <c r="AF463" s="69"/>
      <c r="AG463" s="69"/>
      <c r="AH463" s="69"/>
      <c r="AI463" s="69"/>
      <c r="AJ463" s="69"/>
      <c r="AK463" s="69"/>
      <c r="AL463" s="69"/>
    </row>
    <row r="464" spans="1:38" s="71" customFormat="1" ht="60" customHeight="1" thickBot="1" x14ac:dyDescent="0.3">
      <c r="A464" s="15"/>
      <c r="B464" s="77" t="s">
        <v>475</v>
      </c>
      <c r="C464" s="7"/>
      <c r="D464" s="52"/>
      <c r="E464" s="52"/>
      <c r="F464" s="52"/>
      <c r="G464" s="56"/>
      <c r="H464" s="56"/>
      <c r="I464" s="56"/>
      <c r="J464" s="18"/>
      <c r="K464" s="18"/>
      <c r="L464" s="19"/>
      <c r="M464" s="79">
        <f>VLOOKUP($B464,المارينا!$B:$M,12,0)</f>
        <v>44419</v>
      </c>
      <c r="N464" s="62" t="str">
        <f>IF(AND(M464&gt;=$N$1)*(M464&lt;=$O$1),VLOOKUP(B464,المارينا!B$2:N$642,12),"لم تنتهي بعد")</f>
        <v>لم تنتهي بعد</v>
      </c>
      <c r="O464" s="65"/>
      <c r="P464" s="20"/>
      <c r="Q464" s="21"/>
      <c r="R464" s="22"/>
      <c r="S464" s="23"/>
      <c r="T464" s="24"/>
      <c r="U464" s="25"/>
      <c r="V464" s="25"/>
      <c r="W464" s="45"/>
      <c r="X464" s="44"/>
      <c r="Y464" s="44"/>
      <c r="Z464" s="44"/>
      <c r="AA464" s="41"/>
      <c r="AB464" s="41"/>
      <c r="AC464" s="26"/>
      <c r="AD464" s="27"/>
      <c r="AE464" s="28"/>
      <c r="AF464" s="69"/>
      <c r="AG464" s="69"/>
      <c r="AH464" s="69"/>
      <c r="AI464" s="69"/>
      <c r="AJ464" s="69"/>
      <c r="AK464" s="69"/>
      <c r="AL464" s="69"/>
    </row>
    <row r="465" spans="1:38" s="71" customFormat="1" ht="60" customHeight="1" thickBot="1" x14ac:dyDescent="0.3">
      <c r="A465" s="15"/>
      <c r="B465" s="77" t="s">
        <v>476</v>
      </c>
      <c r="C465" s="17"/>
      <c r="D465" s="37"/>
      <c r="E465" s="37"/>
      <c r="F465" s="37"/>
      <c r="G465" s="56"/>
      <c r="H465" s="56"/>
      <c r="I465" s="56"/>
      <c r="J465" s="18"/>
      <c r="K465" s="32"/>
      <c r="L465" s="27"/>
      <c r="M465" s="79">
        <f>VLOOKUP($B465,المارينا!$B:$M,12,0)</f>
        <v>44587</v>
      </c>
      <c r="N465" s="62" t="str">
        <f>IF(AND(M465&gt;=$N$1)*(M465&lt;=$O$1),VLOOKUP(B465,المارينا!B$2:N$642,12),"لم تنتهي بعد")</f>
        <v>لم تنتهي بعد</v>
      </c>
      <c r="O465" s="65"/>
      <c r="P465" s="33"/>
      <c r="Q465" s="21"/>
      <c r="R465" s="22"/>
      <c r="S465" s="23"/>
      <c r="T465" s="24"/>
      <c r="U465" s="34"/>
      <c r="V465" s="34"/>
      <c r="W465" s="48"/>
      <c r="X465" s="44"/>
      <c r="Y465" s="44"/>
      <c r="Z465" s="44"/>
      <c r="AA465" s="41"/>
      <c r="AB465" s="41"/>
      <c r="AC465" s="27"/>
      <c r="AD465" s="27"/>
      <c r="AE465" s="28"/>
      <c r="AF465" s="69"/>
      <c r="AG465" s="69"/>
      <c r="AH465" s="69"/>
      <c r="AI465" s="69"/>
      <c r="AJ465" s="69"/>
      <c r="AK465" s="69"/>
      <c r="AL465" s="69"/>
    </row>
    <row r="466" spans="1:38" s="71" customFormat="1" ht="60" customHeight="1" thickBot="1" x14ac:dyDescent="0.3">
      <c r="A466" s="15"/>
      <c r="B466" s="77" t="s">
        <v>477</v>
      </c>
      <c r="C466" s="7"/>
      <c r="D466" s="52"/>
      <c r="E466" s="52"/>
      <c r="F466" s="52"/>
      <c r="G466" s="56"/>
      <c r="H466" s="56"/>
      <c r="I466" s="56"/>
      <c r="J466" s="18"/>
      <c r="K466" s="18"/>
      <c r="L466" s="19"/>
      <c r="M466" s="79">
        <f>VLOOKUP($B466,المارينا!$B:$M,12,0)</f>
        <v>44415</v>
      </c>
      <c r="N466" s="62" t="str">
        <f>IF(AND(M466&gt;=$N$1)*(M466&lt;=$O$1),VLOOKUP(B466,المارينا!B$2:N$642,12),"لم تنتهي بعد")</f>
        <v>لم تنتهي بعد</v>
      </c>
      <c r="O466" s="65"/>
      <c r="P466" s="20"/>
      <c r="Q466" s="21"/>
      <c r="R466" s="22"/>
      <c r="S466" s="23"/>
      <c r="T466" s="24"/>
      <c r="U466" s="25"/>
      <c r="V466" s="25"/>
      <c r="W466" s="45"/>
      <c r="X466" s="44"/>
      <c r="Y466" s="44"/>
      <c r="Z466" s="44"/>
      <c r="AA466" s="41"/>
      <c r="AB466" s="41"/>
      <c r="AC466" s="26"/>
      <c r="AD466" s="27"/>
      <c r="AE466" s="28"/>
      <c r="AF466" s="69"/>
      <c r="AG466" s="69"/>
      <c r="AH466" s="69"/>
      <c r="AI466" s="69"/>
      <c r="AJ466" s="69"/>
      <c r="AK466" s="69"/>
      <c r="AL466" s="69"/>
    </row>
    <row r="467" spans="1:38" s="71" customFormat="1" ht="60" customHeight="1" thickBot="1" x14ac:dyDescent="0.3">
      <c r="A467" s="15"/>
      <c r="B467" s="77" t="s">
        <v>478</v>
      </c>
      <c r="C467" s="17"/>
      <c r="D467" s="52"/>
      <c r="E467" s="52"/>
      <c r="F467" s="52"/>
      <c r="G467" s="56"/>
      <c r="H467" s="56"/>
      <c r="I467" s="56"/>
      <c r="J467" s="18"/>
      <c r="K467" s="18"/>
      <c r="L467" s="19"/>
      <c r="M467" s="79">
        <f>VLOOKUP($B467,المارينا!$B:$M,12,0)</f>
        <v>44408</v>
      </c>
      <c r="N467" s="62" t="str">
        <f>IF(AND(M467&gt;=$N$1)*(M467&lt;=$O$1),VLOOKUP(B467,المارينا!B$2:N$642,12),"لم تنتهي بعد")</f>
        <v>لم تنتهي بعد</v>
      </c>
      <c r="O467" s="65"/>
      <c r="P467" s="20"/>
      <c r="Q467" s="21"/>
      <c r="R467" s="22"/>
      <c r="S467" s="23"/>
      <c r="T467" s="24"/>
      <c r="U467" s="25"/>
      <c r="V467" s="25"/>
      <c r="W467" s="45"/>
      <c r="X467" s="44"/>
      <c r="Y467" s="44"/>
      <c r="Z467" s="44"/>
      <c r="AA467" s="41"/>
      <c r="AB467" s="41"/>
      <c r="AC467" s="26"/>
      <c r="AD467" s="27"/>
      <c r="AE467" s="28"/>
      <c r="AF467" s="69"/>
      <c r="AG467" s="69"/>
      <c r="AH467" s="69"/>
      <c r="AI467" s="69"/>
      <c r="AJ467" s="69"/>
      <c r="AK467" s="69"/>
      <c r="AL467" s="69"/>
    </row>
    <row r="468" spans="1:38" s="71" customFormat="1" ht="60" customHeight="1" thickBot="1" x14ac:dyDescent="0.3">
      <c r="A468" s="15"/>
      <c r="B468" s="77" t="s">
        <v>479</v>
      </c>
      <c r="C468" s="7"/>
      <c r="D468" s="37"/>
      <c r="E468" s="37"/>
      <c r="F468" s="37"/>
      <c r="G468" s="56"/>
      <c r="H468" s="56"/>
      <c r="I468" s="56"/>
      <c r="J468" s="18"/>
      <c r="K468" s="18"/>
      <c r="L468" s="19"/>
      <c r="M468" s="79">
        <f>VLOOKUP($B468,المارينا!$B:$M,12,0)</f>
        <v>44423</v>
      </c>
      <c r="N468" s="62" t="str">
        <f>IF(AND(M468&gt;=$N$1)*(M468&lt;=$O$1),VLOOKUP(B468,المارينا!B$2:N$642,12),"لم تنتهي بعد")</f>
        <v>لم تنتهي بعد</v>
      </c>
      <c r="O468" s="65"/>
      <c r="P468" s="20"/>
      <c r="Q468" s="21"/>
      <c r="R468" s="22"/>
      <c r="S468" s="23"/>
      <c r="T468" s="24"/>
      <c r="U468" s="25"/>
      <c r="V468" s="25"/>
      <c r="W468" s="45"/>
      <c r="X468" s="44"/>
      <c r="Y468" s="44"/>
      <c r="Z468" s="44"/>
      <c r="AA468" s="41"/>
      <c r="AB468" s="41"/>
      <c r="AC468" s="26"/>
      <c r="AD468" s="27"/>
      <c r="AE468" s="28"/>
      <c r="AF468" s="69"/>
      <c r="AG468" s="69"/>
      <c r="AH468" s="69"/>
      <c r="AI468" s="69"/>
      <c r="AJ468" s="69"/>
      <c r="AK468" s="69"/>
      <c r="AL468" s="69"/>
    </row>
    <row r="469" spans="1:38" s="71" customFormat="1" ht="60" customHeight="1" thickBot="1" x14ac:dyDescent="0.3">
      <c r="A469" s="15"/>
      <c r="B469" s="77" t="s">
        <v>480</v>
      </c>
      <c r="C469" s="17"/>
      <c r="D469" s="52"/>
      <c r="E469" s="52"/>
      <c r="F469" s="52"/>
      <c r="G469" s="56"/>
      <c r="H469" s="56"/>
      <c r="I469" s="56"/>
      <c r="J469" s="18"/>
      <c r="K469" s="18"/>
      <c r="L469" s="19"/>
      <c r="M469" s="79">
        <f>VLOOKUP($B469,المارينا!$B:$M,12,0)</f>
        <v>44363</v>
      </c>
      <c r="N469" s="62">
        <f>IF(AND(M469&gt;=$N$1)*(M469&lt;=$O$1),VLOOKUP(B469,المارينا!B$2:N$642,12),"لم تنتهي بعد")</f>
        <v>44363</v>
      </c>
      <c r="O469" s="65"/>
      <c r="P469" s="20"/>
      <c r="Q469" s="21"/>
      <c r="R469" s="22"/>
      <c r="S469" s="23"/>
      <c r="T469" s="24"/>
      <c r="U469" s="25"/>
      <c r="V469" s="25"/>
      <c r="W469" s="45"/>
      <c r="X469" s="44"/>
      <c r="Y469" s="44"/>
      <c r="Z469" s="44"/>
      <c r="AA469" s="41"/>
      <c r="AB469" s="41"/>
      <c r="AC469" s="26"/>
      <c r="AD469" s="27"/>
      <c r="AE469" s="28"/>
      <c r="AF469" s="69"/>
      <c r="AG469" s="69"/>
      <c r="AH469" s="69"/>
      <c r="AI469" s="69"/>
      <c r="AJ469" s="69"/>
      <c r="AK469" s="69"/>
      <c r="AL469" s="69"/>
    </row>
    <row r="470" spans="1:38" s="71" customFormat="1" ht="60" customHeight="1" thickBot="1" x14ac:dyDescent="0.3">
      <c r="A470" s="15"/>
      <c r="B470" s="77" t="s">
        <v>481</v>
      </c>
      <c r="C470" s="7"/>
      <c r="D470" s="52"/>
      <c r="E470" s="52"/>
      <c r="F470" s="52"/>
      <c r="G470" s="56"/>
      <c r="H470" s="56"/>
      <c r="I470" s="56"/>
      <c r="J470" s="18"/>
      <c r="K470" s="18"/>
      <c r="L470" s="19"/>
      <c r="M470" s="79">
        <f>VLOOKUP($B470,المارينا!$B:$M,12,0)</f>
        <v>44385</v>
      </c>
      <c r="N470" s="62" t="str">
        <f>IF(AND(M470&gt;=$N$1)*(M470&lt;=$O$1),VLOOKUP(B470,المارينا!B$2:N$642,12),"لم تنتهي بعد")</f>
        <v>لم تنتهي بعد</v>
      </c>
      <c r="O470" s="65"/>
      <c r="P470" s="20"/>
      <c r="Q470" s="21"/>
      <c r="R470" s="22"/>
      <c r="S470" s="23"/>
      <c r="T470" s="24"/>
      <c r="U470" s="25"/>
      <c r="V470" s="25"/>
      <c r="W470" s="45"/>
      <c r="X470" s="44"/>
      <c r="Y470" s="44"/>
      <c r="Z470" s="44"/>
      <c r="AA470" s="41"/>
      <c r="AB470" s="41"/>
      <c r="AC470" s="26"/>
      <c r="AD470" s="27"/>
      <c r="AE470" s="28"/>
      <c r="AF470" s="69"/>
      <c r="AG470" s="69"/>
      <c r="AH470" s="69"/>
      <c r="AI470" s="69"/>
      <c r="AJ470" s="69"/>
      <c r="AK470" s="69"/>
      <c r="AL470" s="69"/>
    </row>
    <row r="471" spans="1:38" s="71" customFormat="1" ht="60" customHeight="1" thickBot="1" x14ac:dyDescent="0.3">
      <c r="A471" s="15"/>
      <c r="B471" s="77" t="s">
        <v>482</v>
      </c>
      <c r="C471" s="17"/>
      <c r="D471" s="52"/>
      <c r="E471" s="52"/>
      <c r="F471" s="52"/>
      <c r="G471" s="56"/>
      <c r="H471" s="56"/>
      <c r="I471" s="56"/>
      <c r="J471" s="18"/>
      <c r="K471" s="18"/>
      <c r="L471" s="19"/>
      <c r="M471" s="79">
        <f>VLOOKUP($B471,المارينا!$B:$M,12,0)</f>
        <v>44353</v>
      </c>
      <c r="N471" s="62">
        <f>IF(AND(M471&gt;=$N$1)*(M471&lt;=$O$1),VLOOKUP(B471,المارينا!B$2:N$642,12),"لم تنتهي بعد")</f>
        <v>44353</v>
      </c>
      <c r="O471" s="65"/>
      <c r="P471" s="20"/>
      <c r="Q471" s="21"/>
      <c r="R471" s="22"/>
      <c r="S471" s="23"/>
      <c r="T471" s="24"/>
      <c r="U471" s="25"/>
      <c r="V471" s="25"/>
      <c r="W471" s="45"/>
      <c r="X471" s="44"/>
      <c r="Y471" s="44"/>
      <c r="Z471" s="44"/>
      <c r="AA471" s="41"/>
      <c r="AB471" s="41"/>
      <c r="AC471" s="26"/>
      <c r="AD471" s="27"/>
      <c r="AE471" s="28"/>
      <c r="AF471" s="69"/>
      <c r="AG471" s="69"/>
      <c r="AH471" s="69"/>
      <c r="AI471" s="69"/>
      <c r="AJ471" s="69"/>
      <c r="AK471" s="69"/>
      <c r="AL471" s="69"/>
    </row>
    <row r="472" spans="1:38" s="71" customFormat="1" ht="60" customHeight="1" thickBot="1" x14ac:dyDescent="0.3">
      <c r="A472" s="15"/>
      <c r="B472" s="77" t="s">
        <v>483</v>
      </c>
      <c r="C472" s="7"/>
      <c r="D472" s="37"/>
      <c r="E472" s="37"/>
      <c r="F472" s="37"/>
      <c r="G472" s="56"/>
      <c r="H472" s="56"/>
      <c r="I472" s="56"/>
      <c r="J472" s="18"/>
      <c r="K472" s="18"/>
      <c r="L472" s="19"/>
      <c r="M472" s="79">
        <f>VLOOKUP($B472,المارينا!$B:$M,12,0)</f>
        <v>44793</v>
      </c>
      <c r="N472" s="62" t="str">
        <f>IF(AND(M472&gt;=$N$1)*(M472&lt;=$O$1),VLOOKUP(B472,المارينا!B$2:N$642,12),"لم تنتهي بعد")</f>
        <v>لم تنتهي بعد</v>
      </c>
      <c r="O472" s="65"/>
      <c r="P472" s="20"/>
      <c r="Q472" s="21"/>
      <c r="R472" s="22"/>
      <c r="S472" s="23"/>
      <c r="T472" s="24"/>
      <c r="U472" s="25"/>
      <c r="V472" s="25"/>
      <c r="W472" s="45"/>
      <c r="X472" s="44"/>
      <c r="Y472" s="44"/>
      <c r="Z472" s="44"/>
      <c r="AA472" s="41"/>
      <c r="AB472" s="41"/>
      <c r="AC472" s="26"/>
      <c r="AD472" s="27"/>
      <c r="AE472" s="28"/>
      <c r="AF472" s="69"/>
      <c r="AG472" s="69"/>
      <c r="AH472" s="69"/>
      <c r="AI472" s="69"/>
      <c r="AJ472" s="69"/>
      <c r="AK472" s="69"/>
      <c r="AL472" s="69"/>
    </row>
    <row r="473" spans="1:38" s="71" customFormat="1" ht="60" customHeight="1" thickBot="1" x14ac:dyDescent="0.3">
      <c r="A473" s="15"/>
      <c r="B473" s="77" t="s">
        <v>484</v>
      </c>
      <c r="C473" s="17"/>
      <c r="D473" s="52"/>
      <c r="E473" s="52"/>
      <c r="F473" s="52"/>
      <c r="G473" s="56"/>
      <c r="H473" s="56"/>
      <c r="I473" s="56"/>
      <c r="J473" s="18"/>
      <c r="K473" s="18"/>
      <c r="L473" s="19"/>
      <c r="M473" s="79">
        <f>VLOOKUP($B473,المارينا!$B:$M,12,0)</f>
        <v>44410</v>
      </c>
      <c r="N473" s="62" t="str">
        <f>IF(AND(M473&gt;=$N$1)*(M473&lt;=$O$1),VLOOKUP(B473,المارينا!B$2:N$642,12),"لم تنتهي بعد")</f>
        <v>لم تنتهي بعد</v>
      </c>
      <c r="O473" s="65"/>
      <c r="P473" s="20"/>
      <c r="Q473" s="21"/>
      <c r="R473" s="22"/>
      <c r="S473" s="23"/>
      <c r="T473" s="24"/>
      <c r="U473" s="25"/>
      <c r="V473" s="25"/>
      <c r="W473" s="45"/>
      <c r="X473" s="44"/>
      <c r="Y473" s="44"/>
      <c r="Z473" s="44"/>
      <c r="AA473" s="41"/>
      <c r="AB473" s="41"/>
      <c r="AC473" s="26"/>
      <c r="AD473" s="27"/>
      <c r="AE473" s="28"/>
      <c r="AF473" s="69"/>
      <c r="AG473" s="69"/>
      <c r="AH473" s="69"/>
      <c r="AI473" s="69"/>
      <c r="AJ473" s="69"/>
      <c r="AK473" s="69"/>
      <c r="AL473" s="69"/>
    </row>
    <row r="474" spans="1:38" s="71" customFormat="1" ht="60" customHeight="1" thickBot="1" x14ac:dyDescent="0.3">
      <c r="A474" s="15"/>
      <c r="B474" s="77" t="s">
        <v>485</v>
      </c>
      <c r="C474" s="7"/>
      <c r="D474" s="52"/>
      <c r="E474" s="52"/>
      <c r="F474" s="52"/>
      <c r="G474" s="56"/>
      <c r="H474" s="56"/>
      <c r="I474" s="56"/>
      <c r="J474" s="18"/>
      <c r="K474" s="18"/>
      <c r="L474" s="19"/>
      <c r="M474" s="79">
        <f>VLOOKUP($B474,المارينا!$B:$M,12,0)</f>
        <v>44436</v>
      </c>
      <c r="N474" s="62" t="str">
        <f>IF(AND(M474&gt;=$N$1)*(M474&lt;=$O$1),VLOOKUP(B474,المارينا!B$2:N$642,12),"لم تنتهي بعد")</f>
        <v>لم تنتهي بعد</v>
      </c>
      <c r="O474" s="65"/>
      <c r="P474" s="20"/>
      <c r="Q474" s="21"/>
      <c r="R474" s="22"/>
      <c r="S474" s="23"/>
      <c r="T474" s="24"/>
      <c r="U474" s="25"/>
      <c r="V474" s="25"/>
      <c r="W474" s="45"/>
      <c r="X474" s="44"/>
      <c r="Y474" s="44"/>
      <c r="Z474" s="44"/>
      <c r="AA474" s="41"/>
      <c r="AB474" s="41"/>
      <c r="AC474" s="26"/>
      <c r="AD474" s="27"/>
      <c r="AE474" s="28"/>
      <c r="AF474" s="69"/>
      <c r="AG474" s="69"/>
      <c r="AH474" s="69"/>
      <c r="AI474" s="69"/>
      <c r="AJ474" s="69"/>
      <c r="AK474" s="69"/>
      <c r="AL474" s="69"/>
    </row>
    <row r="475" spans="1:38" s="71" customFormat="1" ht="60" customHeight="1" thickBot="1" x14ac:dyDescent="0.3">
      <c r="A475" s="15"/>
      <c r="B475" s="77" t="s">
        <v>486</v>
      </c>
      <c r="C475" s="17"/>
      <c r="D475" s="37"/>
      <c r="E475" s="37"/>
      <c r="F475" s="37"/>
      <c r="G475" s="56"/>
      <c r="H475" s="56"/>
      <c r="I475" s="56"/>
      <c r="J475" s="18"/>
      <c r="K475" s="18"/>
      <c r="L475" s="19"/>
      <c r="M475" s="79">
        <f>VLOOKUP($B475,المارينا!$B:$M,12,0)</f>
        <v>44487</v>
      </c>
      <c r="N475" s="62" t="str">
        <f>IF(AND(M475&gt;=$N$1)*(M475&lt;=$O$1),VLOOKUP(B475,المارينا!B$2:N$642,12),"لم تنتهي بعد")</f>
        <v>لم تنتهي بعد</v>
      </c>
      <c r="O475" s="65"/>
      <c r="P475" s="20"/>
      <c r="Q475" s="21"/>
      <c r="R475" s="22"/>
      <c r="S475" s="23"/>
      <c r="T475" s="24"/>
      <c r="U475" s="25"/>
      <c r="V475" s="25"/>
      <c r="W475" s="45"/>
      <c r="X475" s="44"/>
      <c r="Y475" s="44"/>
      <c r="Z475" s="44"/>
      <c r="AA475" s="41"/>
      <c r="AB475" s="41"/>
      <c r="AC475" s="26"/>
      <c r="AD475" s="27"/>
      <c r="AE475" s="28"/>
      <c r="AF475" s="69"/>
      <c r="AG475" s="69"/>
      <c r="AH475" s="69"/>
      <c r="AI475" s="69"/>
      <c r="AJ475" s="69"/>
      <c r="AK475" s="69"/>
      <c r="AL475" s="69"/>
    </row>
    <row r="476" spans="1:38" s="71" customFormat="1" ht="60" customHeight="1" thickBot="1" x14ac:dyDescent="0.3">
      <c r="A476" s="15"/>
      <c r="B476" s="77" t="s">
        <v>487</v>
      </c>
      <c r="C476" s="7"/>
      <c r="D476" s="52"/>
      <c r="E476" s="52"/>
      <c r="F476" s="52"/>
      <c r="G476" s="56"/>
      <c r="H476" s="56"/>
      <c r="I476" s="56"/>
      <c r="J476" s="18"/>
      <c r="K476" s="18"/>
      <c r="L476" s="19"/>
      <c r="M476" s="79">
        <f>VLOOKUP($B476,المارينا!$B:$M,12,0)</f>
        <v>44623</v>
      </c>
      <c r="N476" s="62" t="str">
        <f>IF(AND(M476&gt;=$N$1)*(M476&lt;=$O$1),VLOOKUP(B476,المارينا!B$2:N$642,12),"لم تنتهي بعد")</f>
        <v>لم تنتهي بعد</v>
      </c>
      <c r="O476" s="65"/>
      <c r="P476" s="20"/>
      <c r="Q476" s="21"/>
      <c r="R476" s="22"/>
      <c r="S476" s="23"/>
      <c r="T476" s="24"/>
      <c r="U476" s="25"/>
      <c r="V476" s="25"/>
      <c r="W476" s="45"/>
      <c r="X476" s="44"/>
      <c r="Y476" s="44"/>
      <c r="Z476" s="44"/>
      <c r="AA476" s="41"/>
      <c r="AB476" s="41"/>
      <c r="AC476" s="26"/>
      <c r="AD476" s="27"/>
      <c r="AE476" s="28"/>
      <c r="AF476" s="69"/>
      <c r="AG476" s="69"/>
      <c r="AH476" s="69"/>
      <c r="AI476" s="69"/>
      <c r="AJ476" s="69"/>
      <c r="AK476" s="69"/>
      <c r="AL476" s="69"/>
    </row>
    <row r="477" spans="1:38" s="71" customFormat="1" ht="60" customHeight="1" thickBot="1" x14ac:dyDescent="0.3">
      <c r="A477" s="15"/>
      <c r="B477" s="77" t="s">
        <v>488</v>
      </c>
      <c r="C477" s="17"/>
      <c r="D477" s="52"/>
      <c r="E477" s="52"/>
      <c r="F477" s="52"/>
      <c r="G477" s="56"/>
      <c r="H477" s="56"/>
      <c r="I477" s="56"/>
      <c r="J477" s="18"/>
      <c r="K477" s="18"/>
      <c r="L477" s="19"/>
      <c r="M477" s="79">
        <f>VLOOKUP($B477,المارينا!$B:$M,12,0)</f>
        <v>44542</v>
      </c>
      <c r="N477" s="62" t="str">
        <f>IF(AND(M477&gt;=$N$1)*(M477&lt;=$O$1),VLOOKUP(B477,المارينا!B$2:N$642,12),"لم تنتهي بعد")</f>
        <v>لم تنتهي بعد</v>
      </c>
      <c r="O477" s="65"/>
      <c r="P477" s="20"/>
      <c r="Q477" s="21"/>
      <c r="R477" s="22"/>
      <c r="S477" s="23"/>
      <c r="T477" s="24"/>
      <c r="U477" s="25"/>
      <c r="V477" s="25"/>
      <c r="W477" s="45"/>
      <c r="X477" s="44"/>
      <c r="Y477" s="44"/>
      <c r="Z477" s="44"/>
      <c r="AA477" s="41"/>
      <c r="AB477" s="41"/>
      <c r="AC477" s="26"/>
      <c r="AD477" s="27"/>
      <c r="AE477" s="28"/>
      <c r="AF477" s="69"/>
      <c r="AG477" s="69"/>
      <c r="AH477" s="69"/>
      <c r="AI477" s="69"/>
      <c r="AJ477" s="69"/>
      <c r="AK477" s="69"/>
      <c r="AL477" s="69"/>
    </row>
    <row r="478" spans="1:38" s="71" customFormat="1" ht="60" customHeight="1" thickBot="1" x14ac:dyDescent="0.3">
      <c r="A478" s="15"/>
      <c r="B478" s="77" t="s">
        <v>489</v>
      </c>
      <c r="C478" s="7"/>
      <c r="D478" s="52"/>
      <c r="E478" s="52"/>
      <c r="F478" s="52"/>
      <c r="G478" s="56"/>
      <c r="H478" s="56"/>
      <c r="I478" s="56"/>
      <c r="J478" s="18"/>
      <c r="K478" s="18"/>
      <c r="L478" s="19"/>
      <c r="M478" s="79">
        <f>VLOOKUP($B478,المارينا!$B:$M,12,0)</f>
        <v>44486</v>
      </c>
      <c r="N478" s="62" t="str">
        <f>IF(AND(M478&gt;=$N$1)*(M478&lt;=$O$1),VLOOKUP(B478,المارينا!B$2:N$642,12),"لم تنتهي بعد")</f>
        <v>لم تنتهي بعد</v>
      </c>
      <c r="O478" s="65"/>
      <c r="P478" s="20"/>
      <c r="Q478" s="21"/>
      <c r="R478" s="22"/>
      <c r="S478" s="23"/>
      <c r="T478" s="24"/>
      <c r="U478" s="25"/>
      <c r="V478" s="25"/>
      <c r="W478" s="45"/>
      <c r="X478" s="44"/>
      <c r="Y478" s="44"/>
      <c r="Z478" s="44"/>
      <c r="AA478" s="41"/>
      <c r="AB478" s="41"/>
      <c r="AC478" s="26"/>
      <c r="AD478" s="27"/>
      <c r="AE478" s="28"/>
      <c r="AF478" s="69"/>
      <c r="AG478" s="69"/>
      <c r="AH478" s="69"/>
      <c r="AI478" s="69"/>
      <c r="AJ478" s="69"/>
      <c r="AK478" s="69"/>
      <c r="AL478" s="69"/>
    </row>
    <row r="479" spans="1:38" s="71" customFormat="1" ht="60" customHeight="1" thickBot="1" x14ac:dyDescent="0.3">
      <c r="A479" s="15"/>
      <c r="B479" s="77" t="s">
        <v>490</v>
      </c>
      <c r="C479" s="17"/>
      <c r="D479" s="37"/>
      <c r="E479" s="37"/>
      <c r="F479" s="37"/>
      <c r="G479" s="56"/>
      <c r="H479" s="56"/>
      <c r="I479" s="56"/>
      <c r="J479" s="18"/>
      <c r="K479" s="18"/>
      <c r="L479" s="19"/>
      <c r="M479" s="79">
        <f>VLOOKUP($B479,المارينا!$B:$M,12,0)</f>
        <v>44411</v>
      </c>
      <c r="N479" s="62" t="str">
        <f>IF(AND(M479&gt;=$N$1)*(M479&lt;=$O$1),VLOOKUP(B479,المارينا!B$2:N$642,12),"لم تنتهي بعد")</f>
        <v>لم تنتهي بعد</v>
      </c>
      <c r="O479" s="65"/>
      <c r="P479" s="20"/>
      <c r="Q479" s="21"/>
      <c r="R479" s="22"/>
      <c r="S479" s="23"/>
      <c r="T479" s="24"/>
      <c r="U479" s="25"/>
      <c r="V479" s="25"/>
      <c r="W479" s="45"/>
      <c r="X479" s="44"/>
      <c r="Y479" s="44"/>
      <c r="Z479" s="44"/>
      <c r="AA479" s="41"/>
      <c r="AB479" s="41"/>
      <c r="AC479" s="26"/>
      <c r="AD479" s="27"/>
      <c r="AE479" s="28"/>
      <c r="AF479" s="69"/>
      <c r="AG479" s="69"/>
      <c r="AH479" s="69"/>
      <c r="AI479" s="69"/>
      <c r="AJ479" s="69"/>
      <c r="AK479" s="69"/>
      <c r="AL479" s="69"/>
    </row>
    <row r="480" spans="1:38" s="71" customFormat="1" ht="60" customHeight="1" thickBot="1" x14ac:dyDescent="0.3">
      <c r="A480" s="15"/>
      <c r="B480" s="77" t="s">
        <v>491</v>
      </c>
      <c r="C480" s="7"/>
      <c r="D480" s="52"/>
      <c r="E480" s="52"/>
      <c r="F480" s="52"/>
      <c r="G480" s="56"/>
      <c r="H480" s="56"/>
      <c r="I480" s="56"/>
      <c r="J480" s="18"/>
      <c r="K480" s="18"/>
      <c r="L480" s="19"/>
      <c r="M480" s="79">
        <f>VLOOKUP($B480,المارينا!$B:$M,12,0)</f>
        <v>44426</v>
      </c>
      <c r="N480" s="62" t="str">
        <f>IF(AND(M480&gt;=$N$1)*(M480&lt;=$O$1),VLOOKUP(B480,المارينا!B$2:N$642,12),"لم تنتهي بعد")</f>
        <v>لم تنتهي بعد</v>
      </c>
      <c r="O480" s="65"/>
      <c r="P480" s="20"/>
      <c r="Q480" s="21"/>
      <c r="R480" s="22"/>
      <c r="S480" s="23"/>
      <c r="T480" s="24"/>
      <c r="U480" s="25"/>
      <c r="V480" s="25"/>
      <c r="W480" s="45"/>
      <c r="X480" s="44"/>
      <c r="Y480" s="44"/>
      <c r="Z480" s="44"/>
      <c r="AA480" s="41"/>
      <c r="AB480" s="41"/>
      <c r="AC480" s="26"/>
      <c r="AD480" s="27"/>
      <c r="AE480" s="28"/>
      <c r="AF480" s="69"/>
      <c r="AG480" s="69"/>
      <c r="AH480" s="69"/>
      <c r="AI480" s="69"/>
      <c r="AJ480" s="69"/>
      <c r="AK480" s="69"/>
      <c r="AL480" s="69"/>
    </row>
    <row r="481" spans="1:38" s="71" customFormat="1" ht="60" customHeight="1" thickBot="1" x14ac:dyDescent="0.3">
      <c r="A481" s="15"/>
      <c r="B481" s="77" t="s">
        <v>492</v>
      </c>
      <c r="C481" s="17"/>
      <c r="D481" s="52"/>
      <c r="E481" s="52"/>
      <c r="F481" s="52"/>
      <c r="G481" s="56"/>
      <c r="H481" s="56"/>
      <c r="I481" s="56"/>
      <c r="J481" s="18"/>
      <c r="K481" s="18"/>
      <c r="L481" s="19"/>
      <c r="M481" s="79">
        <f>VLOOKUP($B481,المارينا!$B:$M,12,0)</f>
        <v>44478</v>
      </c>
      <c r="N481" s="62" t="str">
        <f>IF(AND(M481&gt;=$N$1)*(M481&lt;=$O$1),VLOOKUP(B481,المارينا!B$2:N$642,12),"لم تنتهي بعد")</f>
        <v>لم تنتهي بعد</v>
      </c>
      <c r="O481" s="65"/>
      <c r="P481" s="20"/>
      <c r="Q481" s="21"/>
      <c r="R481" s="22"/>
      <c r="S481" s="23"/>
      <c r="T481" s="24"/>
      <c r="U481" s="25"/>
      <c r="V481" s="25"/>
      <c r="W481" s="45"/>
      <c r="X481" s="44"/>
      <c r="Y481" s="44"/>
      <c r="Z481" s="44"/>
      <c r="AA481" s="41"/>
      <c r="AB481" s="41"/>
      <c r="AC481" s="26"/>
      <c r="AD481" s="27"/>
      <c r="AE481" s="28"/>
      <c r="AF481" s="69"/>
      <c r="AG481" s="69"/>
      <c r="AH481" s="69"/>
      <c r="AI481" s="69"/>
      <c r="AJ481" s="69"/>
      <c r="AK481" s="69"/>
      <c r="AL481" s="69"/>
    </row>
    <row r="482" spans="1:38" s="71" customFormat="1" ht="60" customHeight="1" thickBot="1" x14ac:dyDescent="0.3">
      <c r="A482" s="15"/>
      <c r="B482" s="77" t="s">
        <v>493</v>
      </c>
      <c r="C482" s="7"/>
      <c r="D482" s="37"/>
      <c r="E482" s="37"/>
      <c r="F482" s="37"/>
      <c r="G482" s="56"/>
      <c r="H482" s="56"/>
      <c r="I482" s="56"/>
      <c r="J482" s="18"/>
      <c r="K482" s="18"/>
      <c r="L482" s="19"/>
      <c r="M482" s="79">
        <f>VLOOKUP($B482,المارينا!$B:$M,12,0)</f>
        <v>44621</v>
      </c>
      <c r="N482" s="62" t="str">
        <f>IF(AND(M482&gt;=$N$1)*(M482&lt;=$O$1),VLOOKUP(B482,المارينا!B$2:N$642,12),"لم تنتهي بعد")</f>
        <v>لم تنتهي بعد</v>
      </c>
      <c r="O482" s="65"/>
      <c r="P482" s="20"/>
      <c r="Q482" s="21"/>
      <c r="R482" s="22"/>
      <c r="S482" s="23"/>
      <c r="T482" s="24"/>
      <c r="U482" s="25"/>
      <c r="V482" s="25"/>
      <c r="W482" s="45"/>
      <c r="X482" s="44"/>
      <c r="Y482" s="44"/>
      <c r="Z482" s="44"/>
      <c r="AA482" s="41"/>
      <c r="AB482" s="41"/>
      <c r="AC482" s="26"/>
      <c r="AD482" s="27"/>
      <c r="AE482" s="28"/>
      <c r="AF482" s="69"/>
      <c r="AG482" s="69"/>
      <c r="AH482" s="69"/>
      <c r="AI482" s="69"/>
      <c r="AJ482" s="69"/>
      <c r="AK482" s="69"/>
      <c r="AL482" s="69"/>
    </row>
    <row r="483" spans="1:38" s="71" customFormat="1" ht="60" customHeight="1" thickBot="1" x14ac:dyDescent="0.3">
      <c r="A483" s="15"/>
      <c r="B483" s="77" t="s">
        <v>494</v>
      </c>
      <c r="C483" s="17"/>
      <c r="D483" s="52"/>
      <c r="E483" s="52"/>
      <c r="F483" s="52"/>
      <c r="G483" s="56"/>
      <c r="H483" s="56"/>
      <c r="I483" s="56"/>
      <c r="J483" s="18"/>
      <c r="K483" s="18"/>
      <c r="L483" s="19"/>
      <c r="M483" s="79">
        <f>VLOOKUP($B483,المارينا!$B:$M,12,0)</f>
        <v>44396</v>
      </c>
      <c r="N483" s="62" t="str">
        <f>IF(AND(M483&gt;=$N$1)*(M483&lt;=$O$1),VLOOKUP(B483,المارينا!B$2:N$642,12),"لم تنتهي بعد")</f>
        <v>لم تنتهي بعد</v>
      </c>
      <c r="O483" s="65"/>
      <c r="P483" s="20"/>
      <c r="Q483" s="21"/>
      <c r="R483" s="22"/>
      <c r="S483" s="23"/>
      <c r="T483" s="24"/>
      <c r="U483" s="25"/>
      <c r="V483" s="25"/>
      <c r="W483" s="45"/>
      <c r="X483" s="44"/>
      <c r="Y483" s="44"/>
      <c r="Z483" s="44"/>
      <c r="AA483" s="41"/>
      <c r="AB483" s="41"/>
      <c r="AC483" s="26"/>
      <c r="AD483" s="27"/>
      <c r="AE483" s="28"/>
      <c r="AF483" s="69"/>
      <c r="AG483" s="69"/>
      <c r="AH483" s="69"/>
      <c r="AI483" s="69"/>
      <c r="AJ483" s="69"/>
      <c r="AK483" s="69"/>
      <c r="AL483" s="69"/>
    </row>
    <row r="484" spans="1:38" s="71" customFormat="1" ht="60" customHeight="1" thickBot="1" x14ac:dyDescent="0.3">
      <c r="A484" s="15"/>
      <c r="B484" s="77" t="s">
        <v>495</v>
      </c>
      <c r="C484" s="7"/>
      <c r="D484" s="52"/>
      <c r="E484" s="52"/>
      <c r="F484" s="52"/>
      <c r="G484" s="56"/>
      <c r="H484" s="56"/>
      <c r="I484" s="56"/>
      <c r="J484" s="18"/>
      <c r="K484" s="18"/>
      <c r="L484" s="19"/>
      <c r="M484" s="79">
        <f>VLOOKUP($B484,المارينا!$B:$M,12,0)</f>
        <v>44656</v>
      </c>
      <c r="N484" s="62" t="str">
        <f>IF(AND(M484&gt;=$N$1)*(M484&lt;=$O$1),VLOOKUP(B484,المارينا!B$2:N$642,12),"لم تنتهي بعد")</f>
        <v>لم تنتهي بعد</v>
      </c>
      <c r="O484" s="65"/>
      <c r="P484" s="20"/>
      <c r="Q484" s="21"/>
      <c r="R484" s="22"/>
      <c r="S484" s="23"/>
      <c r="T484" s="24"/>
      <c r="U484" s="25"/>
      <c r="V484" s="25"/>
      <c r="W484" s="45"/>
      <c r="X484" s="44"/>
      <c r="Y484" s="44"/>
      <c r="Z484" s="44"/>
      <c r="AA484" s="41"/>
      <c r="AB484" s="41"/>
      <c r="AC484" s="26"/>
      <c r="AD484" s="27"/>
      <c r="AE484" s="28"/>
      <c r="AF484" s="69"/>
      <c r="AG484" s="69"/>
      <c r="AH484" s="69"/>
      <c r="AI484" s="69"/>
      <c r="AJ484" s="69"/>
      <c r="AK484" s="69"/>
      <c r="AL484" s="69"/>
    </row>
    <row r="485" spans="1:38" s="71" customFormat="1" ht="60" customHeight="1" thickBot="1" x14ac:dyDescent="0.3">
      <c r="A485" s="15"/>
      <c r="B485" s="77" t="s">
        <v>496</v>
      </c>
      <c r="C485" s="17"/>
      <c r="D485" s="52"/>
      <c r="E485" s="52"/>
      <c r="F485" s="52"/>
      <c r="G485" s="56"/>
      <c r="H485" s="56"/>
      <c r="I485" s="56"/>
      <c r="J485" s="18"/>
      <c r="K485" s="18"/>
      <c r="L485" s="19"/>
      <c r="M485" s="79">
        <f>VLOOKUP($B485,المارينا!$B:$M,12,0)</f>
        <v>44695</v>
      </c>
      <c r="N485" s="62" t="str">
        <f>IF(AND(M485&gt;=$N$1)*(M485&lt;=$O$1),VLOOKUP(B485,المارينا!B$2:N$642,12),"لم تنتهي بعد")</f>
        <v>لم تنتهي بعد</v>
      </c>
      <c r="O485" s="65"/>
      <c r="P485" s="20"/>
      <c r="Q485" s="21"/>
      <c r="R485" s="22"/>
      <c r="S485" s="23"/>
      <c r="T485" s="24"/>
      <c r="U485" s="25"/>
      <c r="V485" s="25"/>
      <c r="W485" s="45"/>
      <c r="X485" s="44"/>
      <c r="Y485" s="44"/>
      <c r="Z485" s="44"/>
      <c r="AA485" s="41"/>
      <c r="AB485" s="41"/>
      <c r="AC485" s="26"/>
      <c r="AD485" s="27"/>
      <c r="AE485" s="28"/>
      <c r="AF485" s="69"/>
      <c r="AG485" s="69"/>
      <c r="AH485" s="69"/>
      <c r="AI485" s="69"/>
      <c r="AJ485" s="69"/>
      <c r="AK485" s="69"/>
      <c r="AL485" s="69"/>
    </row>
    <row r="486" spans="1:38" s="71" customFormat="1" ht="60" customHeight="1" thickBot="1" x14ac:dyDescent="0.3">
      <c r="A486" s="15"/>
      <c r="B486" s="77" t="s">
        <v>497</v>
      </c>
      <c r="C486" s="7"/>
      <c r="D486" s="37"/>
      <c r="E486" s="37"/>
      <c r="F486" s="37"/>
      <c r="G486" s="56"/>
      <c r="H486" s="56"/>
      <c r="I486" s="56"/>
      <c r="J486" s="18"/>
      <c r="K486" s="18"/>
      <c r="L486" s="19"/>
      <c r="M486" s="79">
        <f>VLOOKUP($B486,المارينا!$B:$M,12,0)</f>
        <v>44488</v>
      </c>
      <c r="N486" s="62" t="str">
        <f>IF(AND(M486&gt;=$N$1)*(M486&lt;=$O$1),VLOOKUP(B486,المارينا!B$2:N$642,12),"لم تنتهي بعد")</f>
        <v>لم تنتهي بعد</v>
      </c>
      <c r="O486" s="65"/>
      <c r="P486" s="20"/>
      <c r="Q486" s="21"/>
      <c r="R486" s="22"/>
      <c r="S486" s="23"/>
      <c r="T486" s="24"/>
      <c r="U486" s="25"/>
      <c r="V486" s="25"/>
      <c r="W486" s="45"/>
      <c r="X486" s="44"/>
      <c r="Y486" s="44"/>
      <c r="Z486" s="44"/>
      <c r="AA486" s="41"/>
      <c r="AB486" s="41"/>
      <c r="AC486" s="26"/>
      <c r="AD486" s="27"/>
      <c r="AE486" s="28"/>
      <c r="AF486" s="69"/>
      <c r="AG486" s="69"/>
      <c r="AH486" s="69"/>
      <c r="AI486" s="69"/>
      <c r="AJ486" s="69"/>
      <c r="AK486" s="69"/>
      <c r="AL486" s="69"/>
    </row>
    <row r="487" spans="1:38" s="71" customFormat="1" ht="60" customHeight="1" thickBot="1" x14ac:dyDescent="0.3">
      <c r="A487" s="15"/>
      <c r="B487" s="77" t="s">
        <v>498</v>
      </c>
      <c r="C487" s="17"/>
      <c r="D487" s="52"/>
      <c r="E487" s="52"/>
      <c r="F487" s="52"/>
      <c r="G487" s="56"/>
      <c r="H487" s="56"/>
      <c r="I487" s="56"/>
      <c r="J487" s="18"/>
      <c r="K487" s="18"/>
      <c r="L487" s="19"/>
      <c r="M487" s="79">
        <f>VLOOKUP($B487,المارينا!$B:$M,12,0)</f>
        <v>44375</v>
      </c>
      <c r="N487" s="62">
        <f>IF(AND(M487&gt;=$N$1)*(M487&lt;=$O$1),VLOOKUP(B487,المارينا!B$2:N$642,12),"لم تنتهي بعد")</f>
        <v>44375</v>
      </c>
      <c r="O487" s="65"/>
      <c r="P487" s="20"/>
      <c r="Q487" s="21"/>
      <c r="R487" s="22"/>
      <c r="S487" s="23"/>
      <c r="T487" s="24"/>
      <c r="U487" s="25"/>
      <c r="V487" s="25"/>
      <c r="W487" s="45"/>
      <c r="X487" s="44"/>
      <c r="Y487" s="44"/>
      <c r="Z487" s="44"/>
      <c r="AA487" s="41"/>
      <c r="AB487" s="41"/>
      <c r="AC487" s="26"/>
      <c r="AD487" s="27"/>
      <c r="AE487" s="28"/>
      <c r="AF487" s="69"/>
      <c r="AG487" s="69"/>
      <c r="AH487" s="69"/>
      <c r="AI487" s="69"/>
      <c r="AJ487" s="69"/>
      <c r="AK487" s="69"/>
      <c r="AL487" s="69"/>
    </row>
    <row r="488" spans="1:38" s="71" customFormat="1" ht="60" customHeight="1" thickBot="1" x14ac:dyDescent="0.3">
      <c r="A488" s="15"/>
      <c r="B488" s="77" t="s">
        <v>499</v>
      </c>
      <c r="C488" s="7"/>
      <c r="D488" s="52"/>
      <c r="E488" s="52"/>
      <c r="F488" s="52"/>
      <c r="G488" s="56"/>
      <c r="H488" s="56"/>
      <c r="I488" s="56"/>
      <c r="J488" s="18"/>
      <c r="K488" s="18"/>
      <c r="L488" s="19"/>
      <c r="M488" s="79">
        <f>VLOOKUP($B488,المارينا!$B:$M,12,0)</f>
        <v>44487</v>
      </c>
      <c r="N488" s="62" t="str">
        <f>IF(AND(M488&gt;=$N$1)*(M488&lt;=$O$1),VLOOKUP(B488,المارينا!B$2:N$642,12),"لم تنتهي بعد")</f>
        <v>لم تنتهي بعد</v>
      </c>
      <c r="O488" s="65"/>
      <c r="P488" s="20"/>
      <c r="Q488" s="21"/>
      <c r="R488" s="22"/>
      <c r="S488" s="23"/>
      <c r="T488" s="24"/>
      <c r="U488" s="25"/>
      <c r="V488" s="25"/>
      <c r="W488" s="45"/>
      <c r="X488" s="44"/>
      <c r="Y488" s="44"/>
      <c r="Z488" s="44"/>
      <c r="AA488" s="41"/>
      <c r="AB488" s="41"/>
      <c r="AC488" s="26"/>
      <c r="AD488" s="27"/>
      <c r="AE488" s="28"/>
      <c r="AF488" s="69"/>
      <c r="AG488" s="69"/>
      <c r="AH488" s="69"/>
      <c r="AI488" s="69"/>
      <c r="AJ488" s="69"/>
      <c r="AK488" s="69"/>
      <c r="AL488" s="69"/>
    </row>
    <row r="489" spans="1:38" s="71" customFormat="1" ht="60" customHeight="1" thickBot="1" x14ac:dyDescent="0.3">
      <c r="A489" s="15"/>
      <c r="B489" s="77" t="s">
        <v>500</v>
      </c>
      <c r="C489" s="17"/>
      <c r="D489" s="37"/>
      <c r="E489" s="37"/>
      <c r="F489" s="37"/>
      <c r="G489" s="56"/>
      <c r="H489" s="56"/>
      <c r="I489" s="56"/>
      <c r="J489" s="18"/>
      <c r="K489" s="18"/>
      <c r="L489" s="19"/>
      <c r="M489" s="79">
        <f>VLOOKUP($B489,المارينا!$B:$M,12,0)</f>
        <v>44521</v>
      </c>
      <c r="N489" s="62" t="str">
        <f>IF(AND(M489&gt;=$N$1)*(M489&lt;=$O$1),VLOOKUP(B489,المارينا!B$2:N$642,12),"لم تنتهي بعد")</f>
        <v>لم تنتهي بعد</v>
      </c>
      <c r="O489" s="65"/>
      <c r="P489" s="20"/>
      <c r="Q489" s="21"/>
      <c r="R489" s="22"/>
      <c r="S489" s="23"/>
      <c r="T489" s="24"/>
      <c r="U489" s="25"/>
      <c r="V489" s="25"/>
      <c r="W489" s="45"/>
      <c r="X489" s="44"/>
      <c r="Y489" s="44"/>
      <c r="Z489" s="44"/>
      <c r="AA489" s="41"/>
      <c r="AB489" s="41"/>
      <c r="AC489" s="26"/>
      <c r="AD489" s="27"/>
      <c r="AE489" s="28"/>
      <c r="AF489" s="69"/>
      <c r="AG489" s="69"/>
      <c r="AH489" s="69"/>
      <c r="AI489" s="69"/>
      <c r="AJ489" s="69"/>
      <c r="AK489" s="69"/>
      <c r="AL489" s="69"/>
    </row>
    <row r="490" spans="1:38" s="71" customFormat="1" ht="60" customHeight="1" thickBot="1" x14ac:dyDescent="0.3">
      <c r="A490" s="15"/>
      <c r="B490" s="77" t="s">
        <v>501</v>
      </c>
      <c r="C490" s="7"/>
      <c r="D490" s="52"/>
      <c r="E490" s="52"/>
      <c r="F490" s="52"/>
      <c r="G490" s="57"/>
      <c r="H490" s="57"/>
      <c r="I490" s="57"/>
      <c r="J490" s="18"/>
      <c r="K490" s="30"/>
      <c r="L490" s="31"/>
      <c r="M490" s="79">
        <f>VLOOKUP($B490,المارينا!$B:$M,12,0)</f>
        <v>44390</v>
      </c>
      <c r="N490" s="62" t="str">
        <f>IF(AND(M490&gt;=$N$1)*(M490&lt;=$O$1),VLOOKUP(B490,المارينا!B$2:N$642,12),"لم تنتهي بعد")</f>
        <v>لم تنتهي بعد</v>
      </c>
      <c r="O490" s="65"/>
      <c r="P490" s="20"/>
      <c r="Q490" s="21"/>
      <c r="R490" s="22"/>
      <c r="S490" s="23"/>
      <c r="T490" s="24"/>
      <c r="U490" s="25"/>
      <c r="V490" s="25"/>
      <c r="W490" s="45"/>
      <c r="X490" s="44"/>
      <c r="Y490" s="44"/>
      <c r="Z490" s="44"/>
      <c r="AA490" s="41"/>
      <c r="AB490" s="41"/>
      <c r="AC490" s="26"/>
      <c r="AD490" s="27"/>
      <c r="AE490" s="28"/>
      <c r="AF490" s="69"/>
      <c r="AG490" s="69"/>
      <c r="AH490" s="69"/>
      <c r="AI490" s="69"/>
      <c r="AJ490" s="69"/>
      <c r="AK490" s="69"/>
      <c r="AL490" s="69"/>
    </row>
    <row r="491" spans="1:38" s="71" customFormat="1" ht="60" customHeight="1" thickBot="1" x14ac:dyDescent="0.3">
      <c r="A491" s="15"/>
      <c r="B491" s="77" t="s">
        <v>502</v>
      </c>
      <c r="C491" s="17"/>
      <c r="D491" s="52"/>
      <c r="E491" s="52"/>
      <c r="F491" s="52"/>
      <c r="G491" s="56"/>
      <c r="H491" s="56"/>
      <c r="I491" s="56"/>
      <c r="J491" s="18"/>
      <c r="K491" s="18"/>
      <c r="L491" s="19"/>
      <c r="M491" s="79">
        <f>VLOOKUP($B491,المارينا!$B:$M,12,0)</f>
        <v>44799</v>
      </c>
      <c r="N491" s="62" t="str">
        <f>IF(AND(M491&gt;=$N$1)*(M491&lt;=$O$1),VLOOKUP(B491,المارينا!B$2:N$642,12),"لم تنتهي بعد")</f>
        <v>لم تنتهي بعد</v>
      </c>
      <c r="O491" s="65"/>
      <c r="P491" s="20"/>
      <c r="Q491" s="21"/>
      <c r="R491" s="22"/>
      <c r="S491" s="23"/>
      <c r="T491" s="24"/>
      <c r="U491" s="25"/>
      <c r="V491" s="25"/>
      <c r="W491" s="45"/>
      <c r="X491" s="44"/>
      <c r="Y491" s="44"/>
      <c r="Z491" s="44"/>
      <c r="AA491" s="41"/>
      <c r="AB491" s="41"/>
      <c r="AC491" s="26"/>
      <c r="AD491" s="27"/>
      <c r="AE491" s="28"/>
      <c r="AF491" s="69"/>
      <c r="AG491" s="69"/>
      <c r="AH491" s="69"/>
      <c r="AI491" s="69"/>
      <c r="AJ491" s="69"/>
      <c r="AK491" s="69"/>
      <c r="AL491" s="69"/>
    </row>
    <row r="492" spans="1:38" s="71" customFormat="1" ht="60" customHeight="1" thickBot="1" x14ac:dyDescent="0.3">
      <c r="A492" s="15"/>
      <c r="B492" s="77" t="s">
        <v>503</v>
      </c>
      <c r="C492" s="7"/>
      <c r="D492" s="52"/>
      <c r="E492" s="52"/>
      <c r="F492" s="52"/>
      <c r="G492" s="56"/>
      <c r="H492" s="56"/>
      <c r="I492" s="56"/>
      <c r="J492" s="18"/>
      <c r="K492" s="18"/>
      <c r="L492" s="19"/>
      <c r="M492" s="79">
        <f>VLOOKUP($B492,المارينا!$B:$M,12,0)</f>
        <v>44529</v>
      </c>
      <c r="N492" s="62" t="str">
        <f>IF(AND(M492&gt;=$N$1)*(M492&lt;=$O$1),VLOOKUP(B492,المارينا!B$2:N$642,12),"لم تنتهي بعد")</f>
        <v>لم تنتهي بعد</v>
      </c>
      <c r="O492" s="65"/>
      <c r="P492" s="20"/>
      <c r="Q492" s="21"/>
      <c r="R492" s="22"/>
      <c r="S492" s="23"/>
      <c r="T492" s="24"/>
      <c r="U492" s="25"/>
      <c r="V492" s="25"/>
      <c r="W492" s="45"/>
      <c r="X492" s="44"/>
      <c r="Y492" s="44"/>
      <c r="Z492" s="44"/>
      <c r="AA492" s="41"/>
      <c r="AB492" s="41"/>
      <c r="AC492" s="26"/>
      <c r="AD492" s="27"/>
      <c r="AE492" s="28"/>
      <c r="AF492" s="69"/>
      <c r="AG492" s="69"/>
      <c r="AH492" s="69"/>
      <c r="AI492" s="69"/>
      <c r="AJ492" s="69"/>
      <c r="AK492" s="69"/>
      <c r="AL492" s="69"/>
    </row>
    <row r="493" spans="1:38" s="71" customFormat="1" ht="60" customHeight="1" thickBot="1" x14ac:dyDescent="0.3">
      <c r="A493" s="15"/>
      <c r="B493" s="77" t="s">
        <v>504</v>
      </c>
      <c r="C493" s="17"/>
      <c r="D493" s="37"/>
      <c r="E493" s="37"/>
      <c r="F493" s="37"/>
      <c r="G493" s="56"/>
      <c r="H493" s="56"/>
      <c r="I493" s="56"/>
      <c r="J493" s="18"/>
      <c r="K493" s="18"/>
      <c r="L493" s="19"/>
      <c r="M493" s="79">
        <f>VLOOKUP($B493,المارينا!$B:$M,12,0)</f>
        <v>44410</v>
      </c>
      <c r="N493" s="62" t="str">
        <f>IF(AND(M493&gt;=$N$1)*(M493&lt;=$O$1),VLOOKUP(B493,المارينا!B$2:N$642,12),"لم تنتهي بعد")</f>
        <v>لم تنتهي بعد</v>
      </c>
      <c r="O493" s="65"/>
      <c r="P493" s="20"/>
      <c r="Q493" s="21"/>
      <c r="R493" s="22"/>
      <c r="S493" s="23"/>
      <c r="T493" s="24"/>
      <c r="U493" s="25"/>
      <c r="V493" s="25"/>
      <c r="W493" s="45"/>
      <c r="X493" s="44"/>
      <c r="Y493" s="44"/>
      <c r="Z493" s="44"/>
      <c r="AA493" s="41"/>
      <c r="AB493" s="41"/>
      <c r="AC493" s="26"/>
      <c r="AD493" s="27"/>
      <c r="AE493" s="28"/>
      <c r="AF493" s="69"/>
      <c r="AG493" s="69"/>
      <c r="AH493" s="69"/>
      <c r="AI493" s="69"/>
      <c r="AJ493" s="69"/>
      <c r="AK493" s="69"/>
      <c r="AL493" s="69"/>
    </row>
    <row r="494" spans="1:38" s="71" customFormat="1" ht="60" customHeight="1" thickBot="1" x14ac:dyDescent="0.3">
      <c r="A494" s="15"/>
      <c r="B494" s="77" t="s">
        <v>505</v>
      </c>
      <c r="C494" s="7"/>
      <c r="D494" s="52"/>
      <c r="E494" s="52"/>
      <c r="F494" s="52"/>
      <c r="G494" s="56"/>
      <c r="H494" s="56"/>
      <c r="I494" s="56"/>
      <c r="J494" s="18"/>
      <c r="K494" s="18"/>
      <c r="L494" s="19"/>
      <c r="M494" s="79">
        <f>VLOOKUP($B494,المارينا!$B:$M,12,0)</f>
        <v>44390</v>
      </c>
      <c r="N494" s="62" t="str">
        <f>IF(AND(M494&gt;=$N$1)*(M494&lt;=$O$1),VLOOKUP(B494,المارينا!B$2:N$642,12),"لم تنتهي بعد")</f>
        <v>لم تنتهي بعد</v>
      </c>
      <c r="O494" s="65"/>
      <c r="P494" s="20"/>
      <c r="Q494" s="21"/>
      <c r="R494" s="22"/>
      <c r="S494" s="23"/>
      <c r="T494" s="24"/>
      <c r="U494" s="25"/>
      <c r="V494" s="25"/>
      <c r="W494" s="45"/>
      <c r="X494" s="44"/>
      <c r="Y494" s="44"/>
      <c r="Z494" s="44"/>
      <c r="AA494" s="41"/>
      <c r="AB494" s="41"/>
      <c r="AC494" s="26"/>
      <c r="AD494" s="27"/>
      <c r="AE494" s="28"/>
      <c r="AF494" s="69"/>
      <c r="AG494" s="69"/>
      <c r="AH494" s="69"/>
      <c r="AI494" s="69"/>
      <c r="AJ494" s="69"/>
      <c r="AK494" s="69"/>
      <c r="AL494" s="69"/>
    </row>
    <row r="495" spans="1:38" s="71" customFormat="1" ht="60" customHeight="1" thickBot="1" x14ac:dyDescent="0.3">
      <c r="A495" s="15"/>
      <c r="B495" s="77" t="s">
        <v>506</v>
      </c>
      <c r="C495" s="17"/>
      <c r="D495" s="52"/>
      <c r="E495" s="52"/>
      <c r="F495" s="52"/>
      <c r="G495" s="56"/>
      <c r="H495" s="56"/>
      <c r="I495" s="56"/>
      <c r="J495" s="18"/>
      <c r="K495" s="18"/>
      <c r="L495" s="19"/>
      <c r="M495" s="79">
        <f>VLOOKUP($B495,المارينا!$B:$M,12,0)</f>
        <v>44367</v>
      </c>
      <c r="N495" s="62">
        <f>IF(AND(M495&gt;=$N$1)*(M495&lt;=$O$1),VLOOKUP(B495,المارينا!B$2:N$642,12),"لم تنتهي بعد")</f>
        <v>44367</v>
      </c>
      <c r="O495" s="65"/>
      <c r="P495" s="20"/>
      <c r="Q495" s="21"/>
      <c r="R495" s="22"/>
      <c r="S495" s="23"/>
      <c r="T495" s="24"/>
      <c r="U495" s="25"/>
      <c r="V495" s="25"/>
      <c r="W495" s="45"/>
      <c r="X495" s="44"/>
      <c r="Y495" s="44"/>
      <c r="Z495" s="44"/>
      <c r="AA495" s="41"/>
      <c r="AB495" s="41"/>
      <c r="AC495" s="26"/>
      <c r="AD495" s="27"/>
      <c r="AE495" s="28"/>
      <c r="AF495" s="69"/>
      <c r="AG495" s="69"/>
      <c r="AH495" s="69"/>
      <c r="AI495" s="69"/>
      <c r="AJ495" s="69"/>
      <c r="AK495" s="69"/>
      <c r="AL495" s="69"/>
    </row>
    <row r="496" spans="1:38" s="71" customFormat="1" ht="60" customHeight="1" thickBot="1" x14ac:dyDescent="0.3">
      <c r="A496" s="15"/>
      <c r="B496" s="77" t="s">
        <v>507</v>
      </c>
      <c r="C496" s="7"/>
      <c r="D496" s="37"/>
      <c r="E496" s="37"/>
      <c r="F496" s="37"/>
      <c r="G496" s="56"/>
      <c r="H496" s="56"/>
      <c r="I496" s="56"/>
      <c r="J496" s="18"/>
      <c r="K496" s="18"/>
      <c r="L496" s="19"/>
      <c r="M496" s="79">
        <f>VLOOKUP($B496,المارينا!$B:$M,12,0)</f>
        <v>44356</v>
      </c>
      <c r="N496" s="62">
        <f>IF(AND(M496&gt;=$N$1)*(M496&lt;=$O$1),VLOOKUP(B496,المارينا!B$2:N$642,12),"لم تنتهي بعد")</f>
        <v>44356</v>
      </c>
      <c r="O496" s="65"/>
      <c r="P496" s="20"/>
      <c r="Q496" s="21"/>
      <c r="R496" s="22"/>
      <c r="S496" s="23"/>
      <c r="T496" s="24"/>
      <c r="U496" s="25"/>
      <c r="V496" s="25"/>
      <c r="W496" s="45"/>
      <c r="X496" s="44"/>
      <c r="Y496" s="44"/>
      <c r="Z496" s="44"/>
      <c r="AA496" s="41"/>
      <c r="AB496" s="41"/>
      <c r="AC496" s="26"/>
      <c r="AD496" s="27"/>
      <c r="AE496" s="28"/>
      <c r="AF496" s="69"/>
      <c r="AG496" s="69"/>
      <c r="AH496" s="69"/>
      <c r="AI496" s="69"/>
      <c r="AJ496" s="69"/>
      <c r="AK496" s="69"/>
      <c r="AL496" s="69"/>
    </row>
    <row r="497" spans="1:38" s="71" customFormat="1" ht="60" customHeight="1" thickBot="1" x14ac:dyDescent="0.3">
      <c r="A497" s="15"/>
      <c r="B497" s="77" t="s">
        <v>508</v>
      </c>
      <c r="C497" s="17"/>
      <c r="D497" s="52"/>
      <c r="E497" s="52"/>
      <c r="F497" s="52"/>
      <c r="G497" s="56"/>
      <c r="H497" s="56"/>
      <c r="I497" s="56"/>
      <c r="J497" s="18"/>
      <c r="K497" s="32"/>
      <c r="L497" s="27"/>
      <c r="M497" s="79">
        <f>VLOOKUP($B497,المارينا!$B:$M,12,0)</f>
        <v>44575</v>
      </c>
      <c r="N497" s="62" t="str">
        <f>IF(AND(M497&gt;=$N$1)*(M497&lt;=$O$1),VLOOKUP(B497,المارينا!B$2:N$642,12),"لم تنتهي بعد")</f>
        <v>لم تنتهي بعد</v>
      </c>
      <c r="O497" s="65"/>
      <c r="P497" s="33"/>
      <c r="Q497" s="21"/>
      <c r="R497" s="22"/>
      <c r="S497" s="23"/>
      <c r="T497" s="24"/>
      <c r="U497" s="34"/>
      <c r="V497" s="34"/>
      <c r="W497" s="48"/>
      <c r="X497" s="44"/>
      <c r="Y497" s="44"/>
      <c r="Z497" s="44"/>
      <c r="AA497" s="41"/>
      <c r="AB497" s="41"/>
      <c r="AC497" s="27"/>
      <c r="AD497" s="27"/>
      <c r="AE497" s="28"/>
      <c r="AF497" s="69"/>
      <c r="AG497" s="69"/>
      <c r="AH497" s="69"/>
      <c r="AI497" s="69"/>
      <c r="AJ497" s="69"/>
      <c r="AK497" s="69"/>
      <c r="AL497" s="69"/>
    </row>
    <row r="498" spans="1:38" s="71" customFormat="1" ht="60" customHeight="1" thickBot="1" x14ac:dyDescent="0.3">
      <c r="A498" s="15"/>
      <c r="B498" s="77" t="s">
        <v>509</v>
      </c>
      <c r="C498" s="7"/>
      <c r="D498" s="52"/>
      <c r="E498" s="52"/>
      <c r="F498" s="52"/>
      <c r="G498" s="56"/>
      <c r="H498" s="56"/>
      <c r="I498" s="56"/>
      <c r="J498" s="18"/>
      <c r="K498" s="18"/>
      <c r="L498" s="19"/>
      <c r="M498" s="79">
        <f>VLOOKUP($B498,المارينا!$B:$M,12,0)</f>
        <v>44359</v>
      </c>
      <c r="N498" s="62">
        <f>IF(AND(M498&gt;=$N$1)*(M498&lt;=$O$1),VLOOKUP(B498,المارينا!B$2:N$642,12),"لم تنتهي بعد")</f>
        <v>44359</v>
      </c>
      <c r="O498" s="65"/>
      <c r="P498" s="20"/>
      <c r="Q498" s="21"/>
      <c r="R498" s="22"/>
      <c r="S498" s="23"/>
      <c r="T498" s="24"/>
      <c r="U498" s="25"/>
      <c r="V498" s="25"/>
      <c r="W498" s="45"/>
      <c r="X498" s="44"/>
      <c r="Y498" s="44"/>
      <c r="Z498" s="44"/>
      <c r="AA498" s="41"/>
      <c r="AB498" s="41"/>
      <c r="AC498" s="26"/>
      <c r="AD498" s="27"/>
      <c r="AE498" s="28"/>
      <c r="AF498" s="69"/>
      <c r="AG498" s="69"/>
      <c r="AH498" s="69"/>
      <c r="AI498" s="69"/>
      <c r="AJ498" s="69"/>
      <c r="AK498" s="69"/>
      <c r="AL498" s="69"/>
    </row>
    <row r="499" spans="1:38" s="71" customFormat="1" ht="60" customHeight="1" thickBot="1" x14ac:dyDescent="0.3">
      <c r="A499" s="15"/>
      <c r="B499" s="77" t="s">
        <v>510</v>
      </c>
      <c r="C499" s="17"/>
      <c r="D499" s="52"/>
      <c r="E499" s="52"/>
      <c r="F499" s="52"/>
      <c r="G499" s="56"/>
      <c r="H499" s="56"/>
      <c r="I499" s="56"/>
      <c r="J499" s="18"/>
      <c r="K499" s="18"/>
      <c r="L499" s="19"/>
      <c r="M499" s="79">
        <f>VLOOKUP($B499,المارينا!$B:$M,12,0)</f>
        <v>44369</v>
      </c>
      <c r="N499" s="62">
        <f>IF(AND(M499&gt;=$N$1)*(M499&lt;=$O$1),VLOOKUP(B499,المارينا!B$2:N$642,12),"لم تنتهي بعد")</f>
        <v>44369</v>
      </c>
      <c r="O499" s="65"/>
      <c r="P499" s="20"/>
      <c r="Q499" s="21"/>
      <c r="R499" s="22"/>
      <c r="S499" s="23"/>
      <c r="T499" s="24"/>
      <c r="U499" s="25"/>
      <c r="V499" s="25"/>
      <c r="W499" s="45"/>
      <c r="X499" s="44"/>
      <c r="Y499" s="44"/>
      <c r="Z499" s="44"/>
      <c r="AA499" s="41"/>
      <c r="AB499" s="41"/>
      <c r="AC499" s="26"/>
      <c r="AD499" s="27"/>
      <c r="AE499" s="28"/>
      <c r="AF499" s="69"/>
      <c r="AG499" s="69"/>
      <c r="AH499" s="69"/>
      <c r="AI499" s="69"/>
      <c r="AJ499" s="69"/>
      <c r="AK499" s="69"/>
      <c r="AL499" s="69"/>
    </row>
    <row r="500" spans="1:38" s="71" customFormat="1" ht="60" customHeight="1" thickBot="1" x14ac:dyDescent="0.3">
      <c r="A500" s="15"/>
      <c r="B500" s="77" t="s">
        <v>511</v>
      </c>
      <c r="C500" s="7"/>
      <c r="D500" s="37"/>
      <c r="E500" s="37"/>
      <c r="F500" s="37"/>
      <c r="G500" s="56"/>
      <c r="H500" s="56"/>
      <c r="I500" s="56"/>
      <c r="J500" s="18"/>
      <c r="K500" s="18"/>
      <c r="L500" s="19"/>
      <c r="M500" s="79">
        <f>VLOOKUP($B500,المارينا!$B:$M,12,0)</f>
        <v>44657</v>
      </c>
      <c r="N500" s="62" t="str">
        <f>IF(AND(M500&gt;=$N$1)*(M500&lt;=$O$1),VLOOKUP(B500,المارينا!B$2:N$642,12),"لم تنتهي بعد")</f>
        <v>لم تنتهي بعد</v>
      </c>
      <c r="O500" s="65"/>
      <c r="P500" s="20"/>
      <c r="Q500" s="21"/>
      <c r="R500" s="22"/>
      <c r="S500" s="23"/>
      <c r="T500" s="24"/>
      <c r="U500" s="25"/>
      <c r="V500" s="25"/>
      <c r="W500" s="45"/>
      <c r="X500" s="44"/>
      <c r="Y500" s="44"/>
      <c r="Z500" s="44"/>
      <c r="AA500" s="41"/>
      <c r="AB500" s="41"/>
      <c r="AC500" s="26"/>
      <c r="AD500" s="27"/>
      <c r="AE500" s="28"/>
      <c r="AF500" s="69"/>
      <c r="AG500" s="69"/>
      <c r="AH500" s="69"/>
      <c r="AI500" s="69"/>
      <c r="AJ500" s="69"/>
      <c r="AK500" s="69"/>
      <c r="AL500" s="69"/>
    </row>
    <row r="501" spans="1:38" s="71" customFormat="1" ht="60" customHeight="1" thickBot="1" x14ac:dyDescent="0.3">
      <c r="A501" s="15"/>
      <c r="B501" s="77" t="s">
        <v>512</v>
      </c>
      <c r="C501" s="17"/>
      <c r="D501" s="52"/>
      <c r="E501" s="52"/>
      <c r="F501" s="52"/>
      <c r="G501" s="56"/>
      <c r="H501" s="56"/>
      <c r="I501" s="56"/>
      <c r="J501" s="18"/>
      <c r="K501" s="18"/>
      <c r="L501" s="19"/>
      <c r="M501" s="79">
        <f>VLOOKUP($B501,المارينا!$B:$M,12,0)</f>
        <v>44725</v>
      </c>
      <c r="N501" s="62" t="str">
        <f>IF(AND(M501&gt;=$N$1)*(M501&lt;=$O$1),VLOOKUP(B501,المارينا!B$2:N$642,12),"لم تنتهي بعد")</f>
        <v>لم تنتهي بعد</v>
      </c>
      <c r="O501" s="65"/>
      <c r="P501" s="20"/>
      <c r="Q501" s="21"/>
      <c r="R501" s="22"/>
      <c r="S501" s="23"/>
      <c r="T501" s="24"/>
      <c r="U501" s="25"/>
      <c r="V501" s="25"/>
      <c r="W501" s="45"/>
      <c r="X501" s="44"/>
      <c r="Y501" s="44"/>
      <c r="Z501" s="44"/>
      <c r="AA501" s="41"/>
      <c r="AB501" s="41"/>
      <c r="AC501" s="26"/>
      <c r="AD501" s="27"/>
      <c r="AE501" s="28"/>
      <c r="AF501" s="69"/>
      <c r="AG501" s="69"/>
      <c r="AH501" s="69"/>
      <c r="AI501" s="69"/>
      <c r="AJ501" s="69"/>
      <c r="AK501" s="69"/>
      <c r="AL501" s="69"/>
    </row>
    <row r="502" spans="1:38" s="71" customFormat="1" ht="60" customHeight="1" thickBot="1" x14ac:dyDescent="0.3">
      <c r="A502" s="15"/>
      <c r="B502" s="77" t="s">
        <v>513</v>
      </c>
      <c r="C502" s="7"/>
      <c r="D502" s="52"/>
      <c r="E502" s="52"/>
      <c r="F502" s="52"/>
      <c r="G502" s="56"/>
      <c r="H502" s="56"/>
      <c r="I502" s="56"/>
      <c r="J502" s="18"/>
      <c r="K502" s="18"/>
      <c r="L502" s="19"/>
      <c r="M502" s="79">
        <f>VLOOKUP($B502,المارينا!$B:$M,12,0)</f>
        <v>44725</v>
      </c>
      <c r="N502" s="62" t="str">
        <f>IF(AND(M502&gt;=$N$1)*(M502&lt;=$O$1),VLOOKUP(B502,المارينا!B$2:N$642,12),"لم تنتهي بعد")</f>
        <v>لم تنتهي بعد</v>
      </c>
      <c r="O502" s="65"/>
      <c r="P502" s="20"/>
      <c r="Q502" s="21"/>
      <c r="R502" s="22"/>
      <c r="S502" s="23"/>
      <c r="T502" s="24"/>
      <c r="U502" s="25"/>
      <c r="V502" s="25"/>
      <c r="W502" s="45"/>
      <c r="X502" s="44"/>
      <c r="Y502" s="44"/>
      <c r="Z502" s="44"/>
      <c r="AA502" s="41"/>
      <c r="AB502" s="41"/>
      <c r="AC502" s="26"/>
      <c r="AD502" s="27"/>
      <c r="AE502" s="28"/>
      <c r="AF502" s="69"/>
      <c r="AG502" s="69"/>
      <c r="AH502" s="69"/>
      <c r="AI502" s="69"/>
      <c r="AJ502" s="69"/>
      <c r="AK502" s="69"/>
      <c r="AL502" s="69"/>
    </row>
    <row r="503" spans="1:38" s="71" customFormat="1" ht="60" customHeight="1" thickBot="1" x14ac:dyDescent="0.3">
      <c r="A503" s="15"/>
      <c r="B503" s="77" t="s">
        <v>514</v>
      </c>
      <c r="C503" s="17"/>
      <c r="D503" s="37"/>
      <c r="E503" s="37"/>
      <c r="F503" s="37"/>
      <c r="G503" s="56"/>
      <c r="H503" s="56"/>
      <c r="I503" s="56"/>
      <c r="J503" s="18"/>
      <c r="K503" s="18"/>
      <c r="L503" s="19"/>
      <c r="M503" s="79">
        <f>VLOOKUP($B503,المارينا!$B:$M,12,0)</f>
        <v>44362</v>
      </c>
      <c r="N503" s="62">
        <f>IF(AND(M503&gt;=$N$1)*(M503&lt;=$O$1),VLOOKUP(B503,المارينا!B$2:N$642,12),"لم تنتهي بعد")</f>
        <v>44362</v>
      </c>
      <c r="O503" s="65"/>
      <c r="P503" s="20"/>
      <c r="Q503" s="21"/>
      <c r="R503" s="22"/>
      <c r="S503" s="23"/>
      <c r="T503" s="24"/>
      <c r="U503" s="25"/>
      <c r="V503" s="25"/>
      <c r="W503" s="45"/>
      <c r="X503" s="44"/>
      <c r="Y503" s="44"/>
      <c r="Z503" s="44"/>
      <c r="AA503" s="41"/>
      <c r="AB503" s="41"/>
      <c r="AC503" s="26"/>
      <c r="AD503" s="27"/>
      <c r="AE503" s="28"/>
      <c r="AF503" s="69"/>
      <c r="AG503" s="69"/>
      <c r="AH503" s="69"/>
      <c r="AI503" s="69"/>
      <c r="AJ503" s="69"/>
      <c r="AK503" s="69"/>
      <c r="AL503" s="69"/>
    </row>
    <row r="504" spans="1:38" s="71" customFormat="1" ht="60" customHeight="1" thickBot="1" x14ac:dyDescent="0.3">
      <c r="A504" s="15"/>
      <c r="B504" s="77" t="s">
        <v>515</v>
      </c>
      <c r="C504" s="7"/>
      <c r="D504" s="52"/>
      <c r="E504" s="52"/>
      <c r="F504" s="52"/>
      <c r="G504" s="56"/>
      <c r="H504" s="56"/>
      <c r="I504" s="56"/>
      <c r="J504" s="18"/>
      <c r="K504" s="18"/>
      <c r="L504" s="19"/>
      <c r="M504" s="79">
        <f>VLOOKUP($B504,المارينا!$B:$M,12,0)</f>
        <v>44367</v>
      </c>
      <c r="N504" s="62">
        <f>IF(AND(M504&gt;=$N$1)*(M504&lt;=$O$1),VLOOKUP(B504,المارينا!B$2:N$642,12),"لم تنتهي بعد")</f>
        <v>44367</v>
      </c>
      <c r="O504" s="65"/>
      <c r="P504" s="20"/>
      <c r="Q504" s="21"/>
      <c r="R504" s="22"/>
      <c r="S504" s="23"/>
      <c r="T504" s="24"/>
      <c r="U504" s="25"/>
      <c r="V504" s="25"/>
      <c r="W504" s="45"/>
      <c r="X504" s="44"/>
      <c r="Y504" s="44"/>
      <c r="Z504" s="44"/>
      <c r="AA504" s="41"/>
      <c r="AB504" s="41"/>
      <c r="AC504" s="26"/>
      <c r="AD504" s="27"/>
      <c r="AE504" s="28"/>
      <c r="AF504" s="69"/>
      <c r="AG504" s="69"/>
      <c r="AH504" s="69"/>
      <c r="AI504" s="69"/>
      <c r="AJ504" s="69"/>
      <c r="AK504" s="69"/>
      <c r="AL504" s="69"/>
    </row>
    <row r="505" spans="1:38" s="71" customFormat="1" ht="60" customHeight="1" thickBot="1" x14ac:dyDescent="0.3">
      <c r="A505" s="15"/>
      <c r="B505" s="77" t="s">
        <v>516</v>
      </c>
      <c r="C505" s="17"/>
      <c r="D505" s="52"/>
      <c r="E505" s="52"/>
      <c r="F505" s="52"/>
      <c r="G505" s="56"/>
      <c r="H505" s="56"/>
      <c r="I505" s="56"/>
      <c r="J505" s="18"/>
      <c r="K505" s="18"/>
      <c r="L505" s="19"/>
      <c r="M505" s="79">
        <f>VLOOKUP($B505,المارينا!$B:$M,12,0)</f>
        <v>44373</v>
      </c>
      <c r="N505" s="62">
        <f>IF(AND(M505&gt;=$N$1)*(M505&lt;=$O$1),VLOOKUP(B505,المارينا!B$2:N$642,12),"لم تنتهي بعد")</f>
        <v>44373</v>
      </c>
      <c r="O505" s="65"/>
      <c r="P505" s="20"/>
      <c r="Q505" s="21"/>
      <c r="R505" s="22"/>
      <c r="S505" s="23"/>
      <c r="T505" s="24"/>
      <c r="U505" s="25"/>
      <c r="V505" s="25"/>
      <c r="W505" s="45"/>
      <c r="X505" s="44"/>
      <c r="Y505" s="44"/>
      <c r="Z505" s="44"/>
      <c r="AA505" s="41"/>
      <c r="AB505" s="41"/>
      <c r="AC505" s="26"/>
      <c r="AD505" s="27"/>
      <c r="AE505" s="28"/>
      <c r="AF505" s="69"/>
      <c r="AG505" s="69"/>
      <c r="AH505" s="69"/>
      <c r="AI505" s="69"/>
      <c r="AJ505" s="69"/>
      <c r="AK505" s="69"/>
      <c r="AL505" s="69"/>
    </row>
    <row r="506" spans="1:38" s="71" customFormat="1" ht="60" customHeight="1" thickBot="1" x14ac:dyDescent="0.3">
      <c r="A506" s="15"/>
      <c r="B506" s="77" t="s">
        <v>517</v>
      </c>
      <c r="C506" s="7"/>
      <c r="D506" s="52"/>
      <c r="E506" s="52"/>
      <c r="F506" s="52"/>
      <c r="G506" s="56"/>
      <c r="H506" s="56"/>
      <c r="I506" s="56"/>
      <c r="J506" s="18"/>
      <c r="K506" s="18"/>
      <c r="L506" s="19"/>
      <c r="M506" s="79">
        <f>VLOOKUP($B506,المارينا!$B:$M,12,0)</f>
        <v>44682</v>
      </c>
      <c r="N506" s="62" t="str">
        <f>IF(AND(M506&gt;=$N$1)*(M506&lt;=$O$1),VLOOKUP(B506,المارينا!B$2:N$642,12),"لم تنتهي بعد")</f>
        <v>لم تنتهي بعد</v>
      </c>
      <c r="O506" s="65"/>
      <c r="P506" s="20"/>
      <c r="Q506" s="21"/>
      <c r="R506" s="22"/>
      <c r="S506" s="23"/>
      <c r="T506" s="24"/>
      <c r="U506" s="25"/>
      <c r="V506" s="25"/>
      <c r="W506" s="45"/>
      <c r="X506" s="44"/>
      <c r="Y506" s="44"/>
      <c r="Z506" s="44"/>
      <c r="AA506" s="41"/>
      <c r="AB506" s="41"/>
      <c r="AC506" s="26"/>
      <c r="AD506" s="27"/>
      <c r="AE506" s="28"/>
      <c r="AF506" s="69"/>
      <c r="AG506" s="69"/>
      <c r="AH506" s="69"/>
      <c r="AI506" s="69"/>
      <c r="AJ506" s="69"/>
      <c r="AK506" s="69"/>
      <c r="AL506" s="69"/>
    </row>
    <row r="507" spans="1:38" s="71" customFormat="1" ht="60" customHeight="1" thickBot="1" x14ac:dyDescent="0.3">
      <c r="A507" s="15"/>
      <c r="B507" s="77" t="s">
        <v>518</v>
      </c>
      <c r="C507" s="17"/>
      <c r="D507" s="37"/>
      <c r="E507" s="37"/>
      <c r="F507" s="37"/>
      <c r="G507" s="56"/>
      <c r="H507" s="56"/>
      <c r="I507" s="56"/>
      <c r="J507" s="18"/>
      <c r="K507" s="18"/>
      <c r="L507" s="19"/>
      <c r="M507" s="79">
        <f>VLOOKUP($B507,المارينا!$B:$M,12,0)</f>
        <v>44675</v>
      </c>
      <c r="N507" s="62" t="str">
        <f>IF(AND(M507&gt;=$N$1)*(M507&lt;=$O$1),VLOOKUP(B507,المارينا!B$2:N$642,12),"لم تنتهي بعد")</f>
        <v>لم تنتهي بعد</v>
      </c>
      <c r="O507" s="65"/>
      <c r="P507" s="20"/>
      <c r="Q507" s="21"/>
      <c r="R507" s="22"/>
      <c r="S507" s="23"/>
      <c r="T507" s="24"/>
      <c r="U507" s="25"/>
      <c r="V507" s="25"/>
      <c r="W507" s="45"/>
      <c r="X507" s="44"/>
      <c r="Y507" s="44"/>
      <c r="Z507" s="44"/>
      <c r="AA507" s="41"/>
      <c r="AB507" s="41"/>
      <c r="AC507" s="26"/>
      <c r="AD507" s="27"/>
      <c r="AE507" s="28"/>
      <c r="AF507" s="69"/>
      <c r="AG507" s="69"/>
      <c r="AH507" s="69"/>
      <c r="AI507" s="69"/>
      <c r="AJ507" s="69"/>
      <c r="AK507" s="69"/>
      <c r="AL507" s="69"/>
    </row>
    <row r="508" spans="1:38" s="71" customFormat="1" ht="60" customHeight="1" thickBot="1" x14ac:dyDescent="0.3">
      <c r="A508" s="15"/>
      <c r="B508" s="77" t="s">
        <v>519</v>
      </c>
      <c r="C508" s="7"/>
      <c r="D508" s="52"/>
      <c r="E508" s="52"/>
      <c r="F508" s="52"/>
      <c r="G508" s="56"/>
      <c r="H508" s="56"/>
      <c r="I508" s="56"/>
      <c r="J508" s="18"/>
      <c r="K508" s="18"/>
      <c r="L508" s="19"/>
      <c r="M508" s="79">
        <f>VLOOKUP($B508,المارينا!$B:$M,12,0)</f>
        <v>44738</v>
      </c>
      <c r="N508" s="62" t="str">
        <f>IF(AND(M508&gt;=$N$1)*(M508&lt;=$O$1),VLOOKUP(B508,المارينا!B$2:N$642,12),"لم تنتهي بعد")</f>
        <v>لم تنتهي بعد</v>
      </c>
      <c r="O508" s="65"/>
      <c r="P508" s="20"/>
      <c r="Q508" s="21"/>
      <c r="R508" s="22"/>
      <c r="S508" s="23"/>
      <c r="T508" s="24"/>
      <c r="U508" s="25"/>
      <c r="V508" s="25"/>
      <c r="W508" s="45"/>
      <c r="X508" s="44"/>
      <c r="Y508" s="44"/>
      <c r="Z508" s="44"/>
      <c r="AA508" s="41"/>
      <c r="AB508" s="41"/>
      <c r="AC508" s="26"/>
      <c r="AD508" s="27"/>
      <c r="AE508" s="28"/>
      <c r="AF508" s="69"/>
      <c r="AG508" s="69"/>
      <c r="AH508" s="69"/>
      <c r="AI508" s="69"/>
      <c r="AJ508" s="69"/>
      <c r="AK508" s="69"/>
      <c r="AL508" s="69"/>
    </row>
    <row r="509" spans="1:38" s="71" customFormat="1" ht="60" customHeight="1" thickBot="1" x14ac:dyDescent="0.3">
      <c r="A509" s="15"/>
      <c r="B509" s="77" t="s">
        <v>520</v>
      </c>
      <c r="C509" s="17"/>
      <c r="D509" s="52"/>
      <c r="E509" s="52"/>
      <c r="F509" s="52"/>
      <c r="G509" s="56"/>
      <c r="H509" s="56"/>
      <c r="I509" s="56"/>
      <c r="J509" s="18"/>
      <c r="K509" s="18"/>
      <c r="L509" s="19"/>
      <c r="M509" s="79">
        <f>VLOOKUP($B509,المارينا!$B:$M,12,0)</f>
        <v>44373</v>
      </c>
      <c r="N509" s="62">
        <f>IF(AND(M509&gt;=$N$1)*(M509&lt;=$O$1),VLOOKUP(B509,المارينا!B$2:N$642,12),"لم تنتهي بعد")</f>
        <v>44373</v>
      </c>
      <c r="O509" s="65"/>
      <c r="P509" s="20"/>
      <c r="Q509" s="21"/>
      <c r="R509" s="22"/>
      <c r="S509" s="23"/>
      <c r="T509" s="24"/>
      <c r="U509" s="25"/>
      <c r="V509" s="25"/>
      <c r="W509" s="45"/>
      <c r="X509" s="44"/>
      <c r="Y509" s="44"/>
      <c r="Z509" s="44"/>
      <c r="AA509" s="41"/>
      <c r="AB509" s="41"/>
      <c r="AC509" s="26"/>
      <c r="AD509" s="27"/>
      <c r="AE509" s="28"/>
      <c r="AF509" s="69"/>
      <c r="AG509" s="69"/>
      <c r="AH509" s="69"/>
      <c r="AI509" s="69"/>
      <c r="AJ509" s="69"/>
      <c r="AK509" s="69"/>
      <c r="AL509" s="69"/>
    </row>
    <row r="510" spans="1:38" s="71" customFormat="1" ht="60" customHeight="1" thickBot="1" x14ac:dyDescent="0.3">
      <c r="A510" s="15"/>
      <c r="B510" s="77" t="s">
        <v>521</v>
      </c>
      <c r="C510" s="7"/>
      <c r="D510" s="37"/>
      <c r="E510" s="37"/>
      <c r="F510" s="37"/>
      <c r="G510" s="56"/>
      <c r="H510" s="56"/>
      <c r="I510" s="56"/>
      <c r="J510" s="18"/>
      <c r="K510" s="18"/>
      <c r="L510" s="19"/>
      <c r="M510" s="79">
        <f>VLOOKUP($B510,المارينا!$B:$M,12,0)</f>
        <v>44390</v>
      </c>
      <c r="N510" s="62" t="str">
        <f>IF(AND(M510&gt;=$N$1)*(M510&lt;=$O$1),VLOOKUP(B510,المارينا!B$2:N$642,12),"لم تنتهي بعد")</f>
        <v>لم تنتهي بعد</v>
      </c>
      <c r="O510" s="65"/>
      <c r="P510" s="20"/>
      <c r="Q510" s="21"/>
      <c r="R510" s="22"/>
      <c r="S510" s="23"/>
      <c r="T510" s="24"/>
      <c r="U510" s="25"/>
      <c r="V510" s="25"/>
      <c r="W510" s="45"/>
      <c r="X510" s="44"/>
      <c r="Y510" s="44"/>
      <c r="Z510" s="44"/>
      <c r="AA510" s="41"/>
      <c r="AB510" s="41"/>
      <c r="AC510" s="26"/>
      <c r="AD510" s="27"/>
      <c r="AE510" s="28"/>
      <c r="AF510" s="69"/>
      <c r="AG510" s="69"/>
      <c r="AH510" s="69"/>
      <c r="AI510" s="69"/>
      <c r="AJ510" s="69"/>
      <c r="AK510" s="69"/>
      <c r="AL510" s="69"/>
    </row>
    <row r="511" spans="1:38" s="71" customFormat="1" ht="60" customHeight="1" thickBot="1" x14ac:dyDescent="0.3">
      <c r="A511" s="15"/>
      <c r="B511" s="77" t="s">
        <v>522</v>
      </c>
      <c r="C511" s="17"/>
      <c r="D511" s="52"/>
      <c r="E511" s="52"/>
      <c r="F511" s="52"/>
      <c r="G511" s="56"/>
      <c r="H511" s="56"/>
      <c r="I511" s="56"/>
      <c r="J511" s="18"/>
      <c r="K511" s="18"/>
      <c r="L511" s="19"/>
      <c r="M511" s="79">
        <f>VLOOKUP($B511,المارينا!$B:$M,12,0)</f>
        <v>45117</v>
      </c>
      <c r="N511" s="62" t="str">
        <f>IF(AND(M511&gt;=$N$1)*(M511&lt;=$O$1),VLOOKUP(B511,المارينا!B$2:N$642,12),"لم تنتهي بعد")</f>
        <v>لم تنتهي بعد</v>
      </c>
      <c r="O511" s="65"/>
      <c r="P511" s="20"/>
      <c r="Q511" s="21"/>
      <c r="R511" s="22"/>
      <c r="S511" s="23"/>
      <c r="T511" s="24"/>
      <c r="U511" s="25"/>
      <c r="V511" s="25"/>
      <c r="W511" s="45"/>
      <c r="X511" s="44"/>
      <c r="Y511" s="44"/>
      <c r="Z511" s="44"/>
      <c r="AA511" s="41"/>
      <c r="AB511" s="41"/>
      <c r="AC511" s="26"/>
      <c r="AD511" s="27"/>
      <c r="AE511" s="28"/>
      <c r="AF511" s="69"/>
      <c r="AG511" s="69"/>
      <c r="AH511" s="69"/>
      <c r="AI511" s="69"/>
      <c r="AJ511" s="69"/>
      <c r="AK511" s="69"/>
      <c r="AL511" s="69"/>
    </row>
    <row r="512" spans="1:38" s="71" customFormat="1" ht="60" customHeight="1" thickBot="1" x14ac:dyDescent="0.3">
      <c r="A512" s="15"/>
      <c r="B512" s="77" t="s">
        <v>523</v>
      </c>
      <c r="C512" s="7"/>
      <c r="D512" s="52"/>
      <c r="E512" s="52"/>
      <c r="F512" s="52"/>
      <c r="G512" s="56"/>
      <c r="H512" s="56"/>
      <c r="I512" s="56"/>
      <c r="J512" s="18"/>
      <c r="K512" s="18"/>
      <c r="L512" s="19"/>
      <c r="M512" s="79">
        <f>VLOOKUP($B512,المارينا!$B:$M,12,0)</f>
        <v>44458</v>
      </c>
      <c r="N512" s="62" t="str">
        <f>IF(AND(M512&gt;=$N$1)*(M512&lt;=$O$1),VLOOKUP(B512,المارينا!B$2:N$642,12),"لم تنتهي بعد")</f>
        <v>لم تنتهي بعد</v>
      </c>
      <c r="O512" s="65"/>
      <c r="P512" s="20"/>
      <c r="Q512" s="21"/>
      <c r="R512" s="22"/>
      <c r="S512" s="23"/>
      <c r="T512" s="24"/>
      <c r="U512" s="25"/>
      <c r="V512" s="25"/>
      <c r="W512" s="45"/>
      <c r="X512" s="44"/>
      <c r="Y512" s="44"/>
      <c r="Z512" s="44"/>
      <c r="AA512" s="41"/>
      <c r="AB512" s="41"/>
      <c r="AC512" s="26"/>
      <c r="AD512" s="27"/>
      <c r="AE512" s="28"/>
      <c r="AF512" s="69"/>
      <c r="AG512" s="69"/>
      <c r="AH512" s="69"/>
      <c r="AI512" s="69"/>
      <c r="AJ512" s="69"/>
      <c r="AK512" s="69"/>
      <c r="AL512" s="69"/>
    </row>
    <row r="513" spans="1:38" s="71" customFormat="1" ht="60" customHeight="1" thickBot="1" x14ac:dyDescent="0.3">
      <c r="A513" s="15"/>
      <c r="B513" s="77" t="s">
        <v>524</v>
      </c>
      <c r="C513" s="17"/>
      <c r="D513" s="52"/>
      <c r="E513" s="52"/>
      <c r="F513" s="52"/>
      <c r="G513" s="56"/>
      <c r="H513" s="56"/>
      <c r="I513" s="56"/>
      <c r="J513" s="18"/>
      <c r="K513" s="18"/>
      <c r="L513" s="19"/>
      <c r="M513" s="79">
        <f>VLOOKUP($B513,المارينا!$B:$M,12,0)</f>
        <v>44674</v>
      </c>
      <c r="N513" s="62" t="str">
        <f>IF(AND(M513&gt;=$N$1)*(M513&lt;=$O$1),VLOOKUP(B513,المارينا!B$2:N$642,12),"لم تنتهي بعد")</f>
        <v>لم تنتهي بعد</v>
      </c>
      <c r="O513" s="65"/>
      <c r="P513" s="20"/>
      <c r="Q513" s="21"/>
      <c r="R513" s="22"/>
      <c r="S513" s="23"/>
      <c r="T513" s="24"/>
      <c r="U513" s="25"/>
      <c r="V513" s="25"/>
      <c r="W513" s="45"/>
      <c r="X513" s="44"/>
      <c r="Y513" s="44"/>
      <c r="Z513" s="44"/>
      <c r="AA513" s="41"/>
      <c r="AB513" s="41"/>
      <c r="AC513" s="26"/>
      <c r="AD513" s="27"/>
      <c r="AE513" s="28"/>
      <c r="AF513" s="69"/>
      <c r="AG513" s="69"/>
      <c r="AH513" s="69"/>
      <c r="AI513" s="69"/>
      <c r="AJ513" s="69"/>
      <c r="AK513" s="69"/>
      <c r="AL513" s="69"/>
    </row>
    <row r="514" spans="1:38" s="71" customFormat="1" ht="60" customHeight="1" thickBot="1" x14ac:dyDescent="0.3">
      <c r="A514" s="15"/>
      <c r="B514" s="77" t="s">
        <v>525</v>
      </c>
      <c r="C514" s="7"/>
      <c r="D514" s="37"/>
      <c r="E514" s="37"/>
      <c r="F514" s="37"/>
      <c r="G514" s="56"/>
      <c r="H514" s="56"/>
      <c r="I514" s="56"/>
      <c r="J514" s="18"/>
      <c r="K514" s="18"/>
      <c r="L514" s="19"/>
      <c r="M514" s="79">
        <f>VLOOKUP($B514,المارينا!$B:$M,12,0)</f>
        <v>44648</v>
      </c>
      <c r="N514" s="62" t="str">
        <f>IF(AND(M514&gt;=$N$1)*(M514&lt;=$O$1),VLOOKUP(B514,المارينا!B$2:N$642,12),"لم تنتهي بعد")</f>
        <v>لم تنتهي بعد</v>
      </c>
      <c r="O514" s="65"/>
      <c r="P514" s="20"/>
      <c r="Q514" s="21"/>
      <c r="R514" s="22"/>
      <c r="S514" s="23"/>
      <c r="T514" s="24"/>
      <c r="U514" s="25"/>
      <c r="V514" s="25"/>
      <c r="W514" s="45"/>
      <c r="X514" s="44"/>
      <c r="Y514" s="44"/>
      <c r="Z514" s="44"/>
      <c r="AA514" s="41"/>
      <c r="AB514" s="41"/>
      <c r="AC514" s="26"/>
      <c r="AD514" s="27"/>
      <c r="AE514" s="28"/>
      <c r="AF514" s="69"/>
      <c r="AG514" s="69"/>
      <c r="AH514" s="69"/>
      <c r="AI514" s="69"/>
      <c r="AJ514" s="69"/>
      <c r="AK514" s="69"/>
      <c r="AL514" s="69"/>
    </row>
    <row r="515" spans="1:38" s="71" customFormat="1" ht="60" customHeight="1" thickBot="1" x14ac:dyDescent="0.3">
      <c r="A515" s="15"/>
      <c r="B515" s="77" t="s">
        <v>526</v>
      </c>
      <c r="C515" s="17"/>
      <c r="D515" s="52"/>
      <c r="E515" s="52"/>
      <c r="F515" s="52"/>
      <c r="G515" s="56"/>
      <c r="H515" s="56"/>
      <c r="I515" s="56"/>
      <c r="J515" s="18"/>
      <c r="K515" s="18"/>
      <c r="L515" s="19"/>
      <c r="M515" s="79">
        <f>VLOOKUP($B515,المارينا!$B:$M,12,0)</f>
        <v>44455</v>
      </c>
      <c r="N515" s="62" t="str">
        <f>IF(AND(M515&gt;=$N$1)*(M515&lt;=$O$1),VLOOKUP(B515,المارينا!B$2:N$642,12),"لم تنتهي بعد")</f>
        <v>لم تنتهي بعد</v>
      </c>
      <c r="O515" s="65"/>
      <c r="P515" s="20"/>
      <c r="Q515" s="21"/>
      <c r="R515" s="22"/>
      <c r="S515" s="23"/>
      <c r="T515" s="24"/>
      <c r="U515" s="25"/>
      <c r="V515" s="25"/>
      <c r="W515" s="45"/>
      <c r="X515" s="44"/>
      <c r="Y515" s="44"/>
      <c r="Z515" s="44"/>
      <c r="AA515" s="41"/>
      <c r="AB515" s="41"/>
      <c r="AC515" s="26"/>
      <c r="AD515" s="27"/>
      <c r="AE515" s="28"/>
      <c r="AF515" s="69"/>
      <c r="AG515" s="69"/>
      <c r="AH515" s="69"/>
      <c r="AI515" s="69"/>
      <c r="AJ515" s="69"/>
      <c r="AK515" s="69"/>
      <c r="AL515" s="69"/>
    </row>
    <row r="516" spans="1:38" s="71" customFormat="1" ht="60" customHeight="1" thickBot="1" x14ac:dyDescent="0.3">
      <c r="A516" s="15"/>
      <c r="B516" s="77" t="s">
        <v>527</v>
      </c>
      <c r="C516" s="7"/>
      <c r="D516" s="52"/>
      <c r="E516" s="52"/>
      <c r="F516" s="52"/>
      <c r="G516" s="56"/>
      <c r="H516" s="56"/>
      <c r="I516" s="56"/>
      <c r="J516" s="18"/>
      <c r="K516" s="18"/>
      <c r="L516" s="19"/>
      <c r="M516" s="79">
        <f>VLOOKUP($B516,المارينا!$B:$M,12,0)</f>
        <v>44441</v>
      </c>
      <c r="N516" s="62" t="str">
        <f>IF(AND(M516&gt;=$N$1)*(M516&lt;=$O$1),VLOOKUP(B516,المارينا!B$2:N$642,12),"لم تنتهي بعد")</f>
        <v>لم تنتهي بعد</v>
      </c>
      <c r="O516" s="65"/>
      <c r="P516" s="20"/>
      <c r="Q516" s="21"/>
      <c r="R516" s="22"/>
      <c r="S516" s="23"/>
      <c r="T516" s="24"/>
      <c r="U516" s="25"/>
      <c r="V516" s="25"/>
      <c r="W516" s="45"/>
      <c r="X516" s="44"/>
      <c r="Y516" s="44"/>
      <c r="Z516" s="44"/>
      <c r="AA516" s="41"/>
      <c r="AB516" s="41"/>
      <c r="AC516" s="26"/>
      <c r="AD516" s="27"/>
      <c r="AE516" s="28"/>
      <c r="AF516" s="69"/>
      <c r="AG516" s="69"/>
      <c r="AH516" s="69"/>
      <c r="AI516" s="69"/>
      <c r="AJ516" s="69"/>
      <c r="AK516" s="69"/>
      <c r="AL516" s="69"/>
    </row>
    <row r="517" spans="1:38" s="71" customFormat="1" ht="60" customHeight="1" thickBot="1" x14ac:dyDescent="0.3">
      <c r="A517" s="15"/>
      <c r="B517" s="77" t="s">
        <v>528</v>
      </c>
      <c r="C517" s="17"/>
      <c r="D517" s="37"/>
      <c r="E517" s="37"/>
      <c r="F517" s="37"/>
      <c r="G517" s="56"/>
      <c r="H517" s="56"/>
      <c r="I517" s="56"/>
      <c r="J517" s="18"/>
      <c r="K517" s="18"/>
      <c r="L517" s="19"/>
      <c r="M517" s="79">
        <f>VLOOKUP($B517,المارينا!$B:$M,12,0)</f>
        <v>44694</v>
      </c>
      <c r="N517" s="62" t="str">
        <f>IF(AND(M517&gt;=$N$1)*(M517&lt;=$O$1),VLOOKUP(B517,المارينا!B$2:N$642,12),"لم تنتهي بعد")</f>
        <v>لم تنتهي بعد</v>
      </c>
      <c r="O517" s="65"/>
      <c r="P517" s="20"/>
      <c r="Q517" s="21"/>
      <c r="R517" s="22"/>
      <c r="S517" s="23"/>
      <c r="T517" s="24"/>
      <c r="U517" s="25"/>
      <c r="V517" s="25"/>
      <c r="W517" s="45"/>
      <c r="X517" s="44"/>
      <c r="Y517" s="44"/>
      <c r="Z517" s="44"/>
      <c r="AA517" s="41"/>
      <c r="AB517" s="41"/>
      <c r="AC517" s="26"/>
      <c r="AD517" s="27"/>
      <c r="AE517" s="28"/>
      <c r="AF517" s="69"/>
      <c r="AG517" s="69"/>
      <c r="AH517" s="69"/>
      <c r="AI517" s="69"/>
      <c r="AJ517" s="69"/>
      <c r="AK517" s="69"/>
      <c r="AL517" s="69"/>
    </row>
    <row r="518" spans="1:38" s="71" customFormat="1" ht="60" customHeight="1" thickBot="1" x14ac:dyDescent="0.3">
      <c r="A518" s="15"/>
      <c r="B518" s="77" t="s">
        <v>529</v>
      </c>
      <c r="C518" s="7"/>
      <c r="D518" s="52"/>
      <c r="E518" s="52"/>
      <c r="F518" s="52"/>
      <c r="G518" s="56"/>
      <c r="H518" s="56"/>
      <c r="I518" s="56"/>
      <c r="J518" s="18"/>
      <c r="K518" s="18"/>
      <c r="L518" s="19"/>
      <c r="M518" s="79">
        <f>VLOOKUP($B518,المارينا!$B:$M,12,0)</f>
        <v>44532</v>
      </c>
      <c r="N518" s="62" t="str">
        <f>IF(AND(M518&gt;=$N$1)*(M518&lt;=$O$1),VLOOKUP(B518,المارينا!B$2:N$642,12),"لم تنتهي بعد")</f>
        <v>لم تنتهي بعد</v>
      </c>
      <c r="O518" s="65"/>
      <c r="P518" s="20"/>
      <c r="Q518" s="21"/>
      <c r="R518" s="22"/>
      <c r="S518" s="23"/>
      <c r="T518" s="24"/>
      <c r="U518" s="25"/>
      <c r="V518" s="25"/>
      <c r="W518" s="45"/>
      <c r="X518" s="44"/>
      <c r="Y518" s="44"/>
      <c r="Z518" s="44"/>
      <c r="AA518" s="41"/>
      <c r="AB518" s="41"/>
      <c r="AC518" s="26"/>
      <c r="AD518" s="27"/>
      <c r="AE518" s="28"/>
      <c r="AF518" s="69"/>
      <c r="AG518" s="69"/>
      <c r="AH518" s="69"/>
      <c r="AI518" s="69"/>
      <c r="AJ518" s="69"/>
      <c r="AK518" s="69"/>
      <c r="AL518" s="69"/>
    </row>
    <row r="519" spans="1:38" s="71" customFormat="1" ht="60" customHeight="1" thickBot="1" x14ac:dyDescent="0.3">
      <c r="A519" s="15"/>
      <c r="B519" s="77" t="s">
        <v>530</v>
      </c>
      <c r="C519" s="17"/>
      <c r="D519" s="52"/>
      <c r="E519" s="52"/>
      <c r="F519" s="52"/>
      <c r="G519" s="56"/>
      <c r="H519" s="56"/>
      <c r="I519" s="56"/>
      <c r="J519" s="18"/>
      <c r="K519" s="18"/>
      <c r="L519" s="19"/>
      <c r="M519" s="79">
        <f>VLOOKUP($B519,المارينا!$B:$M,12,0)</f>
        <v>44355</v>
      </c>
      <c r="N519" s="62">
        <f>IF(AND(M519&gt;=$N$1)*(M519&lt;=$O$1),VLOOKUP(B519,المارينا!B$2:N$642,12),"لم تنتهي بعد")</f>
        <v>44355</v>
      </c>
      <c r="O519" s="65"/>
      <c r="P519" s="20"/>
      <c r="Q519" s="21"/>
      <c r="R519" s="22"/>
      <c r="S519" s="23"/>
      <c r="T519" s="24"/>
      <c r="U519" s="25"/>
      <c r="V519" s="25"/>
      <c r="W519" s="45"/>
      <c r="X519" s="44"/>
      <c r="Y519" s="44"/>
      <c r="Z519" s="44"/>
      <c r="AA519" s="41"/>
      <c r="AB519" s="41"/>
      <c r="AC519" s="26"/>
      <c r="AD519" s="27"/>
      <c r="AE519" s="28"/>
      <c r="AF519" s="69"/>
      <c r="AG519" s="69"/>
      <c r="AH519" s="69"/>
      <c r="AI519" s="69"/>
      <c r="AJ519" s="69"/>
      <c r="AK519" s="69"/>
      <c r="AL519" s="69"/>
    </row>
    <row r="520" spans="1:38" s="71" customFormat="1" ht="60" customHeight="1" thickBot="1" x14ac:dyDescent="0.3">
      <c r="A520" s="15"/>
      <c r="B520" s="77" t="s">
        <v>531</v>
      </c>
      <c r="C520" s="7"/>
      <c r="D520" s="52"/>
      <c r="E520" s="52"/>
      <c r="F520" s="52"/>
      <c r="G520" s="56"/>
      <c r="H520" s="56"/>
      <c r="I520" s="56"/>
      <c r="J520" s="18"/>
      <c r="K520" s="18"/>
      <c r="L520" s="19"/>
      <c r="M520" s="79">
        <f>VLOOKUP($B520,المارينا!$B:$M,12,0)</f>
        <v>44701</v>
      </c>
      <c r="N520" s="62" t="str">
        <f>IF(AND(M520&gt;=$N$1)*(M520&lt;=$O$1),VLOOKUP(B520,المارينا!B$2:N$642,12),"لم تنتهي بعد")</f>
        <v>لم تنتهي بعد</v>
      </c>
      <c r="O520" s="65"/>
      <c r="P520" s="20"/>
      <c r="Q520" s="21"/>
      <c r="R520" s="22"/>
      <c r="S520" s="23"/>
      <c r="T520" s="24"/>
      <c r="U520" s="25"/>
      <c r="V520" s="25"/>
      <c r="W520" s="45"/>
      <c r="X520" s="44"/>
      <c r="Y520" s="44"/>
      <c r="Z520" s="44"/>
      <c r="AA520" s="41"/>
      <c r="AB520" s="41"/>
      <c r="AC520" s="26"/>
      <c r="AD520" s="27"/>
      <c r="AE520" s="28"/>
      <c r="AF520" s="69"/>
      <c r="AG520" s="69"/>
      <c r="AH520" s="69"/>
      <c r="AI520" s="69"/>
      <c r="AJ520" s="69"/>
      <c r="AK520" s="69"/>
      <c r="AL520" s="69"/>
    </row>
    <row r="521" spans="1:38" s="71" customFormat="1" ht="60" customHeight="1" thickBot="1" x14ac:dyDescent="0.3">
      <c r="A521" s="15"/>
      <c r="B521" s="77" t="s">
        <v>532</v>
      </c>
      <c r="C521" s="17"/>
      <c r="D521" s="37"/>
      <c r="E521" s="37"/>
      <c r="F521" s="37"/>
      <c r="G521" s="56"/>
      <c r="H521" s="56"/>
      <c r="I521" s="56"/>
      <c r="J521" s="18"/>
      <c r="K521" s="18"/>
      <c r="L521" s="19"/>
      <c r="M521" s="79">
        <f>VLOOKUP($B521,المارينا!$B:$M,12,0)</f>
        <v>44704</v>
      </c>
      <c r="N521" s="62" t="str">
        <f>IF(AND(M521&gt;=$N$1)*(M521&lt;=$O$1),VLOOKUP(B521,المارينا!B$2:N$642,12),"لم تنتهي بعد")</f>
        <v>لم تنتهي بعد</v>
      </c>
      <c r="O521" s="65"/>
      <c r="P521" s="20"/>
      <c r="Q521" s="21"/>
      <c r="R521" s="22"/>
      <c r="S521" s="23"/>
      <c r="T521" s="24"/>
      <c r="U521" s="25"/>
      <c r="V521" s="25"/>
      <c r="W521" s="45"/>
      <c r="X521" s="44"/>
      <c r="Y521" s="44"/>
      <c r="Z521" s="44"/>
      <c r="AA521" s="41"/>
      <c r="AB521" s="41"/>
      <c r="AC521" s="26"/>
      <c r="AD521" s="27"/>
      <c r="AE521" s="28"/>
      <c r="AF521" s="69"/>
      <c r="AG521" s="69"/>
      <c r="AH521" s="69"/>
      <c r="AI521" s="69"/>
      <c r="AJ521" s="69"/>
      <c r="AK521" s="69"/>
      <c r="AL521" s="69"/>
    </row>
    <row r="522" spans="1:38" s="71" customFormat="1" ht="60" customHeight="1" thickBot="1" x14ac:dyDescent="0.3">
      <c r="A522" s="15"/>
      <c r="B522" s="77" t="s">
        <v>533</v>
      </c>
      <c r="C522" s="7"/>
      <c r="D522" s="52"/>
      <c r="E522" s="52"/>
      <c r="F522" s="52"/>
      <c r="G522" s="56"/>
      <c r="H522" s="56"/>
      <c r="I522" s="56"/>
      <c r="J522" s="18"/>
      <c r="K522" s="18"/>
      <c r="L522" s="19"/>
      <c r="M522" s="79">
        <f>VLOOKUP($B522,المارينا!$B:$M,12,0)</f>
        <v>44481</v>
      </c>
      <c r="N522" s="62" t="str">
        <f>IF(AND(M522&gt;=$N$1)*(M522&lt;=$O$1),VLOOKUP(B522,المارينا!B$2:N$642,12),"لم تنتهي بعد")</f>
        <v>لم تنتهي بعد</v>
      </c>
      <c r="O522" s="65"/>
      <c r="P522" s="20"/>
      <c r="Q522" s="21"/>
      <c r="R522" s="22"/>
      <c r="S522" s="23"/>
      <c r="T522" s="24"/>
      <c r="U522" s="25"/>
      <c r="V522" s="25"/>
      <c r="W522" s="45"/>
      <c r="X522" s="44"/>
      <c r="Y522" s="44"/>
      <c r="Z522" s="44"/>
      <c r="AA522" s="41"/>
      <c r="AB522" s="41"/>
      <c r="AC522" s="26"/>
      <c r="AD522" s="27"/>
      <c r="AE522" s="28"/>
      <c r="AF522" s="69"/>
      <c r="AG522" s="69"/>
      <c r="AH522" s="69"/>
      <c r="AI522" s="69"/>
      <c r="AJ522" s="69"/>
      <c r="AK522" s="69"/>
      <c r="AL522" s="69"/>
    </row>
    <row r="523" spans="1:38" s="71" customFormat="1" ht="60" customHeight="1" thickBot="1" x14ac:dyDescent="0.3">
      <c r="A523" s="15"/>
      <c r="B523" s="77" t="s">
        <v>534</v>
      </c>
      <c r="C523" s="17"/>
      <c r="D523" s="52"/>
      <c r="E523" s="52"/>
      <c r="F523" s="52"/>
      <c r="G523" s="56"/>
      <c r="H523" s="56"/>
      <c r="I523" s="56"/>
      <c r="J523" s="18"/>
      <c r="K523" s="18"/>
      <c r="L523" s="19"/>
      <c r="M523" s="79">
        <f>VLOOKUP($B523,المارينا!$B:$M,12,0)</f>
        <v>44822</v>
      </c>
      <c r="N523" s="62" t="str">
        <f>IF(AND(M523&gt;=$N$1)*(M523&lt;=$O$1),VLOOKUP(B523,المارينا!B$2:N$642,12),"لم تنتهي بعد")</f>
        <v>لم تنتهي بعد</v>
      </c>
      <c r="O523" s="65"/>
      <c r="P523" s="20"/>
      <c r="Q523" s="21"/>
      <c r="R523" s="22"/>
      <c r="S523" s="23"/>
      <c r="T523" s="24"/>
      <c r="U523" s="25"/>
      <c r="V523" s="25"/>
      <c r="W523" s="45"/>
      <c r="X523" s="44"/>
      <c r="Y523" s="44"/>
      <c r="Z523" s="44"/>
      <c r="AA523" s="41"/>
      <c r="AB523" s="41"/>
      <c r="AC523" s="26"/>
      <c r="AD523" s="27"/>
      <c r="AE523" s="28"/>
      <c r="AF523" s="69"/>
      <c r="AG523" s="69"/>
      <c r="AH523" s="69"/>
      <c r="AI523" s="69"/>
      <c r="AJ523" s="69"/>
      <c r="AK523" s="69"/>
      <c r="AL523" s="69"/>
    </row>
    <row r="524" spans="1:38" s="71" customFormat="1" ht="60" customHeight="1" thickBot="1" x14ac:dyDescent="0.3">
      <c r="A524" s="15"/>
      <c r="B524" s="77" t="s">
        <v>535</v>
      </c>
      <c r="C524" s="7"/>
      <c r="D524" s="37"/>
      <c r="E524" s="37"/>
      <c r="F524" s="37"/>
      <c r="G524" s="56"/>
      <c r="H524" s="56"/>
      <c r="I524" s="56"/>
      <c r="J524" s="18"/>
      <c r="K524" s="18"/>
      <c r="L524" s="19"/>
      <c r="M524" s="79">
        <f>VLOOKUP($B524,المارينا!$B:$M,12,0)</f>
        <v>44504</v>
      </c>
      <c r="N524" s="62" t="str">
        <f>IF(AND(M524&gt;=$N$1)*(M524&lt;=$O$1),VLOOKUP(B524,المارينا!B$2:N$642,12),"لم تنتهي بعد")</f>
        <v>لم تنتهي بعد</v>
      </c>
      <c r="O524" s="65"/>
      <c r="P524" s="20"/>
      <c r="Q524" s="21"/>
      <c r="R524" s="22"/>
      <c r="S524" s="23"/>
      <c r="T524" s="24"/>
      <c r="U524" s="25"/>
      <c r="V524" s="25"/>
      <c r="W524" s="45"/>
      <c r="X524" s="44"/>
      <c r="Y524" s="44"/>
      <c r="Z524" s="44"/>
      <c r="AA524" s="41"/>
      <c r="AB524" s="41"/>
      <c r="AC524" s="26"/>
      <c r="AD524" s="27"/>
      <c r="AE524" s="28"/>
      <c r="AF524" s="69"/>
      <c r="AG524" s="69"/>
      <c r="AH524" s="69"/>
      <c r="AI524" s="69"/>
      <c r="AJ524" s="69"/>
      <c r="AK524" s="69"/>
      <c r="AL524" s="69"/>
    </row>
    <row r="525" spans="1:38" s="71" customFormat="1" ht="60" customHeight="1" thickBot="1" x14ac:dyDescent="0.3">
      <c r="A525" s="15"/>
      <c r="B525" s="77" t="s">
        <v>536</v>
      </c>
      <c r="C525" s="17"/>
      <c r="D525" s="52"/>
      <c r="E525" s="52"/>
      <c r="F525" s="52"/>
      <c r="G525" s="56"/>
      <c r="H525" s="56"/>
      <c r="I525" s="56"/>
      <c r="J525" s="18"/>
      <c r="K525" s="18"/>
      <c r="L525" s="19"/>
      <c r="M525" s="79">
        <f>VLOOKUP($B525,المارينا!$B:$M,12,0)</f>
        <v>44545</v>
      </c>
      <c r="N525" s="62" t="str">
        <f>IF(AND(M525&gt;=$N$1)*(M525&lt;=$O$1),VLOOKUP(B525,المارينا!B$2:N$642,12),"لم تنتهي بعد")</f>
        <v>لم تنتهي بعد</v>
      </c>
      <c r="O525" s="65"/>
      <c r="P525" s="20"/>
      <c r="Q525" s="21"/>
      <c r="R525" s="22"/>
      <c r="S525" s="23"/>
      <c r="T525" s="24"/>
      <c r="U525" s="25"/>
      <c r="V525" s="25"/>
      <c r="W525" s="45"/>
      <c r="X525" s="44"/>
      <c r="Y525" s="44"/>
      <c r="Z525" s="44"/>
      <c r="AA525" s="41"/>
      <c r="AB525" s="41"/>
      <c r="AC525" s="26"/>
      <c r="AD525" s="27"/>
      <c r="AE525" s="28"/>
      <c r="AF525" s="69"/>
      <c r="AG525" s="69"/>
      <c r="AH525" s="69"/>
      <c r="AI525" s="69"/>
      <c r="AJ525" s="69"/>
      <c r="AK525" s="69"/>
      <c r="AL525" s="69"/>
    </row>
    <row r="526" spans="1:38" s="71" customFormat="1" ht="60" customHeight="1" thickBot="1" x14ac:dyDescent="0.3">
      <c r="A526" s="15"/>
      <c r="B526" s="77" t="s">
        <v>537</v>
      </c>
      <c r="C526" s="7"/>
      <c r="D526" s="52"/>
      <c r="E526" s="52"/>
      <c r="F526" s="52"/>
      <c r="G526" s="56"/>
      <c r="H526" s="56"/>
      <c r="I526" s="56"/>
      <c r="J526" s="18"/>
      <c r="K526" s="18"/>
      <c r="L526" s="19"/>
      <c r="M526" s="79">
        <f>VLOOKUP($B526,المارينا!$B:$M,12,0)</f>
        <v>44401</v>
      </c>
      <c r="N526" s="62" t="str">
        <f>IF(AND(M526&gt;=$N$1)*(M526&lt;=$O$1),VLOOKUP(B526,المارينا!B$2:N$642,12),"لم تنتهي بعد")</f>
        <v>لم تنتهي بعد</v>
      </c>
      <c r="O526" s="65"/>
      <c r="P526" s="20"/>
      <c r="Q526" s="21"/>
      <c r="R526" s="22"/>
      <c r="S526" s="23"/>
      <c r="T526" s="24"/>
      <c r="U526" s="25"/>
      <c r="V526" s="25"/>
      <c r="W526" s="45"/>
      <c r="X526" s="44"/>
      <c r="Y526" s="44"/>
      <c r="Z526" s="44"/>
      <c r="AA526" s="41"/>
      <c r="AB526" s="41"/>
      <c r="AC526" s="26"/>
      <c r="AD526" s="27"/>
      <c r="AE526" s="28"/>
      <c r="AF526" s="69"/>
      <c r="AG526" s="69"/>
      <c r="AH526" s="69"/>
      <c r="AI526" s="69"/>
      <c r="AJ526" s="69"/>
      <c r="AK526" s="69"/>
      <c r="AL526" s="69"/>
    </row>
    <row r="527" spans="1:38" s="71" customFormat="1" ht="60" customHeight="1" thickBot="1" x14ac:dyDescent="0.3">
      <c r="A527" s="15"/>
      <c r="B527" s="77" t="s">
        <v>538</v>
      </c>
      <c r="C527" s="17"/>
      <c r="D527" s="52"/>
      <c r="E527" s="52"/>
      <c r="F527" s="52"/>
      <c r="G527" s="56"/>
      <c r="H527" s="56"/>
      <c r="I527" s="56"/>
      <c r="J527" s="18"/>
      <c r="K527" s="18"/>
      <c r="L527" s="19"/>
      <c r="M527" s="79">
        <f>VLOOKUP($B527,المارينا!$B:$M,12,0)</f>
        <v>44540</v>
      </c>
      <c r="N527" s="62" t="str">
        <f>IF(AND(M527&gt;=$N$1)*(M527&lt;=$O$1),VLOOKUP(B527,المارينا!B$2:N$642,12),"لم تنتهي بعد")</f>
        <v>لم تنتهي بعد</v>
      </c>
      <c r="O527" s="65"/>
      <c r="P527" s="20"/>
      <c r="Q527" s="21"/>
      <c r="R527" s="22"/>
      <c r="S527" s="23"/>
      <c r="T527" s="24"/>
      <c r="U527" s="25"/>
      <c r="V527" s="25"/>
      <c r="W527" s="45"/>
      <c r="X527" s="44"/>
      <c r="Y527" s="44"/>
      <c r="Z527" s="44"/>
      <c r="AA527" s="41"/>
      <c r="AB527" s="41"/>
      <c r="AC527" s="26"/>
      <c r="AD527" s="27"/>
      <c r="AE527" s="28"/>
      <c r="AF527" s="69"/>
      <c r="AG527" s="69"/>
      <c r="AH527" s="69"/>
      <c r="AI527" s="69"/>
      <c r="AJ527" s="69"/>
      <c r="AK527" s="69"/>
      <c r="AL527" s="69"/>
    </row>
    <row r="528" spans="1:38" s="71" customFormat="1" ht="60" customHeight="1" thickBot="1" x14ac:dyDescent="0.3">
      <c r="A528" s="15"/>
      <c r="B528" s="77" t="s">
        <v>539</v>
      </c>
      <c r="C528" s="7"/>
      <c r="D528" s="37"/>
      <c r="E528" s="37"/>
      <c r="F528" s="37"/>
      <c r="G528" s="56"/>
      <c r="H528" s="56"/>
      <c r="I528" s="56"/>
      <c r="J528" s="18"/>
      <c r="K528" s="18"/>
      <c r="L528" s="19"/>
      <c r="M528" s="79">
        <f>VLOOKUP($B528,المارينا!$B:$M,12,0)</f>
        <v>44548</v>
      </c>
      <c r="N528" s="62" t="str">
        <f>IF(AND(M528&gt;=$N$1)*(M528&lt;=$O$1),VLOOKUP(B528,المارينا!B$2:N$642,12),"لم تنتهي بعد")</f>
        <v>لم تنتهي بعد</v>
      </c>
      <c r="O528" s="65"/>
      <c r="P528" s="20"/>
      <c r="Q528" s="21"/>
      <c r="R528" s="22"/>
      <c r="S528" s="23"/>
      <c r="T528" s="24"/>
      <c r="U528" s="25"/>
      <c r="V528" s="25"/>
      <c r="W528" s="45"/>
      <c r="X528" s="44"/>
      <c r="Y528" s="44"/>
      <c r="Z528" s="44"/>
      <c r="AA528" s="41"/>
      <c r="AB528" s="41"/>
      <c r="AC528" s="26"/>
      <c r="AD528" s="27"/>
      <c r="AE528" s="28"/>
      <c r="AF528" s="69"/>
      <c r="AG528" s="69"/>
      <c r="AH528" s="69"/>
      <c r="AI528" s="69"/>
      <c r="AJ528" s="69"/>
      <c r="AK528" s="69"/>
      <c r="AL528" s="69"/>
    </row>
    <row r="529" spans="1:38" s="71" customFormat="1" ht="60" customHeight="1" thickBot="1" x14ac:dyDescent="0.3">
      <c r="A529" s="15"/>
      <c r="B529" s="77" t="s">
        <v>540</v>
      </c>
      <c r="C529" s="17"/>
      <c r="D529" s="52"/>
      <c r="E529" s="52"/>
      <c r="F529" s="52"/>
      <c r="G529" s="56"/>
      <c r="H529" s="56"/>
      <c r="I529" s="56"/>
      <c r="J529" s="18"/>
      <c r="K529" s="18"/>
      <c r="L529" s="19"/>
      <c r="M529" s="79">
        <f>VLOOKUP($B529,المارينا!$B:$M,12,0)</f>
        <v>44712</v>
      </c>
      <c r="N529" s="62" t="str">
        <f>IF(AND(M529&gt;=$N$1)*(M529&lt;=$O$1),VLOOKUP(B529,المارينا!B$2:N$642,12),"لم تنتهي بعد")</f>
        <v>لم تنتهي بعد</v>
      </c>
      <c r="O529" s="65"/>
      <c r="P529" s="20"/>
      <c r="Q529" s="21"/>
      <c r="R529" s="22"/>
      <c r="S529" s="23"/>
      <c r="T529" s="24"/>
      <c r="U529" s="25"/>
      <c r="V529" s="25"/>
      <c r="W529" s="45"/>
      <c r="X529" s="44"/>
      <c r="Y529" s="44"/>
      <c r="Z529" s="44"/>
      <c r="AA529" s="41"/>
      <c r="AB529" s="41"/>
      <c r="AC529" s="26"/>
      <c r="AD529" s="27"/>
      <c r="AE529" s="28"/>
      <c r="AF529" s="69"/>
      <c r="AG529" s="69"/>
      <c r="AH529" s="69"/>
      <c r="AI529" s="69"/>
      <c r="AJ529" s="69"/>
      <c r="AK529" s="69"/>
      <c r="AL529" s="69"/>
    </row>
    <row r="530" spans="1:38" s="71" customFormat="1" ht="60" customHeight="1" thickBot="1" x14ac:dyDescent="0.3">
      <c r="A530" s="15"/>
      <c r="B530" s="77" t="s">
        <v>541</v>
      </c>
      <c r="C530" s="7"/>
      <c r="D530" s="52"/>
      <c r="E530" s="52"/>
      <c r="F530" s="52"/>
      <c r="G530" s="56"/>
      <c r="H530" s="56"/>
      <c r="I530" s="56"/>
      <c r="J530" s="18"/>
      <c r="K530" s="18"/>
      <c r="L530" s="19"/>
      <c r="M530" s="79">
        <f>VLOOKUP($B530,المارينا!$B:$M,12,0)</f>
        <v>44423</v>
      </c>
      <c r="N530" s="62" t="str">
        <f>IF(AND(M530&gt;=$N$1)*(M530&lt;=$O$1),VLOOKUP(B530,المارينا!B$2:N$642,12),"لم تنتهي بعد")</f>
        <v>لم تنتهي بعد</v>
      </c>
      <c r="O530" s="65"/>
      <c r="P530" s="20"/>
      <c r="Q530" s="21"/>
      <c r="R530" s="22"/>
      <c r="S530" s="23"/>
      <c r="T530" s="24"/>
      <c r="U530" s="25"/>
      <c r="V530" s="25"/>
      <c r="W530" s="45"/>
      <c r="X530" s="44"/>
      <c r="Y530" s="44"/>
      <c r="Z530" s="44"/>
      <c r="AA530" s="41"/>
      <c r="AB530" s="41"/>
      <c r="AC530" s="26"/>
      <c r="AD530" s="27"/>
      <c r="AE530" s="28"/>
      <c r="AF530" s="69"/>
      <c r="AG530" s="69"/>
      <c r="AH530" s="69"/>
      <c r="AI530" s="69"/>
      <c r="AJ530" s="69"/>
      <c r="AK530" s="69"/>
      <c r="AL530" s="69"/>
    </row>
    <row r="531" spans="1:38" s="71" customFormat="1" ht="60" customHeight="1" thickBot="1" x14ac:dyDescent="0.3">
      <c r="A531" s="15"/>
      <c r="B531" s="77" t="s">
        <v>542</v>
      </c>
      <c r="C531" s="17"/>
      <c r="D531" s="37"/>
      <c r="E531" s="37"/>
      <c r="F531" s="37"/>
      <c r="G531" s="56"/>
      <c r="H531" s="56"/>
      <c r="I531" s="56"/>
      <c r="J531" s="18"/>
      <c r="K531" s="18"/>
      <c r="L531" s="19"/>
      <c r="M531" s="79">
        <f>VLOOKUP($B531,المارينا!$B:$M,12,0)</f>
        <v>44716</v>
      </c>
      <c r="N531" s="62" t="str">
        <f>IF(AND(M531&gt;=$N$1)*(M531&lt;=$O$1),VLOOKUP(B531,المارينا!B$2:N$642,12),"لم تنتهي بعد")</f>
        <v>لم تنتهي بعد</v>
      </c>
      <c r="O531" s="65"/>
      <c r="P531" s="20"/>
      <c r="Q531" s="21"/>
      <c r="R531" s="22"/>
      <c r="S531" s="23"/>
      <c r="T531" s="24"/>
      <c r="U531" s="25"/>
      <c r="V531" s="25"/>
      <c r="W531" s="45"/>
      <c r="X531" s="44"/>
      <c r="Y531" s="44"/>
      <c r="Z531" s="44"/>
      <c r="AA531" s="41"/>
      <c r="AB531" s="41"/>
      <c r="AC531" s="26"/>
      <c r="AD531" s="27"/>
      <c r="AE531" s="28"/>
      <c r="AF531" s="69"/>
      <c r="AG531" s="69"/>
      <c r="AH531" s="69"/>
      <c r="AI531" s="69"/>
      <c r="AJ531" s="69"/>
      <c r="AK531" s="69"/>
      <c r="AL531" s="69"/>
    </row>
    <row r="532" spans="1:38" s="71" customFormat="1" ht="60" customHeight="1" thickBot="1" x14ac:dyDescent="0.3">
      <c r="A532" s="15"/>
      <c r="B532" s="77" t="s">
        <v>543</v>
      </c>
      <c r="C532" s="7"/>
      <c r="D532" s="52"/>
      <c r="E532" s="52"/>
      <c r="F532" s="52"/>
      <c r="G532" s="56"/>
      <c r="H532" s="56"/>
      <c r="I532" s="56"/>
      <c r="J532" s="18"/>
      <c r="K532" s="18"/>
      <c r="L532" s="19"/>
      <c r="M532" s="79">
        <f>VLOOKUP($B532,المارينا!$B:$M,12,0)</f>
        <v>44558</v>
      </c>
      <c r="N532" s="62" t="str">
        <f>IF(AND(M532&gt;=$N$1)*(M532&lt;=$O$1),VLOOKUP(B532,المارينا!B$2:N$642,12),"لم تنتهي بعد")</f>
        <v>لم تنتهي بعد</v>
      </c>
      <c r="O532" s="65"/>
      <c r="P532" s="20"/>
      <c r="Q532" s="21"/>
      <c r="R532" s="22"/>
      <c r="S532" s="23"/>
      <c r="T532" s="24"/>
      <c r="U532" s="25"/>
      <c r="V532" s="25"/>
      <c r="W532" s="45"/>
      <c r="X532" s="44"/>
      <c r="Y532" s="44"/>
      <c r="Z532" s="44"/>
      <c r="AA532" s="41"/>
      <c r="AB532" s="41"/>
      <c r="AC532" s="26"/>
      <c r="AD532" s="27"/>
      <c r="AE532" s="28"/>
      <c r="AF532" s="69"/>
      <c r="AG532" s="69"/>
      <c r="AH532" s="69"/>
      <c r="AI532" s="69"/>
      <c r="AJ532" s="69"/>
      <c r="AK532" s="69"/>
      <c r="AL532" s="69"/>
    </row>
    <row r="533" spans="1:38" s="71" customFormat="1" ht="60" customHeight="1" thickBot="1" x14ac:dyDescent="0.3">
      <c r="A533" s="15"/>
      <c r="B533" s="77" t="s">
        <v>544</v>
      </c>
      <c r="C533" s="17"/>
      <c r="D533" s="52"/>
      <c r="E533" s="52"/>
      <c r="F533" s="52"/>
      <c r="G533" s="56"/>
      <c r="H533" s="56"/>
      <c r="I533" s="56"/>
      <c r="J533" s="18"/>
      <c r="K533" s="32"/>
      <c r="L533" s="27"/>
      <c r="M533" s="79">
        <f>VLOOKUP($B533,المارينا!$B:$M,12,0)</f>
        <v>44564</v>
      </c>
      <c r="N533" s="62" t="str">
        <f>IF(AND(M533&gt;=$N$1)*(M533&lt;=$O$1),VLOOKUP(B533,المارينا!B$2:N$642,12),"لم تنتهي بعد")</f>
        <v>لم تنتهي بعد</v>
      </c>
      <c r="O533" s="65"/>
      <c r="P533" s="33"/>
      <c r="Q533" s="21"/>
      <c r="R533" s="22"/>
      <c r="S533" s="23"/>
      <c r="T533" s="24"/>
      <c r="U533" s="34"/>
      <c r="V533" s="34"/>
      <c r="W533" s="48"/>
      <c r="X533" s="44"/>
      <c r="Y533" s="44"/>
      <c r="Z533" s="44"/>
      <c r="AA533" s="41"/>
      <c r="AB533" s="41"/>
      <c r="AC533" s="27"/>
      <c r="AD533" s="27"/>
      <c r="AE533" s="28"/>
      <c r="AF533" s="69"/>
      <c r="AG533" s="69"/>
      <c r="AH533" s="69"/>
      <c r="AI533" s="69"/>
      <c r="AJ533" s="69"/>
      <c r="AK533" s="69"/>
      <c r="AL533" s="69"/>
    </row>
    <row r="534" spans="1:38" s="71" customFormat="1" ht="60" customHeight="1" thickBot="1" x14ac:dyDescent="0.3">
      <c r="A534" s="15"/>
      <c r="B534" s="77" t="s">
        <v>545</v>
      </c>
      <c r="C534" s="7"/>
      <c r="D534" s="52"/>
      <c r="E534" s="52"/>
      <c r="F534" s="52"/>
      <c r="G534" s="56"/>
      <c r="H534" s="56"/>
      <c r="I534" s="56"/>
      <c r="J534" s="18"/>
      <c r="K534" s="18"/>
      <c r="L534" s="19"/>
      <c r="M534" s="79">
        <f>VLOOKUP($B534,المارينا!$B:$M,12,0)</f>
        <v>44521</v>
      </c>
      <c r="N534" s="62" t="str">
        <f>IF(AND(M534&gt;=$N$1)*(M534&lt;=$O$1),VLOOKUP(B534,المارينا!B$2:N$642,12),"لم تنتهي بعد")</f>
        <v>لم تنتهي بعد</v>
      </c>
      <c r="O534" s="65"/>
      <c r="P534" s="20"/>
      <c r="Q534" s="21"/>
      <c r="R534" s="22"/>
      <c r="S534" s="23"/>
      <c r="T534" s="24"/>
      <c r="U534" s="25"/>
      <c r="V534" s="25"/>
      <c r="W534" s="45"/>
      <c r="X534" s="44"/>
      <c r="Y534" s="44"/>
      <c r="Z534" s="44"/>
      <c r="AA534" s="41"/>
      <c r="AB534" s="41"/>
      <c r="AC534" s="26"/>
      <c r="AD534" s="27"/>
      <c r="AE534" s="28"/>
      <c r="AF534" s="69"/>
      <c r="AG534" s="69"/>
      <c r="AH534" s="69"/>
      <c r="AI534" s="69"/>
      <c r="AJ534" s="69"/>
      <c r="AK534" s="69"/>
      <c r="AL534" s="69"/>
    </row>
    <row r="535" spans="1:38" s="71" customFormat="1" ht="60" customHeight="1" thickBot="1" x14ac:dyDescent="0.3">
      <c r="A535" s="15"/>
      <c r="B535" s="77" t="s">
        <v>546</v>
      </c>
      <c r="C535" s="17"/>
      <c r="D535" s="37"/>
      <c r="E535" s="37"/>
      <c r="F535" s="37"/>
      <c r="G535" s="56"/>
      <c r="H535" s="56"/>
      <c r="I535" s="56"/>
      <c r="J535" s="18"/>
      <c r="K535" s="18"/>
      <c r="L535" s="19"/>
      <c r="M535" s="79">
        <f>VLOOKUP($B535,المارينا!$B:$M,12,0)</f>
        <v>44522</v>
      </c>
      <c r="N535" s="62" t="str">
        <f>IF(AND(M535&gt;=$N$1)*(M535&lt;=$O$1),VLOOKUP(B535,المارينا!B$2:N$642,12),"لم تنتهي بعد")</f>
        <v>لم تنتهي بعد</v>
      </c>
      <c r="O535" s="65"/>
      <c r="P535" s="20"/>
      <c r="Q535" s="21"/>
      <c r="R535" s="22"/>
      <c r="S535" s="23"/>
      <c r="T535" s="24"/>
      <c r="U535" s="25"/>
      <c r="V535" s="25"/>
      <c r="W535" s="45"/>
      <c r="X535" s="44"/>
      <c r="Y535" s="44"/>
      <c r="Z535" s="44"/>
      <c r="AA535" s="41"/>
      <c r="AB535" s="41"/>
      <c r="AC535" s="26"/>
      <c r="AD535" s="27"/>
      <c r="AE535" s="28"/>
      <c r="AF535" s="69"/>
      <c r="AG535" s="69"/>
      <c r="AH535" s="69"/>
      <c r="AI535" s="69"/>
      <c r="AJ535" s="69"/>
      <c r="AK535" s="69"/>
      <c r="AL535" s="69"/>
    </row>
    <row r="536" spans="1:38" s="71" customFormat="1" ht="60" customHeight="1" thickBot="1" x14ac:dyDescent="0.3">
      <c r="A536" s="15"/>
      <c r="B536" s="77" t="s">
        <v>547</v>
      </c>
      <c r="C536" s="7"/>
      <c r="D536" s="52"/>
      <c r="E536" s="52"/>
      <c r="F536" s="52"/>
      <c r="G536" s="56"/>
      <c r="H536" s="56"/>
      <c r="I536" s="56"/>
      <c r="J536" s="18"/>
      <c r="K536" s="18"/>
      <c r="L536" s="19"/>
      <c r="M536" s="79">
        <f>VLOOKUP($B536,المارينا!$B:$M,12,0)</f>
        <v>44465</v>
      </c>
      <c r="N536" s="62" t="str">
        <f>IF(AND(M536&gt;=$N$1)*(M536&lt;=$O$1),VLOOKUP(B536,المارينا!B$2:N$642,12),"لم تنتهي بعد")</f>
        <v>لم تنتهي بعد</v>
      </c>
      <c r="O536" s="65"/>
      <c r="P536" s="20"/>
      <c r="Q536" s="21"/>
      <c r="R536" s="22"/>
      <c r="S536" s="23"/>
      <c r="T536" s="24"/>
      <c r="U536" s="25"/>
      <c r="V536" s="25"/>
      <c r="W536" s="45"/>
      <c r="X536" s="44"/>
      <c r="Y536" s="44"/>
      <c r="Z536" s="44"/>
      <c r="AA536" s="41"/>
      <c r="AB536" s="41"/>
      <c r="AC536" s="26"/>
      <c r="AD536" s="27"/>
      <c r="AE536" s="28"/>
      <c r="AF536" s="69"/>
      <c r="AG536" s="69"/>
      <c r="AH536" s="69"/>
      <c r="AI536" s="69"/>
      <c r="AJ536" s="69"/>
      <c r="AK536" s="69"/>
      <c r="AL536" s="69"/>
    </row>
    <row r="537" spans="1:38" s="71" customFormat="1" ht="60" customHeight="1" thickBot="1" x14ac:dyDescent="0.3">
      <c r="A537" s="15"/>
      <c r="B537" s="77" t="s">
        <v>548</v>
      </c>
      <c r="C537" s="17"/>
      <c r="D537" s="52"/>
      <c r="E537" s="52"/>
      <c r="F537" s="52"/>
      <c r="G537" s="56"/>
      <c r="H537" s="56"/>
      <c r="I537" s="56"/>
      <c r="J537" s="18"/>
      <c r="K537" s="18"/>
      <c r="L537" s="19"/>
      <c r="M537" s="79">
        <f>VLOOKUP($B537,المارينا!$B:$M,12,0)</f>
        <v>44721</v>
      </c>
      <c r="N537" s="62" t="str">
        <f>IF(AND(M537&gt;=$N$1)*(M537&lt;=$O$1),VLOOKUP(B537,المارينا!B$2:N$642,12),"لم تنتهي بعد")</f>
        <v>لم تنتهي بعد</v>
      </c>
      <c r="O537" s="65"/>
      <c r="P537" s="20"/>
      <c r="Q537" s="21"/>
      <c r="R537" s="22"/>
      <c r="S537" s="23"/>
      <c r="T537" s="24"/>
      <c r="U537" s="25"/>
      <c r="V537" s="25"/>
      <c r="W537" s="45"/>
      <c r="X537" s="44"/>
      <c r="Y537" s="44"/>
      <c r="Z537" s="44"/>
      <c r="AA537" s="41"/>
      <c r="AB537" s="41"/>
      <c r="AC537" s="26"/>
      <c r="AD537" s="27"/>
      <c r="AE537" s="28"/>
      <c r="AF537" s="69"/>
      <c r="AG537" s="69"/>
      <c r="AH537" s="69"/>
      <c r="AI537" s="69"/>
      <c r="AJ537" s="69"/>
      <c r="AK537" s="69"/>
      <c r="AL537" s="69"/>
    </row>
    <row r="538" spans="1:38" s="71" customFormat="1" ht="60" customHeight="1" thickBot="1" x14ac:dyDescent="0.3">
      <c r="A538" s="15"/>
      <c r="B538" s="77" t="s">
        <v>549</v>
      </c>
      <c r="C538" s="7"/>
      <c r="D538" s="37"/>
      <c r="E538" s="37"/>
      <c r="F538" s="37"/>
      <c r="G538" s="56"/>
      <c r="H538" s="56"/>
      <c r="I538" s="56"/>
      <c r="J538" s="18"/>
      <c r="K538" s="18"/>
      <c r="L538" s="19"/>
      <c r="M538" s="79">
        <f>VLOOKUP($B538,المارينا!$B:$M,12,0)</f>
        <v>44440</v>
      </c>
      <c r="N538" s="62" t="str">
        <f>IF(AND(M538&gt;=$N$1)*(M538&lt;=$O$1),VLOOKUP(B538,المارينا!B$2:N$642,12),"لم تنتهي بعد")</f>
        <v>لم تنتهي بعد</v>
      </c>
      <c r="O538" s="65"/>
      <c r="P538" s="20"/>
      <c r="Q538" s="21"/>
      <c r="R538" s="22"/>
      <c r="S538" s="23"/>
      <c r="T538" s="24"/>
      <c r="U538" s="25"/>
      <c r="V538" s="25"/>
      <c r="W538" s="45"/>
      <c r="X538" s="44"/>
      <c r="Y538" s="44"/>
      <c r="Z538" s="44"/>
      <c r="AA538" s="41"/>
      <c r="AB538" s="41"/>
      <c r="AC538" s="26"/>
      <c r="AD538" s="27"/>
      <c r="AE538" s="28"/>
      <c r="AF538" s="69"/>
      <c r="AG538" s="69"/>
      <c r="AH538" s="69"/>
      <c r="AI538" s="69"/>
      <c r="AJ538" s="69"/>
      <c r="AK538" s="69"/>
      <c r="AL538" s="69"/>
    </row>
    <row r="539" spans="1:38" s="71" customFormat="1" ht="60" customHeight="1" thickBot="1" x14ac:dyDescent="0.3">
      <c r="A539" s="15"/>
      <c r="B539" s="77" t="s">
        <v>550</v>
      </c>
      <c r="C539" s="17"/>
      <c r="D539" s="52"/>
      <c r="E539" s="52"/>
      <c r="F539" s="52"/>
      <c r="G539" s="56"/>
      <c r="H539" s="56"/>
      <c r="I539" s="56"/>
      <c r="J539" s="18"/>
      <c r="K539" s="18"/>
      <c r="L539" s="19"/>
      <c r="M539" s="79">
        <f>VLOOKUP($B539,المارينا!$B:$M,12,0)</f>
        <v>44431</v>
      </c>
      <c r="N539" s="62" t="str">
        <f>IF(AND(M539&gt;=$N$1)*(M539&lt;=$O$1),VLOOKUP(B539,المارينا!B$2:N$642,12),"لم تنتهي بعد")</f>
        <v>لم تنتهي بعد</v>
      </c>
      <c r="O539" s="65"/>
      <c r="P539" s="20"/>
      <c r="Q539" s="21"/>
      <c r="R539" s="22"/>
      <c r="S539" s="23"/>
      <c r="T539" s="24"/>
      <c r="U539" s="25"/>
      <c r="V539" s="25"/>
      <c r="W539" s="45"/>
      <c r="X539" s="44"/>
      <c r="Y539" s="44"/>
      <c r="Z539" s="44"/>
      <c r="AA539" s="41"/>
      <c r="AB539" s="41"/>
      <c r="AC539" s="26"/>
      <c r="AD539" s="27"/>
      <c r="AE539" s="28"/>
      <c r="AF539" s="69"/>
      <c r="AG539" s="69"/>
      <c r="AH539" s="69"/>
      <c r="AI539" s="69"/>
      <c r="AJ539" s="69"/>
      <c r="AK539" s="69"/>
      <c r="AL539" s="69"/>
    </row>
    <row r="540" spans="1:38" s="71" customFormat="1" ht="60" customHeight="1" thickBot="1" x14ac:dyDescent="0.3">
      <c r="A540" s="15"/>
      <c r="B540" s="77" t="s">
        <v>551</v>
      </c>
      <c r="C540" s="7"/>
      <c r="D540" s="52"/>
      <c r="E540" s="52"/>
      <c r="F540" s="52"/>
      <c r="G540" s="56"/>
      <c r="H540" s="56"/>
      <c r="I540" s="56"/>
      <c r="J540" s="18"/>
      <c r="K540" s="18"/>
      <c r="L540" s="19"/>
      <c r="M540" s="79">
        <f>VLOOKUP($B540,المارينا!$B:$M,12,0)</f>
        <v>44704</v>
      </c>
      <c r="N540" s="62" t="str">
        <f>IF(AND(M540&gt;=$N$1)*(M540&lt;=$O$1),VLOOKUP(B540,المارينا!B$2:N$642,12),"لم تنتهي بعد")</f>
        <v>لم تنتهي بعد</v>
      </c>
      <c r="O540" s="65"/>
      <c r="P540" s="20"/>
      <c r="Q540" s="21"/>
      <c r="R540" s="22"/>
      <c r="S540" s="23"/>
      <c r="T540" s="24"/>
      <c r="U540" s="25"/>
      <c r="V540" s="25"/>
      <c r="W540" s="45"/>
      <c r="X540" s="44"/>
      <c r="Y540" s="44"/>
      <c r="Z540" s="44"/>
      <c r="AA540" s="41"/>
      <c r="AB540" s="41"/>
      <c r="AC540" s="26"/>
      <c r="AD540" s="27"/>
      <c r="AE540" s="28"/>
      <c r="AF540" s="69"/>
      <c r="AG540" s="69"/>
      <c r="AH540" s="69"/>
      <c r="AI540" s="69"/>
      <c r="AJ540" s="69"/>
      <c r="AK540" s="69"/>
      <c r="AL540" s="69"/>
    </row>
    <row r="541" spans="1:38" s="71" customFormat="1" ht="60" customHeight="1" thickBot="1" x14ac:dyDescent="0.3">
      <c r="A541" s="15"/>
      <c r="B541" s="77" t="s">
        <v>552</v>
      </c>
      <c r="C541" s="17"/>
      <c r="D541" s="52"/>
      <c r="E541" s="52"/>
      <c r="F541" s="52"/>
      <c r="G541" s="56"/>
      <c r="H541" s="56"/>
      <c r="I541" s="56"/>
      <c r="J541" s="18"/>
      <c r="K541" s="18"/>
      <c r="L541" s="19"/>
      <c r="M541" s="79">
        <f>VLOOKUP($B541,المارينا!$B:$M,12,0)</f>
        <v>44398</v>
      </c>
      <c r="N541" s="62" t="str">
        <f>IF(AND(M541&gt;=$N$1)*(M541&lt;=$O$1),VLOOKUP(B541,المارينا!B$2:N$642,12),"لم تنتهي بعد")</f>
        <v>لم تنتهي بعد</v>
      </c>
      <c r="O541" s="65"/>
      <c r="P541" s="20"/>
      <c r="Q541" s="21"/>
      <c r="R541" s="22"/>
      <c r="S541" s="23"/>
      <c r="T541" s="24"/>
      <c r="U541" s="25"/>
      <c r="V541" s="25"/>
      <c r="W541" s="45"/>
      <c r="X541" s="44"/>
      <c r="Y541" s="44"/>
      <c r="Z541" s="44"/>
      <c r="AA541" s="41"/>
      <c r="AB541" s="41"/>
      <c r="AC541" s="26"/>
      <c r="AD541" s="27"/>
      <c r="AE541" s="28"/>
      <c r="AF541" s="69"/>
      <c r="AG541" s="69"/>
      <c r="AH541" s="69"/>
      <c r="AI541" s="69"/>
      <c r="AJ541" s="69"/>
      <c r="AK541" s="69"/>
      <c r="AL541" s="69"/>
    </row>
    <row r="542" spans="1:38" s="71" customFormat="1" ht="60" customHeight="1" thickBot="1" x14ac:dyDescent="0.3">
      <c r="A542" s="15"/>
      <c r="B542" s="77" t="s">
        <v>553</v>
      </c>
      <c r="C542" s="7"/>
      <c r="D542" s="37"/>
      <c r="E542" s="37"/>
      <c r="F542" s="37"/>
      <c r="G542" s="56"/>
      <c r="H542" s="56"/>
      <c r="I542" s="56"/>
      <c r="J542" s="18"/>
      <c r="K542" s="18"/>
      <c r="L542" s="19"/>
      <c r="M542" s="79">
        <f>VLOOKUP($B542,المارينا!$B:$M,12,0)</f>
        <v>44660</v>
      </c>
      <c r="N542" s="62" t="str">
        <f>IF(AND(M542&gt;=$N$1)*(M542&lt;=$O$1),VLOOKUP(B542,المارينا!B$2:N$642,12),"لم تنتهي بعد")</f>
        <v>لم تنتهي بعد</v>
      </c>
      <c r="O542" s="65"/>
      <c r="P542" s="20"/>
      <c r="Q542" s="21"/>
      <c r="R542" s="22"/>
      <c r="S542" s="23"/>
      <c r="T542" s="24"/>
      <c r="U542" s="25"/>
      <c r="V542" s="25"/>
      <c r="W542" s="45"/>
      <c r="X542" s="44"/>
      <c r="Y542" s="44"/>
      <c r="Z542" s="44"/>
      <c r="AA542" s="41"/>
      <c r="AB542" s="41"/>
      <c r="AC542" s="26"/>
      <c r="AD542" s="27"/>
      <c r="AE542" s="28"/>
      <c r="AF542" s="69"/>
      <c r="AG542" s="69"/>
      <c r="AH542" s="69"/>
      <c r="AI542" s="69"/>
      <c r="AJ542" s="69"/>
      <c r="AK542" s="69"/>
      <c r="AL542" s="69"/>
    </row>
    <row r="543" spans="1:38" s="71" customFormat="1" ht="60" customHeight="1" thickBot="1" x14ac:dyDescent="0.3">
      <c r="A543" s="15"/>
      <c r="B543" s="77" t="s">
        <v>554</v>
      </c>
      <c r="C543" s="17"/>
      <c r="D543" s="52"/>
      <c r="E543" s="52"/>
      <c r="F543" s="52"/>
      <c r="G543" s="56"/>
      <c r="H543" s="56"/>
      <c r="I543" s="56"/>
      <c r="J543" s="18"/>
      <c r="K543" s="18"/>
      <c r="L543" s="19"/>
      <c r="M543" s="79">
        <f>VLOOKUP($B543,المارينا!$B:$M,12,0)</f>
        <v>44377</v>
      </c>
      <c r="N543" s="62">
        <f>IF(AND(M543&gt;=$N$1)*(M543&lt;=$O$1),VLOOKUP(B543,المارينا!B$2:N$642,12),"لم تنتهي بعد")</f>
        <v>44377</v>
      </c>
      <c r="O543" s="65"/>
      <c r="P543" s="20"/>
      <c r="Q543" s="21"/>
      <c r="R543" s="22"/>
      <c r="S543" s="23"/>
      <c r="T543" s="24"/>
      <c r="U543" s="25"/>
      <c r="V543" s="25"/>
      <c r="W543" s="45"/>
      <c r="X543" s="44"/>
      <c r="Y543" s="44"/>
      <c r="Z543" s="44"/>
      <c r="AA543" s="41"/>
      <c r="AB543" s="41"/>
      <c r="AC543" s="26"/>
      <c r="AD543" s="27"/>
      <c r="AE543" s="28"/>
      <c r="AF543" s="69"/>
      <c r="AG543" s="69"/>
      <c r="AH543" s="69"/>
      <c r="AI543" s="69"/>
      <c r="AJ543" s="69"/>
      <c r="AK543" s="69"/>
      <c r="AL543" s="69"/>
    </row>
    <row r="544" spans="1:38" s="71" customFormat="1" ht="60" customHeight="1" thickBot="1" x14ac:dyDescent="0.3">
      <c r="A544" s="15"/>
      <c r="B544" s="77" t="s">
        <v>555</v>
      </c>
      <c r="C544" s="7"/>
      <c r="D544" s="52"/>
      <c r="E544" s="52"/>
      <c r="F544" s="52"/>
      <c r="G544" s="56"/>
      <c r="H544" s="56"/>
      <c r="I544" s="56"/>
      <c r="J544" s="18"/>
      <c r="K544" s="18"/>
      <c r="L544" s="19"/>
      <c r="M544" s="79">
        <f>VLOOKUP($B544,المارينا!$B:$M,12,0)</f>
        <v>44446</v>
      </c>
      <c r="N544" s="62" t="str">
        <f>IF(AND(M544&gt;=$N$1)*(M544&lt;=$O$1),VLOOKUP(B544,المارينا!B$2:N$642,12),"لم تنتهي بعد")</f>
        <v>لم تنتهي بعد</v>
      </c>
      <c r="O544" s="65"/>
      <c r="P544" s="20"/>
      <c r="Q544" s="21"/>
      <c r="R544" s="22"/>
      <c r="S544" s="23"/>
      <c r="T544" s="24"/>
      <c r="U544" s="25"/>
      <c r="V544" s="25"/>
      <c r="W544" s="45"/>
      <c r="X544" s="44"/>
      <c r="Y544" s="44"/>
      <c r="Z544" s="44"/>
      <c r="AA544" s="41"/>
      <c r="AB544" s="41"/>
      <c r="AC544" s="26"/>
      <c r="AD544" s="27"/>
      <c r="AE544" s="28"/>
      <c r="AF544" s="69"/>
      <c r="AG544" s="69"/>
      <c r="AH544" s="69"/>
      <c r="AI544" s="69"/>
      <c r="AJ544" s="69"/>
      <c r="AK544" s="69"/>
      <c r="AL544" s="69"/>
    </row>
    <row r="545" spans="1:38" s="71" customFormat="1" ht="60" customHeight="1" thickBot="1" x14ac:dyDescent="0.3">
      <c r="A545" s="15"/>
      <c r="B545" s="77" t="s">
        <v>556</v>
      </c>
      <c r="C545" s="17"/>
      <c r="D545" s="37"/>
      <c r="E545" s="37"/>
      <c r="F545" s="37"/>
      <c r="G545" s="56"/>
      <c r="H545" s="56"/>
      <c r="I545" s="56"/>
      <c r="J545" s="18"/>
      <c r="K545" s="18"/>
      <c r="L545" s="19"/>
      <c r="M545" s="79">
        <f>VLOOKUP($B545,المارينا!$B:$M,12,0)</f>
        <v>44827</v>
      </c>
      <c r="N545" s="62" t="str">
        <f>IF(AND(M545&gt;=$N$1)*(M545&lt;=$O$1),VLOOKUP(B545,المارينا!B$2:N$642,12),"لم تنتهي بعد")</f>
        <v>لم تنتهي بعد</v>
      </c>
      <c r="O545" s="65"/>
      <c r="P545" s="20"/>
      <c r="Q545" s="21"/>
      <c r="R545" s="22"/>
      <c r="S545" s="23"/>
      <c r="T545" s="24"/>
      <c r="U545" s="25"/>
      <c r="V545" s="25"/>
      <c r="W545" s="45"/>
      <c r="X545" s="44"/>
      <c r="Y545" s="44"/>
      <c r="Z545" s="44"/>
      <c r="AA545" s="41"/>
      <c r="AB545" s="41"/>
      <c r="AC545" s="26"/>
      <c r="AD545" s="27"/>
      <c r="AE545" s="28"/>
      <c r="AF545" s="69"/>
      <c r="AG545" s="69"/>
      <c r="AH545" s="69"/>
      <c r="AI545" s="69"/>
      <c r="AJ545" s="69"/>
      <c r="AK545" s="69"/>
      <c r="AL545" s="69"/>
    </row>
    <row r="546" spans="1:38" s="71" customFormat="1" ht="60" customHeight="1" thickBot="1" x14ac:dyDescent="0.3">
      <c r="A546" s="15"/>
      <c r="B546" s="77" t="s">
        <v>557</v>
      </c>
      <c r="C546" s="7"/>
      <c r="D546" s="52"/>
      <c r="E546" s="52"/>
      <c r="F546" s="52"/>
      <c r="G546" s="56"/>
      <c r="H546" s="56"/>
      <c r="I546" s="56"/>
      <c r="J546" s="18"/>
      <c r="K546" s="18"/>
      <c r="L546" s="19"/>
      <c r="M546" s="79">
        <f>VLOOKUP($B546,المارينا!$B:$M,12,0)</f>
        <v>44373</v>
      </c>
      <c r="N546" s="62">
        <f>IF(AND(M546&gt;=$N$1)*(M546&lt;=$O$1),VLOOKUP(B546,المارينا!B$2:N$642,12),"لم تنتهي بعد")</f>
        <v>44373</v>
      </c>
      <c r="O546" s="65"/>
      <c r="P546" s="20"/>
      <c r="Q546" s="21"/>
      <c r="R546" s="22"/>
      <c r="S546" s="23"/>
      <c r="T546" s="24"/>
      <c r="U546" s="25"/>
      <c r="V546" s="25"/>
      <c r="W546" s="45"/>
      <c r="X546" s="44"/>
      <c r="Y546" s="44"/>
      <c r="Z546" s="44"/>
      <c r="AA546" s="41"/>
      <c r="AB546" s="41"/>
      <c r="AC546" s="26"/>
      <c r="AD546" s="27"/>
      <c r="AE546" s="28"/>
      <c r="AF546" s="69"/>
      <c r="AG546" s="69"/>
      <c r="AH546" s="69"/>
      <c r="AI546" s="69"/>
      <c r="AJ546" s="69"/>
      <c r="AK546" s="69"/>
      <c r="AL546" s="69"/>
    </row>
    <row r="547" spans="1:38" s="71" customFormat="1" ht="60" customHeight="1" thickBot="1" x14ac:dyDescent="0.3">
      <c r="A547" s="15"/>
      <c r="B547" s="77" t="s">
        <v>558</v>
      </c>
      <c r="C547" s="17"/>
      <c r="D547" s="52"/>
      <c r="E547" s="52"/>
      <c r="F547" s="52"/>
      <c r="G547" s="56"/>
      <c r="H547" s="56"/>
      <c r="I547" s="56"/>
      <c r="J547" s="18"/>
      <c r="K547" s="18"/>
      <c r="L547" s="19"/>
      <c r="M547" s="79">
        <f>VLOOKUP($B547,المارينا!$B:$M,12,0)</f>
        <v>44659</v>
      </c>
      <c r="N547" s="62" t="str">
        <f>IF(AND(M547&gt;=$N$1)*(M547&lt;=$O$1),VLOOKUP(B547,المارينا!B$2:N$642,12),"لم تنتهي بعد")</f>
        <v>لم تنتهي بعد</v>
      </c>
      <c r="O547" s="65"/>
      <c r="P547" s="20"/>
      <c r="Q547" s="21"/>
      <c r="R547" s="22"/>
      <c r="S547" s="23"/>
      <c r="T547" s="24"/>
      <c r="U547" s="25"/>
      <c r="V547" s="25"/>
      <c r="W547" s="45"/>
      <c r="X547" s="44"/>
      <c r="Y547" s="44"/>
      <c r="Z547" s="44"/>
      <c r="AA547" s="41"/>
      <c r="AB547" s="41"/>
      <c r="AC547" s="26"/>
      <c r="AD547" s="27"/>
      <c r="AE547" s="28"/>
      <c r="AF547" s="69"/>
      <c r="AG547" s="69"/>
      <c r="AH547" s="69"/>
      <c r="AI547" s="69"/>
      <c r="AJ547" s="69"/>
      <c r="AK547" s="69"/>
      <c r="AL547" s="69"/>
    </row>
    <row r="548" spans="1:38" s="71" customFormat="1" ht="60" customHeight="1" thickBot="1" x14ac:dyDescent="0.3">
      <c r="A548" s="15"/>
      <c r="B548" s="77" t="s">
        <v>559</v>
      </c>
      <c r="C548" s="7"/>
      <c r="D548" s="52"/>
      <c r="E548" s="52"/>
      <c r="F548" s="52"/>
      <c r="G548" s="56"/>
      <c r="H548" s="56"/>
      <c r="I548" s="56"/>
      <c r="J548" s="18"/>
      <c r="K548" s="18"/>
      <c r="L548" s="19"/>
      <c r="M548" s="79">
        <f>VLOOKUP($B548,المارينا!$B:$M,12,0)</f>
        <v>44769</v>
      </c>
      <c r="N548" s="62" t="str">
        <f>IF(AND(M548&gt;=$N$1)*(M548&lt;=$O$1),VLOOKUP(B548,المارينا!B$2:N$642,12),"لم تنتهي بعد")</f>
        <v>لم تنتهي بعد</v>
      </c>
      <c r="O548" s="65"/>
      <c r="P548" s="20"/>
      <c r="Q548" s="21"/>
      <c r="R548" s="22"/>
      <c r="S548" s="23"/>
      <c r="T548" s="24"/>
      <c r="U548" s="25"/>
      <c r="V548" s="25"/>
      <c r="W548" s="45"/>
      <c r="X548" s="44"/>
      <c r="Y548" s="44"/>
      <c r="Z548" s="44"/>
      <c r="AA548" s="41"/>
      <c r="AB548" s="41"/>
      <c r="AC548" s="26"/>
      <c r="AD548" s="27"/>
      <c r="AE548" s="28"/>
      <c r="AF548" s="69"/>
      <c r="AG548" s="69"/>
      <c r="AH548" s="69"/>
      <c r="AI548" s="69"/>
      <c r="AJ548" s="69"/>
      <c r="AK548" s="69"/>
      <c r="AL548" s="69"/>
    </row>
    <row r="549" spans="1:38" s="71" customFormat="1" ht="60" customHeight="1" thickBot="1" x14ac:dyDescent="0.3">
      <c r="A549" s="15"/>
      <c r="B549" s="77" t="s">
        <v>560</v>
      </c>
      <c r="C549" s="17"/>
      <c r="D549" s="37"/>
      <c r="E549" s="37"/>
      <c r="F549" s="37"/>
      <c r="G549" s="56"/>
      <c r="H549" s="56"/>
      <c r="I549" s="56"/>
      <c r="J549" s="18"/>
      <c r="K549" s="18"/>
      <c r="L549" s="19"/>
      <c r="M549" s="79">
        <f>VLOOKUP($B549,المارينا!$B:$M,12,0)</f>
        <v>44717</v>
      </c>
      <c r="N549" s="62" t="str">
        <f>IF(AND(M549&gt;=$N$1)*(M549&lt;=$O$1),VLOOKUP(B549,المارينا!B$2:N$642,12),"لم تنتهي بعد")</f>
        <v>لم تنتهي بعد</v>
      </c>
      <c r="O549" s="65"/>
      <c r="P549" s="20"/>
      <c r="Q549" s="21"/>
      <c r="R549" s="22"/>
      <c r="S549" s="23"/>
      <c r="T549" s="24"/>
      <c r="U549" s="25"/>
      <c r="V549" s="25"/>
      <c r="W549" s="45"/>
      <c r="X549" s="44"/>
      <c r="Y549" s="44"/>
      <c r="Z549" s="44"/>
      <c r="AA549" s="41"/>
      <c r="AB549" s="41"/>
      <c r="AC549" s="26"/>
      <c r="AD549" s="27"/>
      <c r="AE549" s="28"/>
      <c r="AF549" s="69"/>
      <c r="AG549" s="69"/>
      <c r="AH549" s="69"/>
      <c r="AI549" s="69"/>
      <c r="AJ549" s="69"/>
      <c r="AK549" s="69"/>
      <c r="AL549" s="69"/>
    </row>
    <row r="550" spans="1:38" s="71" customFormat="1" ht="60" customHeight="1" thickBot="1" x14ac:dyDescent="0.3">
      <c r="A550" s="15"/>
      <c r="B550" s="77" t="s">
        <v>561</v>
      </c>
      <c r="C550" s="7"/>
      <c r="D550" s="52"/>
      <c r="E550" s="52"/>
      <c r="F550" s="52"/>
      <c r="G550" s="56"/>
      <c r="H550" s="56"/>
      <c r="I550" s="56"/>
      <c r="J550" s="18"/>
      <c r="K550" s="18"/>
      <c r="L550" s="19"/>
      <c r="M550" s="79">
        <f>VLOOKUP($B550,المارينا!$B:$M,12,0)</f>
        <v>44365</v>
      </c>
      <c r="N550" s="62">
        <f>IF(AND(M550&gt;=$N$1)*(M550&lt;=$O$1),VLOOKUP(B550,المارينا!B$2:N$642,12),"لم تنتهي بعد")</f>
        <v>44365</v>
      </c>
      <c r="O550" s="65"/>
      <c r="P550" s="20"/>
      <c r="Q550" s="21"/>
      <c r="R550" s="22"/>
      <c r="S550" s="23"/>
      <c r="T550" s="24"/>
      <c r="U550" s="25"/>
      <c r="V550" s="25"/>
      <c r="W550" s="45"/>
      <c r="X550" s="44"/>
      <c r="Y550" s="44"/>
      <c r="Z550" s="44"/>
      <c r="AA550" s="41"/>
      <c r="AB550" s="41"/>
      <c r="AC550" s="26"/>
      <c r="AD550" s="27"/>
      <c r="AE550" s="28"/>
      <c r="AF550" s="69"/>
      <c r="AG550" s="69"/>
      <c r="AH550" s="69"/>
      <c r="AI550" s="69"/>
      <c r="AJ550" s="69"/>
      <c r="AK550" s="69"/>
      <c r="AL550" s="69"/>
    </row>
    <row r="551" spans="1:38" s="71" customFormat="1" ht="60" customHeight="1" thickBot="1" x14ac:dyDescent="0.3">
      <c r="A551" s="15"/>
      <c r="B551" s="77" t="s">
        <v>562</v>
      </c>
      <c r="C551" s="17"/>
      <c r="D551" s="52"/>
      <c r="E551" s="52"/>
      <c r="F551" s="52"/>
      <c r="G551" s="56"/>
      <c r="H551" s="56"/>
      <c r="I551" s="56"/>
      <c r="J551" s="18"/>
      <c r="K551" s="18"/>
      <c r="L551" s="19"/>
      <c r="M551" s="79">
        <f>VLOOKUP($B551,المارينا!$B:$M,12,0)</f>
        <v>44411</v>
      </c>
      <c r="N551" s="62" t="str">
        <f>IF(AND(M551&gt;=$N$1)*(M551&lt;=$O$1),VLOOKUP(B551,المارينا!B$2:N$642,12),"لم تنتهي بعد")</f>
        <v>لم تنتهي بعد</v>
      </c>
      <c r="O551" s="65"/>
      <c r="P551" s="20"/>
      <c r="Q551" s="21"/>
      <c r="R551" s="22"/>
      <c r="S551" s="23"/>
      <c r="T551" s="24"/>
      <c r="U551" s="25"/>
      <c r="V551" s="25"/>
      <c r="W551" s="45"/>
      <c r="X551" s="44"/>
      <c r="Y551" s="44"/>
      <c r="Z551" s="44"/>
      <c r="AA551" s="41"/>
      <c r="AB551" s="41"/>
      <c r="AC551" s="26"/>
      <c r="AD551" s="27"/>
      <c r="AE551" s="28"/>
      <c r="AF551" s="69"/>
      <c r="AG551" s="69"/>
      <c r="AH551" s="69"/>
      <c r="AI551" s="69"/>
      <c r="AJ551" s="69"/>
      <c r="AK551" s="69"/>
      <c r="AL551" s="69"/>
    </row>
    <row r="552" spans="1:38" s="71" customFormat="1" ht="60" customHeight="1" thickBot="1" x14ac:dyDescent="0.3">
      <c r="A552" s="15"/>
      <c r="B552" s="77" t="s">
        <v>563</v>
      </c>
      <c r="C552" s="7"/>
      <c r="D552" s="37"/>
      <c r="E552" s="37"/>
      <c r="F552" s="37"/>
      <c r="G552" s="56"/>
      <c r="H552" s="56"/>
      <c r="I552" s="56"/>
      <c r="J552" s="18"/>
      <c r="K552" s="18"/>
      <c r="L552" s="19"/>
      <c r="M552" s="79">
        <f>VLOOKUP($B552,المارينا!$B:$M,12,0)</f>
        <v>44421</v>
      </c>
      <c r="N552" s="62" t="str">
        <f>IF(AND(M552&gt;=$N$1)*(M552&lt;=$O$1),VLOOKUP(B552,المارينا!B$2:N$642,12),"لم تنتهي بعد")</f>
        <v>لم تنتهي بعد</v>
      </c>
      <c r="O552" s="65"/>
      <c r="P552" s="20"/>
      <c r="Q552" s="21"/>
      <c r="R552" s="22"/>
      <c r="S552" s="23"/>
      <c r="T552" s="24"/>
      <c r="U552" s="25"/>
      <c r="V552" s="25"/>
      <c r="W552" s="45"/>
      <c r="X552" s="44"/>
      <c r="Y552" s="44"/>
      <c r="Z552" s="44"/>
      <c r="AA552" s="41"/>
      <c r="AB552" s="41"/>
      <c r="AC552" s="26"/>
      <c r="AD552" s="27"/>
      <c r="AE552" s="28"/>
      <c r="AF552" s="69"/>
      <c r="AG552" s="69"/>
      <c r="AH552" s="69"/>
      <c r="AI552" s="69"/>
      <c r="AJ552" s="69"/>
      <c r="AK552" s="69"/>
      <c r="AL552" s="69"/>
    </row>
    <row r="553" spans="1:38" s="71" customFormat="1" ht="60" customHeight="1" thickBot="1" x14ac:dyDescent="0.3">
      <c r="A553" s="15"/>
      <c r="B553" s="77" t="s">
        <v>564</v>
      </c>
      <c r="C553" s="17"/>
      <c r="D553" s="52"/>
      <c r="E553" s="52"/>
      <c r="F553" s="52"/>
      <c r="G553" s="56"/>
      <c r="H553" s="56"/>
      <c r="I553" s="56"/>
      <c r="J553" s="18"/>
      <c r="K553" s="18"/>
      <c r="L553" s="19"/>
      <c r="M553" s="79">
        <f>VLOOKUP($B553,المارينا!$B:$M,12,0)</f>
        <v>44371</v>
      </c>
      <c r="N553" s="62">
        <f>IF(AND(M553&gt;=$N$1)*(M553&lt;=$O$1),VLOOKUP(B553,المارينا!B$2:N$642,12),"لم تنتهي بعد")</f>
        <v>44371</v>
      </c>
      <c r="O553" s="65"/>
      <c r="P553" s="20"/>
      <c r="Q553" s="21"/>
      <c r="R553" s="22"/>
      <c r="S553" s="23"/>
      <c r="T553" s="24"/>
      <c r="U553" s="25"/>
      <c r="V553" s="25"/>
      <c r="W553" s="45"/>
      <c r="X553" s="44"/>
      <c r="Y553" s="44"/>
      <c r="Z553" s="44"/>
      <c r="AA553" s="41"/>
      <c r="AB553" s="41"/>
      <c r="AC553" s="26"/>
      <c r="AD553" s="27"/>
      <c r="AE553" s="28"/>
      <c r="AF553" s="69"/>
      <c r="AG553" s="69"/>
      <c r="AH553" s="69"/>
      <c r="AI553" s="69"/>
      <c r="AJ553" s="69"/>
      <c r="AK553" s="69"/>
      <c r="AL553" s="69"/>
    </row>
    <row r="554" spans="1:38" s="71" customFormat="1" ht="60" customHeight="1" thickBot="1" x14ac:dyDescent="0.3">
      <c r="A554" s="15"/>
      <c r="B554" s="77" t="s">
        <v>565</v>
      </c>
      <c r="C554" s="7"/>
      <c r="D554" s="52"/>
      <c r="E554" s="52"/>
      <c r="F554" s="52"/>
      <c r="G554" s="56"/>
      <c r="H554" s="56"/>
      <c r="I554" s="56"/>
      <c r="J554" s="18"/>
      <c r="K554" s="18"/>
      <c r="L554" s="19"/>
      <c r="M554" s="79">
        <f>VLOOKUP($B554,المارينا!$B:$M,12,0)</f>
        <v>44786</v>
      </c>
      <c r="N554" s="62" t="str">
        <f>IF(AND(M554&gt;=$N$1)*(M554&lt;=$O$1),VLOOKUP(B554,المارينا!B$2:N$642,12),"لم تنتهي بعد")</f>
        <v>لم تنتهي بعد</v>
      </c>
      <c r="O554" s="65"/>
      <c r="P554" s="20"/>
      <c r="Q554" s="21"/>
      <c r="R554" s="22"/>
      <c r="S554" s="23"/>
      <c r="T554" s="24"/>
      <c r="U554" s="25"/>
      <c r="V554" s="25"/>
      <c r="W554" s="45"/>
      <c r="X554" s="44"/>
      <c r="Y554" s="44"/>
      <c r="Z554" s="44"/>
      <c r="AA554" s="41"/>
      <c r="AB554" s="41"/>
      <c r="AC554" s="26"/>
      <c r="AD554" s="27"/>
      <c r="AE554" s="28"/>
      <c r="AF554" s="69"/>
      <c r="AG554" s="69"/>
      <c r="AH554" s="69"/>
      <c r="AI554" s="69"/>
      <c r="AJ554" s="69"/>
      <c r="AK554" s="69"/>
      <c r="AL554" s="69"/>
    </row>
    <row r="555" spans="1:38" s="71" customFormat="1" ht="60" customHeight="1" thickBot="1" x14ac:dyDescent="0.3">
      <c r="A555" s="15"/>
      <c r="B555" s="77" t="s">
        <v>566</v>
      </c>
      <c r="C555" s="17"/>
      <c r="D555" s="52"/>
      <c r="E555" s="52"/>
      <c r="F555" s="52"/>
      <c r="G555" s="56"/>
      <c r="H555" s="56"/>
      <c r="I555" s="56"/>
      <c r="J555" s="18"/>
      <c r="K555" s="18"/>
      <c r="L555" s="19"/>
      <c r="M555" s="79">
        <f>VLOOKUP($B555,المارينا!$B:$M,12,0)</f>
        <v>44484</v>
      </c>
      <c r="N555" s="62" t="str">
        <f>IF(AND(M555&gt;=$N$1)*(M555&lt;=$O$1),VLOOKUP(B555,المارينا!B$2:N$642,12),"لم تنتهي بعد")</f>
        <v>لم تنتهي بعد</v>
      </c>
      <c r="O555" s="65"/>
      <c r="P555" s="20"/>
      <c r="Q555" s="21"/>
      <c r="R555" s="22"/>
      <c r="S555" s="23"/>
      <c r="T555" s="24"/>
      <c r="U555" s="25"/>
      <c r="V555" s="25"/>
      <c r="W555" s="45"/>
      <c r="X555" s="44"/>
      <c r="Y555" s="44"/>
      <c r="Z555" s="44"/>
      <c r="AA555" s="41"/>
      <c r="AB555" s="41"/>
      <c r="AC555" s="26"/>
      <c r="AD555" s="27"/>
      <c r="AE555" s="28"/>
      <c r="AF555" s="69"/>
      <c r="AG555" s="69"/>
      <c r="AH555" s="69"/>
      <c r="AI555" s="69"/>
      <c r="AJ555" s="69"/>
      <c r="AK555" s="69"/>
      <c r="AL555" s="69"/>
    </row>
    <row r="556" spans="1:38" s="71" customFormat="1" ht="60" customHeight="1" thickBot="1" x14ac:dyDescent="0.3">
      <c r="A556" s="15"/>
      <c r="B556" s="77" t="s">
        <v>567</v>
      </c>
      <c r="C556" s="7"/>
      <c r="D556" s="37"/>
      <c r="E556" s="37"/>
      <c r="F556" s="37"/>
      <c r="G556" s="56"/>
      <c r="H556" s="56"/>
      <c r="I556" s="56"/>
      <c r="J556" s="18"/>
      <c r="K556" s="18"/>
      <c r="L556" s="19"/>
      <c r="M556" s="79">
        <f>VLOOKUP($B556,المارينا!$B:$M,12,0)</f>
        <v>44387</v>
      </c>
      <c r="N556" s="62" t="str">
        <f>IF(AND(M556&gt;=$N$1)*(M556&lt;=$O$1),VLOOKUP(B556,المارينا!B$2:N$642,12),"لم تنتهي بعد")</f>
        <v>لم تنتهي بعد</v>
      </c>
      <c r="O556" s="65"/>
      <c r="P556" s="20"/>
      <c r="Q556" s="21"/>
      <c r="R556" s="22"/>
      <c r="S556" s="23"/>
      <c r="T556" s="24"/>
      <c r="U556" s="25"/>
      <c r="V556" s="25"/>
      <c r="W556" s="45"/>
      <c r="X556" s="44"/>
      <c r="Y556" s="44"/>
      <c r="Z556" s="44"/>
      <c r="AA556" s="41"/>
      <c r="AB556" s="41"/>
      <c r="AC556" s="26"/>
      <c r="AD556" s="27"/>
      <c r="AE556" s="28"/>
      <c r="AF556" s="69"/>
      <c r="AG556" s="69"/>
      <c r="AH556" s="69"/>
      <c r="AI556" s="69"/>
      <c r="AJ556" s="69"/>
      <c r="AK556" s="69"/>
      <c r="AL556" s="69"/>
    </row>
    <row r="557" spans="1:38" s="71" customFormat="1" ht="60" customHeight="1" thickBot="1" x14ac:dyDescent="0.3">
      <c r="A557" s="15"/>
      <c r="B557" s="77" t="s">
        <v>568</v>
      </c>
      <c r="C557" s="17"/>
      <c r="D557" s="52"/>
      <c r="E557" s="52"/>
      <c r="F557" s="52"/>
      <c r="G557" s="56"/>
      <c r="H557" s="56"/>
      <c r="I557" s="56"/>
      <c r="J557" s="18"/>
      <c r="K557" s="18"/>
      <c r="L557" s="19"/>
      <c r="M557" s="79">
        <f>VLOOKUP($B557,المارينا!$B:$M,12,0)</f>
        <v>44408</v>
      </c>
      <c r="N557" s="62" t="str">
        <f>IF(AND(M557&gt;=$N$1)*(M557&lt;=$O$1),VLOOKUP(B557,المارينا!B$2:N$642,12),"لم تنتهي بعد")</f>
        <v>لم تنتهي بعد</v>
      </c>
      <c r="O557" s="65"/>
      <c r="P557" s="20"/>
      <c r="Q557" s="21"/>
      <c r="R557" s="22"/>
      <c r="S557" s="23"/>
      <c r="T557" s="24"/>
      <c r="U557" s="25"/>
      <c r="V557" s="25"/>
      <c r="W557" s="45"/>
      <c r="X557" s="44"/>
      <c r="Y557" s="44"/>
      <c r="Z557" s="44"/>
      <c r="AA557" s="41"/>
      <c r="AB557" s="41"/>
      <c r="AC557" s="26"/>
      <c r="AD557" s="27"/>
      <c r="AE557" s="28"/>
      <c r="AF557" s="69"/>
      <c r="AG557" s="69"/>
      <c r="AH557" s="69"/>
      <c r="AI557" s="69"/>
      <c r="AJ557" s="69"/>
      <c r="AK557" s="69"/>
      <c r="AL557" s="69"/>
    </row>
    <row r="558" spans="1:38" s="71" customFormat="1" ht="60" customHeight="1" thickBot="1" x14ac:dyDescent="0.3">
      <c r="A558" s="15"/>
      <c r="B558" s="77" t="s">
        <v>569</v>
      </c>
      <c r="C558" s="7"/>
      <c r="D558" s="52"/>
      <c r="E558" s="52"/>
      <c r="F558" s="52"/>
      <c r="G558" s="56"/>
      <c r="H558" s="56"/>
      <c r="I558" s="56"/>
      <c r="J558" s="18"/>
      <c r="K558" s="18"/>
      <c r="L558" s="19"/>
      <c r="M558" s="79">
        <f>VLOOKUP($B558,المارينا!$B:$M,12,0)</f>
        <v>44724</v>
      </c>
      <c r="N558" s="62" t="str">
        <f>IF(AND(M558&gt;=$N$1)*(M558&lt;=$O$1),VLOOKUP(B558,المارينا!B$2:N$642,12),"لم تنتهي بعد")</f>
        <v>لم تنتهي بعد</v>
      </c>
      <c r="O558" s="65"/>
      <c r="P558" s="20"/>
      <c r="Q558" s="21"/>
      <c r="R558" s="22"/>
      <c r="S558" s="23"/>
      <c r="T558" s="24"/>
      <c r="U558" s="25"/>
      <c r="V558" s="25"/>
      <c r="W558" s="45"/>
      <c r="X558" s="44"/>
      <c r="Y558" s="44"/>
      <c r="Z558" s="44"/>
      <c r="AA558" s="41"/>
      <c r="AB558" s="41"/>
      <c r="AC558" s="26"/>
      <c r="AD558" s="27"/>
      <c r="AE558" s="28"/>
      <c r="AF558" s="69"/>
      <c r="AG558" s="69"/>
      <c r="AH558" s="69"/>
      <c r="AI558" s="69"/>
      <c r="AJ558" s="69"/>
      <c r="AK558" s="69"/>
      <c r="AL558" s="69"/>
    </row>
    <row r="559" spans="1:38" s="71" customFormat="1" ht="60" customHeight="1" thickBot="1" x14ac:dyDescent="0.3">
      <c r="A559" s="15"/>
      <c r="B559" s="77" t="s">
        <v>570</v>
      </c>
      <c r="C559" s="17"/>
      <c r="D559" s="37"/>
      <c r="E559" s="37"/>
      <c r="F559" s="37"/>
      <c r="G559" s="56"/>
      <c r="H559" s="56"/>
      <c r="I559" s="56"/>
      <c r="J559" s="18"/>
      <c r="K559" s="18"/>
      <c r="L559" s="19"/>
      <c r="M559" s="79">
        <f>VLOOKUP($B559,المارينا!$B:$M,12,0)</f>
        <v>44432</v>
      </c>
      <c r="N559" s="62" t="str">
        <f>IF(AND(M559&gt;=$N$1)*(M559&lt;=$O$1),VLOOKUP(B559,المارينا!B$2:N$642,12),"لم تنتهي بعد")</f>
        <v>لم تنتهي بعد</v>
      </c>
      <c r="O559" s="65"/>
      <c r="P559" s="20"/>
      <c r="Q559" s="21"/>
      <c r="R559" s="22"/>
      <c r="S559" s="23"/>
      <c r="T559" s="24"/>
      <c r="U559" s="25"/>
      <c r="V559" s="25"/>
      <c r="W559" s="45"/>
      <c r="X559" s="44"/>
      <c r="Y559" s="44"/>
      <c r="Z559" s="44"/>
      <c r="AA559" s="41"/>
      <c r="AB559" s="41"/>
      <c r="AC559" s="26"/>
      <c r="AD559" s="27"/>
      <c r="AE559" s="28"/>
      <c r="AF559" s="69"/>
      <c r="AG559" s="69"/>
      <c r="AH559" s="69"/>
      <c r="AI559" s="69"/>
      <c r="AJ559" s="69"/>
      <c r="AK559" s="69"/>
      <c r="AL559" s="69"/>
    </row>
    <row r="560" spans="1:38" s="71" customFormat="1" ht="60" customHeight="1" thickBot="1" x14ac:dyDescent="0.3">
      <c r="A560" s="15"/>
      <c r="B560" s="77" t="s">
        <v>571</v>
      </c>
      <c r="C560" s="7"/>
      <c r="D560" s="52"/>
      <c r="E560" s="52"/>
      <c r="F560" s="52"/>
      <c r="G560" s="56"/>
      <c r="H560" s="56"/>
      <c r="I560" s="56"/>
      <c r="J560" s="18"/>
      <c r="K560" s="18"/>
      <c r="L560" s="19"/>
      <c r="M560" s="79">
        <f>VLOOKUP($B560,المارينا!$B:$M,12,0)</f>
        <v>44360</v>
      </c>
      <c r="N560" s="62">
        <f>IF(AND(M560&gt;=$N$1)*(M560&lt;=$O$1),VLOOKUP(B560,المارينا!B$2:N$642,12),"لم تنتهي بعد")</f>
        <v>44360</v>
      </c>
      <c r="O560" s="65"/>
      <c r="P560" s="20"/>
      <c r="Q560" s="21"/>
      <c r="R560" s="22"/>
      <c r="S560" s="23"/>
      <c r="T560" s="24"/>
      <c r="U560" s="25"/>
      <c r="V560" s="25"/>
      <c r="W560" s="45"/>
      <c r="X560" s="44"/>
      <c r="Y560" s="44"/>
      <c r="Z560" s="44"/>
      <c r="AA560" s="41"/>
      <c r="AB560" s="41"/>
      <c r="AC560" s="26"/>
      <c r="AD560" s="27"/>
      <c r="AE560" s="28"/>
      <c r="AF560" s="69"/>
      <c r="AG560" s="69"/>
      <c r="AH560" s="69"/>
      <c r="AI560" s="69"/>
      <c r="AJ560" s="69"/>
      <c r="AK560" s="69"/>
      <c r="AL560" s="69"/>
    </row>
    <row r="561" spans="1:38" s="71" customFormat="1" ht="60" customHeight="1" thickBot="1" x14ac:dyDescent="0.3">
      <c r="A561" s="15"/>
      <c r="B561" s="77" t="s">
        <v>572</v>
      </c>
      <c r="C561" s="17"/>
      <c r="D561" s="52"/>
      <c r="E561" s="52"/>
      <c r="F561" s="52"/>
      <c r="G561" s="56"/>
      <c r="H561" s="56"/>
      <c r="I561" s="56"/>
      <c r="J561" s="18"/>
      <c r="K561" s="18"/>
      <c r="L561" s="19"/>
      <c r="M561" s="79">
        <f>VLOOKUP($B561,المارينا!$B:$M,12,0)</f>
        <v>44436</v>
      </c>
      <c r="N561" s="62" t="str">
        <f>IF(AND(M561&gt;=$N$1)*(M561&lt;=$O$1),VLOOKUP(B561,المارينا!B$2:N$642,12),"لم تنتهي بعد")</f>
        <v>لم تنتهي بعد</v>
      </c>
      <c r="O561" s="65"/>
      <c r="P561" s="20"/>
      <c r="Q561" s="21"/>
      <c r="R561" s="22"/>
      <c r="S561" s="23"/>
      <c r="T561" s="24"/>
      <c r="U561" s="25"/>
      <c r="V561" s="25"/>
      <c r="W561" s="45"/>
      <c r="X561" s="44"/>
      <c r="Y561" s="44"/>
      <c r="Z561" s="44"/>
      <c r="AA561" s="41"/>
      <c r="AB561" s="41"/>
      <c r="AC561" s="26"/>
      <c r="AD561" s="27"/>
      <c r="AE561" s="28"/>
      <c r="AF561" s="69"/>
      <c r="AG561" s="69"/>
      <c r="AH561" s="69"/>
      <c r="AI561" s="69"/>
      <c r="AJ561" s="69"/>
      <c r="AK561" s="69"/>
      <c r="AL561" s="69"/>
    </row>
    <row r="562" spans="1:38" s="71" customFormat="1" ht="60" customHeight="1" thickBot="1" x14ac:dyDescent="0.3">
      <c r="A562" s="15"/>
      <c r="B562" s="77" t="s">
        <v>573</v>
      </c>
      <c r="C562" s="7"/>
      <c r="D562" s="52"/>
      <c r="E562" s="52"/>
      <c r="F562" s="52"/>
      <c r="G562" s="56"/>
      <c r="H562" s="56"/>
      <c r="I562" s="56"/>
      <c r="J562" s="18"/>
      <c r="K562" s="18"/>
      <c r="L562" s="19"/>
      <c r="M562" s="79">
        <f>VLOOKUP($B562,المارينا!$B:$M,12,0)</f>
        <v>44418</v>
      </c>
      <c r="N562" s="62" t="str">
        <f>IF(AND(M562&gt;=$N$1)*(M562&lt;=$O$1),VLOOKUP(B562,المارينا!B$2:N$642,12),"لم تنتهي بعد")</f>
        <v>لم تنتهي بعد</v>
      </c>
      <c r="O562" s="65"/>
      <c r="P562" s="20"/>
      <c r="Q562" s="21"/>
      <c r="R562" s="22"/>
      <c r="S562" s="23"/>
      <c r="T562" s="24"/>
      <c r="U562" s="25"/>
      <c r="V562" s="25"/>
      <c r="W562" s="45"/>
      <c r="X562" s="44"/>
      <c r="Y562" s="44"/>
      <c r="Z562" s="44"/>
      <c r="AA562" s="41"/>
      <c r="AB562" s="41"/>
      <c r="AC562" s="26"/>
      <c r="AD562" s="27"/>
      <c r="AE562" s="28"/>
      <c r="AF562" s="69"/>
      <c r="AG562" s="69"/>
      <c r="AH562" s="69"/>
      <c r="AI562" s="69"/>
      <c r="AJ562" s="69"/>
      <c r="AK562" s="69"/>
      <c r="AL562" s="69"/>
    </row>
    <row r="563" spans="1:38" s="71" customFormat="1" ht="60" customHeight="1" thickBot="1" x14ac:dyDescent="0.3">
      <c r="A563" s="15"/>
      <c r="B563" s="77" t="s">
        <v>574</v>
      </c>
      <c r="C563" s="17"/>
      <c r="D563" s="37"/>
      <c r="E563" s="37"/>
      <c r="F563" s="37"/>
      <c r="G563" s="56"/>
      <c r="H563" s="56"/>
      <c r="I563" s="56"/>
      <c r="J563" s="18"/>
      <c r="K563" s="18"/>
      <c r="L563" s="19"/>
      <c r="M563" s="79">
        <f>VLOOKUP($B563,المارينا!$B:$M,12,0)</f>
        <v>44469</v>
      </c>
      <c r="N563" s="62" t="str">
        <f>IF(AND(M563&gt;=$N$1)*(M563&lt;=$O$1),VLOOKUP(B563,المارينا!B$2:N$642,12),"لم تنتهي بعد")</f>
        <v>لم تنتهي بعد</v>
      </c>
      <c r="O563" s="65"/>
      <c r="P563" s="20"/>
      <c r="Q563" s="21"/>
      <c r="R563" s="22"/>
      <c r="S563" s="23"/>
      <c r="T563" s="24"/>
      <c r="U563" s="25"/>
      <c r="V563" s="25"/>
      <c r="W563" s="45"/>
      <c r="X563" s="44"/>
      <c r="Y563" s="44"/>
      <c r="Z563" s="44"/>
      <c r="AA563" s="41"/>
      <c r="AB563" s="41"/>
      <c r="AC563" s="26"/>
      <c r="AD563" s="27"/>
      <c r="AE563" s="28"/>
      <c r="AF563" s="69"/>
      <c r="AG563" s="69"/>
      <c r="AH563" s="69"/>
      <c r="AI563" s="69"/>
      <c r="AJ563" s="69"/>
      <c r="AK563" s="69"/>
      <c r="AL563" s="69"/>
    </row>
    <row r="564" spans="1:38" s="71" customFormat="1" ht="60" customHeight="1" thickBot="1" x14ac:dyDescent="0.3">
      <c r="A564" s="15"/>
      <c r="B564" s="77" t="s">
        <v>575</v>
      </c>
      <c r="C564" s="7"/>
      <c r="D564" s="52"/>
      <c r="E564" s="52"/>
      <c r="F564" s="52"/>
      <c r="G564" s="56"/>
      <c r="H564" s="56"/>
      <c r="I564" s="56"/>
      <c r="J564" s="18"/>
      <c r="K564" s="18"/>
      <c r="L564" s="19"/>
      <c r="M564" s="79">
        <f>VLOOKUP($B564,المارينا!$B:$M,12,0)</f>
        <v>44528</v>
      </c>
      <c r="N564" s="62" t="str">
        <f>IF(AND(M564&gt;=$N$1)*(M564&lt;=$O$1),VLOOKUP(B564,المارينا!B$2:N$642,12),"لم تنتهي بعد")</f>
        <v>لم تنتهي بعد</v>
      </c>
      <c r="O564" s="65"/>
      <c r="P564" s="20"/>
      <c r="Q564" s="21"/>
      <c r="R564" s="22"/>
      <c r="S564" s="23"/>
      <c r="T564" s="24"/>
      <c r="U564" s="25"/>
      <c r="V564" s="25"/>
      <c r="W564" s="45"/>
      <c r="X564" s="44"/>
      <c r="Y564" s="44"/>
      <c r="Z564" s="44"/>
      <c r="AA564" s="41"/>
      <c r="AB564" s="41"/>
      <c r="AC564" s="26"/>
      <c r="AD564" s="27"/>
      <c r="AE564" s="28"/>
      <c r="AF564" s="69"/>
      <c r="AG564" s="69"/>
      <c r="AH564" s="69"/>
      <c r="AI564" s="69"/>
      <c r="AJ564" s="69"/>
      <c r="AK564" s="69"/>
      <c r="AL564" s="69"/>
    </row>
    <row r="565" spans="1:38" s="71" customFormat="1" ht="60" customHeight="1" thickBot="1" x14ac:dyDescent="0.3">
      <c r="A565" s="15"/>
      <c r="B565" s="77" t="s">
        <v>576</v>
      </c>
      <c r="C565" s="17"/>
      <c r="D565" s="52"/>
      <c r="E565" s="52"/>
      <c r="F565" s="52"/>
      <c r="G565" s="56"/>
      <c r="H565" s="56"/>
      <c r="I565" s="56"/>
      <c r="J565" s="18"/>
      <c r="K565" s="18"/>
      <c r="L565" s="19"/>
      <c r="M565" s="79">
        <f>VLOOKUP($B565,المارينا!$B:$M,12,0)</f>
        <v>44501</v>
      </c>
      <c r="N565" s="62" t="str">
        <f>IF(AND(M565&gt;=$N$1)*(M565&lt;=$O$1),VLOOKUP(B565,المارينا!B$2:N$642,12),"لم تنتهي بعد")</f>
        <v>لم تنتهي بعد</v>
      </c>
      <c r="O565" s="65"/>
      <c r="P565" s="20"/>
      <c r="Q565" s="21"/>
      <c r="R565" s="22"/>
      <c r="S565" s="23"/>
      <c r="T565" s="24"/>
      <c r="U565" s="25"/>
      <c r="V565" s="25"/>
      <c r="W565" s="45"/>
      <c r="X565" s="44"/>
      <c r="Y565" s="44"/>
      <c r="Z565" s="44"/>
      <c r="AA565" s="41"/>
      <c r="AB565" s="41"/>
      <c r="AC565" s="26"/>
      <c r="AD565" s="27"/>
      <c r="AE565" s="28"/>
      <c r="AF565" s="69"/>
      <c r="AG565" s="69"/>
      <c r="AH565" s="69"/>
      <c r="AI565" s="69"/>
      <c r="AJ565" s="69"/>
      <c r="AK565" s="69"/>
      <c r="AL565" s="69"/>
    </row>
    <row r="566" spans="1:38" s="71" customFormat="1" ht="60" customHeight="1" thickBot="1" x14ac:dyDescent="0.3">
      <c r="A566" s="15"/>
      <c r="B566" s="77" t="s">
        <v>577</v>
      </c>
      <c r="C566" s="7"/>
      <c r="D566" s="37"/>
      <c r="E566" s="37"/>
      <c r="F566" s="37"/>
      <c r="G566" s="56"/>
      <c r="H566" s="56"/>
      <c r="I566" s="56"/>
      <c r="J566" s="18"/>
      <c r="K566" s="18"/>
      <c r="L566" s="19"/>
      <c r="M566" s="79">
        <f>VLOOKUP($B566,المارينا!$B:$M,12,0)</f>
        <v>44556</v>
      </c>
      <c r="N566" s="62" t="str">
        <f>IF(AND(M566&gt;=$N$1)*(M566&lt;=$O$1),VLOOKUP(B566,المارينا!B$2:N$642,12),"لم تنتهي بعد")</f>
        <v>لم تنتهي بعد</v>
      </c>
      <c r="O566" s="65"/>
      <c r="P566" s="20"/>
      <c r="Q566" s="21"/>
      <c r="R566" s="22"/>
      <c r="S566" s="23"/>
      <c r="T566" s="24"/>
      <c r="U566" s="25"/>
      <c r="V566" s="25"/>
      <c r="W566" s="45"/>
      <c r="X566" s="44"/>
      <c r="Y566" s="44"/>
      <c r="Z566" s="44"/>
      <c r="AA566" s="41"/>
      <c r="AB566" s="41"/>
      <c r="AC566" s="26"/>
      <c r="AD566" s="27"/>
      <c r="AE566" s="28"/>
      <c r="AF566" s="69"/>
      <c r="AG566" s="69"/>
      <c r="AH566" s="69"/>
      <c r="AI566" s="69"/>
      <c r="AJ566" s="69"/>
      <c r="AK566" s="69"/>
      <c r="AL566" s="69"/>
    </row>
    <row r="567" spans="1:38" s="71" customFormat="1" ht="60" customHeight="1" thickBot="1" x14ac:dyDescent="0.3">
      <c r="A567" s="15"/>
      <c r="B567" s="77" t="s">
        <v>578</v>
      </c>
      <c r="C567" s="17"/>
      <c r="D567" s="52"/>
      <c r="E567" s="52"/>
      <c r="F567" s="52"/>
      <c r="G567" s="56"/>
      <c r="H567" s="56"/>
      <c r="I567" s="56"/>
      <c r="J567" s="18"/>
      <c r="K567" s="18"/>
      <c r="L567" s="19"/>
      <c r="M567" s="79">
        <f>VLOOKUP($B567,المارينا!$B:$M,12,0)</f>
        <v>44528</v>
      </c>
      <c r="N567" s="62" t="str">
        <f>IF(AND(M567&gt;=$N$1)*(M567&lt;=$O$1),VLOOKUP(B567,المارينا!B$2:N$642,12),"لم تنتهي بعد")</f>
        <v>لم تنتهي بعد</v>
      </c>
      <c r="O567" s="65"/>
      <c r="P567" s="20"/>
      <c r="Q567" s="21"/>
      <c r="R567" s="22"/>
      <c r="S567" s="23"/>
      <c r="T567" s="24"/>
      <c r="U567" s="25"/>
      <c r="V567" s="25"/>
      <c r="W567" s="45"/>
      <c r="X567" s="44"/>
      <c r="Y567" s="44"/>
      <c r="Z567" s="44"/>
      <c r="AA567" s="41"/>
      <c r="AB567" s="41"/>
      <c r="AC567" s="26"/>
      <c r="AD567" s="27"/>
      <c r="AE567" s="28"/>
      <c r="AF567" s="69"/>
      <c r="AG567" s="69"/>
      <c r="AH567" s="69"/>
      <c r="AI567" s="69"/>
      <c r="AJ567" s="69"/>
      <c r="AK567" s="69"/>
      <c r="AL567" s="69"/>
    </row>
    <row r="568" spans="1:38" s="71" customFormat="1" ht="60" customHeight="1" thickBot="1" x14ac:dyDescent="0.3">
      <c r="A568" s="15"/>
      <c r="B568" s="77" t="s">
        <v>579</v>
      </c>
      <c r="C568" s="7"/>
      <c r="D568" s="52"/>
      <c r="E568" s="52"/>
      <c r="F568" s="52"/>
      <c r="G568" s="56"/>
      <c r="H568" s="56"/>
      <c r="I568" s="56"/>
      <c r="J568" s="18"/>
      <c r="K568" s="18"/>
      <c r="L568" s="19"/>
      <c r="M568" s="79">
        <f>VLOOKUP($B568,المارينا!$B:$M,12,0)</f>
        <v>44360</v>
      </c>
      <c r="N568" s="62">
        <f>IF(AND(M568&gt;=$N$1)*(M568&lt;=$O$1),VLOOKUP(B568,المارينا!B$2:N$642,12),"لم تنتهي بعد")</f>
        <v>44360</v>
      </c>
      <c r="O568" s="65"/>
      <c r="P568" s="20"/>
      <c r="Q568" s="21"/>
      <c r="R568" s="22"/>
      <c r="S568" s="23"/>
      <c r="T568" s="24"/>
      <c r="U568" s="25"/>
      <c r="V568" s="25"/>
      <c r="W568" s="45"/>
      <c r="X568" s="44"/>
      <c r="Y568" s="44"/>
      <c r="Z568" s="44"/>
      <c r="AA568" s="41"/>
      <c r="AB568" s="41"/>
      <c r="AC568" s="26"/>
      <c r="AD568" s="27"/>
      <c r="AE568" s="28"/>
      <c r="AF568" s="69"/>
      <c r="AG568" s="69"/>
      <c r="AH568" s="69"/>
      <c r="AI568" s="69"/>
      <c r="AJ568" s="69"/>
      <c r="AK568" s="69"/>
      <c r="AL568" s="69"/>
    </row>
    <row r="569" spans="1:38" s="71" customFormat="1" ht="60" customHeight="1" thickBot="1" x14ac:dyDescent="0.3">
      <c r="A569" s="15"/>
      <c r="B569" s="77" t="s">
        <v>580</v>
      </c>
      <c r="C569" s="17"/>
      <c r="D569" s="52"/>
      <c r="E569" s="52"/>
      <c r="F569" s="52"/>
      <c r="G569" s="56"/>
      <c r="H569" s="56"/>
      <c r="I569" s="56"/>
      <c r="J569" s="18"/>
      <c r="K569" s="18"/>
      <c r="L569" s="19"/>
      <c r="M569" s="79">
        <f>VLOOKUP($B569,المارينا!$B:$M,12,0)</f>
        <v>44352</v>
      </c>
      <c r="N569" s="62">
        <f>IF(AND(M569&gt;=$N$1)*(M569&lt;=$O$1),VLOOKUP(B569,المارينا!B$2:N$642,12),"لم تنتهي بعد")</f>
        <v>44352</v>
      </c>
      <c r="O569" s="65"/>
      <c r="P569" s="20"/>
      <c r="Q569" s="21"/>
      <c r="R569" s="22"/>
      <c r="S569" s="23"/>
      <c r="T569" s="24"/>
      <c r="U569" s="25"/>
      <c r="V569" s="25"/>
      <c r="W569" s="45"/>
      <c r="X569" s="44"/>
      <c r="Y569" s="44"/>
      <c r="Z569" s="44"/>
      <c r="AA569" s="41"/>
      <c r="AB569" s="41"/>
      <c r="AC569" s="26"/>
      <c r="AD569" s="27"/>
      <c r="AE569" s="28"/>
      <c r="AF569" s="69"/>
      <c r="AG569" s="69"/>
      <c r="AH569" s="69"/>
      <c r="AI569" s="69"/>
      <c r="AJ569" s="69"/>
      <c r="AK569" s="69"/>
      <c r="AL569" s="69"/>
    </row>
    <row r="570" spans="1:38" s="71" customFormat="1" ht="60" customHeight="1" thickBot="1" x14ac:dyDescent="0.3">
      <c r="A570" s="15"/>
      <c r="B570" s="77" t="s">
        <v>581</v>
      </c>
      <c r="C570" s="7"/>
      <c r="D570" s="37"/>
      <c r="E570" s="37"/>
      <c r="F570" s="37"/>
      <c r="G570" s="56"/>
      <c r="H570" s="56"/>
      <c r="I570" s="56"/>
      <c r="J570" s="18"/>
      <c r="K570" s="18"/>
      <c r="L570" s="19"/>
      <c r="M570" s="79">
        <f>VLOOKUP($B570,المارينا!$B:$M,12,0)</f>
        <v>44893</v>
      </c>
      <c r="N570" s="62" t="str">
        <f>IF(AND(M570&gt;=$N$1)*(M570&lt;=$O$1),VLOOKUP(B570,المارينا!B$2:N$642,12),"لم تنتهي بعد")</f>
        <v>لم تنتهي بعد</v>
      </c>
      <c r="O570" s="65"/>
      <c r="P570" s="20"/>
      <c r="Q570" s="21"/>
      <c r="R570" s="22"/>
      <c r="S570" s="23"/>
      <c r="T570" s="24"/>
      <c r="U570" s="25"/>
      <c r="V570" s="25"/>
      <c r="W570" s="45"/>
      <c r="X570" s="44"/>
      <c r="Y570" s="44"/>
      <c r="Z570" s="44"/>
      <c r="AA570" s="41"/>
      <c r="AB570" s="41"/>
      <c r="AC570" s="26"/>
      <c r="AD570" s="27"/>
      <c r="AE570" s="28"/>
      <c r="AF570" s="69"/>
      <c r="AG570" s="69"/>
      <c r="AH570" s="69"/>
      <c r="AI570" s="69"/>
      <c r="AJ570" s="69"/>
      <c r="AK570" s="69"/>
      <c r="AL570" s="69"/>
    </row>
    <row r="571" spans="1:38" s="71" customFormat="1" ht="60" customHeight="1" thickBot="1" x14ac:dyDescent="0.3">
      <c r="A571" s="15"/>
      <c r="B571" s="77" t="s">
        <v>582</v>
      </c>
      <c r="C571" s="17"/>
      <c r="D571" s="52"/>
      <c r="E571" s="52"/>
      <c r="F571" s="52"/>
      <c r="G571" s="56"/>
      <c r="H571" s="56"/>
      <c r="I571" s="56"/>
      <c r="J571" s="18"/>
      <c r="K571" s="18"/>
      <c r="L571" s="19"/>
      <c r="M571" s="79">
        <f>VLOOKUP($B571,المارينا!$B:$M,12,0)</f>
        <v>44541</v>
      </c>
      <c r="N571" s="62" t="str">
        <f>IF(AND(M571&gt;=$N$1)*(M571&lt;=$O$1),VLOOKUP(B571,المارينا!B$2:N$642,12),"لم تنتهي بعد")</f>
        <v>لم تنتهي بعد</v>
      </c>
      <c r="O571" s="65"/>
      <c r="P571" s="20"/>
      <c r="Q571" s="21"/>
      <c r="R571" s="22"/>
      <c r="S571" s="23"/>
      <c r="T571" s="24"/>
      <c r="U571" s="25"/>
      <c r="V571" s="25"/>
      <c r="W571" s="45"/>
      <c r="X571" s="44"/>
      <c r="Y571" s="44"/>
      <c r="Z571" s="44"/>
      <c r="AA571" s="41"/>
      <c r="AB571" s="41"/>
      <c r="AC571" s="26"/>
      <c r="AD571" s="27"/>
      <c r="AE571" s="28"/>
      <c r="AF571" s="69"/>
      <c r="AG571" s="69"/>
      <c r="AH571" s="69"/>
      <c r="AI571" s="69"/>
      <c r="AJ571" s="69"/>
      <c r="AK571" s="69"/>
      <c r="AL571" s="69"/>
    </row>
    <row r="572" spans="1:38" s="71" customFormat="1" ht="60" customHeight="1" thickBot="1" x14ac:dyDescent="0.3">
      <c r="A572" s="15"/>
      <c r="B572" s="77" t="s">
        <v>583</v>
      </c>
      <c r="C572" s="7"/>
      <c r="D572" s="52"/>
      <c r="E572" s="52"/>
      <c r="F572" s="52"/>
      <c r="G572" s="56"/>
      <c r="H572" s="56"/>
      <c r="I572" s="56"/>
      <c r="J572" s="18"/>
      <c r="K572" s="18"/>
      <c r="L572" s="19"/>
      <c r="M572" s="79">
        <f>VLOOKUP($B572,المارينا!$B:$M,12,0)</f>
        <v>44398</v>
      </c>
      <c r="N572" s="62" t="str">
        <f>IF(AND(M572&gt;=$N$1)*(M572&lt;=$O$1),VLOOKUP(B572,المارينا!B$2:N$642,12),"لم تنتهي بعد")</f>
        <v>لم تنتهي بعد</v>
      </c>
      <c r="O572" s="65"/>
      <c r="P572" s="20"/>
      <c r="Q572" s="21"/>
      <c r="R572" s="22"/>
      <c r="S572" s="23"/>
      <c r="T572" s="24"/>
      <c r="U572" s="25"/>
      <c r="V572" s="25"/>
      <c r="W572" s="45"/>
      <c r="X572" s="44"/>
      <c r="Y572" s="44"/>
      <c r="Z572" s="44"/>
      <c r="AA572" s="41"/>
      <c r="AB572" s="41"/>
      <c r="AC572" s="26"/>
      <c r="AD572" s="27"/>
      <c r="AE572" s="28"/>
      <c r="AF572" s="69"/>
      <c r="AG572" s="69"/>
      <c r="AH572" s="69"/>
      <c r="AI572" s="69"/>
      <c r="AJ572" s="69"/>
      <c r="AK572" s="69"/>
      <c r="AL572" s="69"/>
    </row>
    <row r="573" spans="1:38" s="71" customFormat="1" ht="60" customHeight="1" thickBot="1" x14ac:dyDescent="0.3">
      <c r="A573" s="15"/>
      <c r="B573" s="77" t="s">
        <v>584</v>
      </c>
      <c r="C573" s="17"/>
      <c r="D573" s="37"/>
      <c r="E573" s="37"/>
      <c r="F573" s="37"/>
      <c r="G573" s="56"/>
      <c r="H573" s="56"/>
      <c r="I573" s="56"/>
      <c r="J573" s="18"/>
      <c r="K573" s="18"/>
      <c r="L573" s="19"/>
      <c r="M573" s="79">
        <f>VLOOKUP($B573,المارينا!$B:$M,12,0)</f>
        <v>44349</v>
      </c>
      <c r="N573" s="62">
        <f>IF(AND(M573&gt;=$N$1)*(M573&lt;=$O$1),VLOOKUP(B573,المارينا!B$2:N$642,12),"لم تنتهي بعد")</f>
        <v>44349</v>
      </c>
      <c r="O573" s="65"/>
      <c r="P573" s="20"/>
      <c r="Q573" s="21"/>
      <c r="R573" s="22"/>
      <c r="S573" s="23"/>
      <c r="T573" s="24"/>
      <c r="U573" s="25"/>
      <c r="V573" s="25"/>
      <c r="W573" s="45"/>
      <c r="X573" s="44"/>
      <c r="Y573" s="44"/>
      <c r="Z573" s="44"/>
      <c r="AA573" s="41"/>
      <c r="AB573" s="41"/>
      <c r="AC573" s="26"/>
      <c r="AD573" s="27"/>
      <c r="AE573" s="28"/>
      <c r="AF573" s="69"/>
      <c r="AG573" s="69"/>
      <c r="AH573" s="69"/>
      <c r="AI573" s="69"/>
      <c r="AJ573" s="69"/>
      <c r="AK573" s="69"/>
      <c r="AL573" s="69"/>
    </row>
    <row r="574" spans="1:38" s="71" customFormat="1" ht="60" customHeight="1" thickBot="1" x14ac:dyDescent="0.3">
      <c r="A574" s="15"/>
      <c r="B574" s="77" t="s">
        <v>585</v>
      </c>
      <c r="C574" s="7"/>
      <c r="D574" s="52"/>
      <c r="E574" s="52"/>
      <c r="F574" s="52"/>
      <c r="G574" s="56"/>
      <c r="H574" s="56"/>
      <c r="I574" s="56"/>
      <c r="J574" s="18"/>
      <c r="K574" s="18"/>
      <c r="L574" s="19"/>
      <c r="M574" s="79">
        <f>VLOOKUP($B574,المارينا!$B:$M,12,0)</f>
        <v>44515</v>
      </c>
      <c r="N574" s="62" t="str">
        <f>IF(AND(M574&gt;=$N$1)*(M574&lt;=$O$1),VLOOKUP(B574,المارينا!B$2:N$642,12),"لم تنتهي بعد")</f>
        <v>لم تنتهي بعد</v>
      </c>
      <c r="O574" s="65"/>
      <c r="P574" s="20"/>
      <c r="Q574" s="21"/>
      <c r="R574" s="22"/>
      <c r="S574" s="23"/>
      <c r="T574" s="24"/>
      <c r="U574" s="25"/>
      <c r="V574" s="25"/>
      <c r="W574" s="45"/>
      <c r="X574" s="44"/>
      <c r="Y574" s="44"/>
      <c r="Z574" s="44"/>
      <c r="AA574" s="41"/>
      <c r="AB574" s="41"/>
      <c r="AC574" s="26"/>
      <c r="AD574" s="27"/>
      <c r="AE574" s="28"/>
      <c r="AF574" s="69"/>
      <c r="AG574" s="69"/>
      <c r="AH574" s="69"/>
      <c r="AI574" s="69"/>
      <c r="AJ574" s="69"/>
      <c r="AK574" s="69"/>
      <c r="AL574" s="69"/>
    </row>
    <row r="575" spans="1:38" s="71" customFormat="1" ht="60" customHeight="1" thickBot="1" x14ac:dyDescent="0.3">
      <c r="A575" s="15"/>
      <c r="B575" s="77" t="s">
        <v>586</v>
      </c>
      <c r="C575" s="17"/>
      <c r="D575" s="52"/>
      <c r="E575" s="52"/>
      <c r="F575" s="52"/>
      <c r="G575" s="56"/>
      <c r="H575" s="56"/>
      <c r="I575" s="56"/>
      <c r="J575" s="18"/>
      <c r="K575" s="18"/>
      <c r="L575" s="19"/>
      <c r="M575" s="79">
        <f>VLOOKUP($B575,المارينا!$B:$M,12,0)</f>
        <v>44768</v>
      </c>
      <c r="N575" s="62" t="str">
        <f>IF(AND(M575&gt;=$N$1)*(M575&lt;=$O$1),VLOOKUP(B575,المارينا!B$2:N$642,12),"لم تنتهي بعد")</f>
        <v>لم تنتهي بعد</v>
      </c>
      <c r="O575" s="65"/>
      <c r="P575" s="20"/>
      <c r="Q575" s="21"/>
      <c r="R575" s="22"/>
      <c r="S575" s="23"/>
      <c r="T575" s="24"/>
      <c r="U575" s="25"/>
      <c r="V575" s="25"/>
      <c r="W575" s="45"/>
      <c r="X575" s="44"/>
      <c r="Y575" s="44"/>
      <c r="Z575" s="44"/>
      <c r="AA575" s="41"/>
      <c r="AB575" s="41"/>
      <c r="AC575" s="26"/>
      <c r="AD575" s="27"/>
      <c r="AE575" s="28"/>
      <c r="AF575" s="69"/>
      <c r="AG575" s="69"/>
      <c r="AH575" s="69"/>
      <c r="AI575" s="69"/>
      <c r="AJ575" s="69"/>
      <c r="AK575" s="69"/>
      <c r="AL575" s="69"/>
    </row>
    <row r="576" spans="1:38" s="71" customFormat="1" ht="60" customHeight="1" thickBot="1" x14ac:dyDescent="0.3">
      <c r="A576" s="15"/>
      <c r="B576" s="77" t="s">
        <v>587</v>
      </c>
      <c r="C576" s="7"/>
      <c r="D576" s="52"/>
      <c r="E576" s="52"/>
      <c r="F576" s="52"/>
      <c r="G576" s="56"/>
      <c r="H576" s="56"/>
      <c r="I576" s="56"/>
      <c r="J576" s="18"/>
      <c r="K576" s="18"/>
      <c r="L576" s="19"/>
      <c r="M576" s="79">
        <f>VLOOKUP($B576,المارينا!$B:$M,12,0)</f>
        <v>44760</v>
      </c>
      <c r="N576" s="62" t="str">
        <f>IF(AND(M576&gt;=$N$1)*(M576&lt;=$O$1),VLOOKUP(B576,المارينا!B$2:N$642,12),"لم تنتهي بعد")</f>
        <v>لم تنتهي بعد</v>
      </c>
      <c r="O576" s="65"/>
      <c r="P576" s="20"/>
      <c r="Q576" s="21"/>
      <c r="R576" s="22"/>
      <c r="S576" s="23"/>
      <c r="T576" s="24"/>
      <c r="U576" s="25"/>
      <c r="V576" s="25"/>
      <c r="W576" s="45"/>
      <c r="X576" s="44"/>
      <c r="Y576" s="44"/>
      <c r="Z576" s="44"/>
      <c r="AA576" s="41"/>
      <c r="AB576" s="41"/>
      <c r="AC576" s="26"/>
      <c r="AD576" s="27"/>
      <c r="AE576" s="28"/>
      <c r="AF576" s="69"/>
      <c r="AG576" s="69"/>
      <c r="AH576" s="69"/>
      <c r="AI576" s="69"/>
      <c r="AJ576" s="69"/>
      <c r="AK576" s="69"/>
      <c r="AL576" s="69"/>
    </row>
    <row r="577" spans="1:38" s="71" customFormat="1" ht="60" customHeight="1" thickBot="1" x14ac:dyDescent="0.3">
      <c r="A577" s="15"/>
      <c r="B577" s="77" t="s">
        <v>588</v>
      </c>
      <c r="C577" s="17"/>
      <c r="D577" s="37"/>
      <c r="E577" s="37"/>
      <c r="F577" s="37"/>
      <c r="G577" s="56"/>
      <c r="H577" s="56"/>
      <c r="I577" s="56"/>
      <c r="J577" s="18"/>
      <c r="K577" s="18"/>
      <c r="L577" s="19"/>
      <c r="M577" s="79">
        <f>VLOOKUP($B577,المارينا!$B:$M,12,0)</f>
        <v>44561</v>
      </c>
      <c r="N577" s="62" t="str">
        <f>IF(AND(M577&gt;=$N$1)*(M577&lt;=$O$1),VLOOKUP(B577,المارينا!B$2:N$642,12),"لم تنتهي بعد")</f>
        <v>لم تنتهي بعد</v>
      </c>
      <c r="O577" s="65"/>
      <c r="P577" s="20"/>
      <c r="Q577" s="21"/>
      <c r="R577" s="22"/>
      <c r="S577" s="23"/>
      <c r="T577" s="24"/>
      <c r="U577" s="25"/>
      <c r="V577" s="25"/>
      <c r="W577" s="45"/>
      <c r="X577" s="44"/>
      <c r="Y577" s="44"/>
      <c r="Z577" s="44"/>
      <c r="AA577" s="41"/>
      <c r="AB577" s="41"/>
      <c r="AC577" s="26"/>
      <c r="AD577" s="27"/>
      <c r="AE577" s="28"/>
      <c r="AF577" s="69"/>
      <c r="AG577" s="69"/>
      <c r="AH577" s="69"/>
      <c r="AI577" s="69"/>
      <c r="AJ577" s="69"/>
      <c r="AK577" s="69"/>
      <c r="AL577" s="69"/>
    </row>
    <row r="578" spans="1:38" s="71" customFormat="1" ht="60" customHeight="1" thickBot="1" x14ac:dyDescent="0.3">
      <c r="A578" s="15"/>
      <c r="B578" s="77" t="s">
        <v>589</v>
      </c>
      <c r="C578" s="7"/>
      <c r="D578" s="52"/>
      <c r="E578" s="52"/>
      <c r="F578" s="52"/>
      <c r="G578" s="56"/>
      <c r="H578" s="56"/>
      <c r="I578" s="56"/>
      <c r="J578" s="18"/>
      <c r="K578" s="18"/>
      <c r="L578" s="19"/>
      <c r="M578" s="79">
        <f>VLOOKUP($B578,المارينا!$B:$M,12,0)</f>
        <v>44694</v>
      </c>
      <c r="N578" s="62" t="str">
        <f>IF(AND(M578&gt;=$N$1)*(M578&lt;=$O$1),VLOOKUP(B578,المارينا!B$2:N$642,12),"لم تنتهي بعد")</f>
        <v>لم تنتهي بعد</v>
      </c>
      <c r="O578" s="65"/>
      <c r="P578" s="20"/>
      <c r="Q578" s="21"/>
      <c r="R578" s="22"/>
      <c r="S578" s="23"/>
      <c r="T578" s="24"/>
      <c r="U578" s="25"/>
      <c r="V578" s="25"/>
      <c r="W578" s="45"/>
      <c r="X578" s="44"/>
      <c r="Y578" s="44"/>
      <c r="Z578" s="44"/>
      <c r="AA578" s="41"/>
      <c r="AB578" s="41"/>
      <c r="AC578" s="26"/>
      <c r="AD578" s="27"/>
      <c r="AE578" s="28"/>
      <c r="AF578" s="69"/>
      <c r="AG578" s="69"/>
      <c r="AH578" s="69"/>
      <c r="AI578" s="69"/>
      <c r="AJ578" s="69"/>
      <c r="AK578" s="69"/>
      <c r="AL578" s="69"/>
    </row>
    <row r="579" spans="1:38" s="71" customFormat="1" ht="60" customHeight="1" thickBot="1" x14ac:dyDescent="0.3">
      <c r="A579" s="15"/>
      <c r="B579" s="77" t="s">
        <v>590</v>
      </c>
      <c r="C579" s="17"/>
      <c r="D579" s="52"/>
      <c r="E579" s="52"/>
      <c r="F579" s="52"/>
      <c r="G579" s="56"/>
      <c r="H579" s="56"/>
      <c r="I579" s="56"/>
      <c r="J579" s="18"/>
      <c r="K579" s="18"/>
      <c r="L579" s="19"/>
      <c r="M579" s="79">
        <f>VLOOKUP($B579,المارينا!$B:$M,12,0)</f>
        <v>44687</v>
      </c>
      <c r="N579" s="62" t="str">
        <f>IF(AND(M579&gt;=$N$1)*(M579&lt;=$O$1),VLOOKUP(B579,المارينا!B$2:N$642,12),"لم تنتهي بعد")</f>
        <v>لم تنتهي بعد</v>
      </c>
      <c r="O579" s="65"/>
      <c r="P579" s="20"/>
      <c r="Q579" s="21"/>
      <c r="R579" s="22"/>
      <c r="S579" s="23"/>
      <c r="T579" s="24"/>
      <c r="U579" s="25"/>
      <c r="V579" s="25"/>
      <c r="W579" s="45"/>
      <c r="X579" s="44"/>
      <c r="Y579" s="44"/>
      <c r="Z579" s="44"/>
      <c r="AA579" s="41"/>
      <c r="AB579" s="41"/>
      <c r="AC579" s="26"/>
      <c r="AD579" s="27"/>
      <c r="AE579" s="28"/>
      <c r="AF579" s="69"/>
      <c r="AG579" s="69"/>
      <c r="AH579" s="69"/>
      <c r="AI579" s="69"/>
      <c r="AJ579" s="69"/>
      <c r="AK579" s="69"/>
      <c r="AL579" s="69"/>
    </row>
    <row r="580" spans="1:38" s="71" customFormat="1" ht="60" customHeight="1" thickBot="1" x14ac:dyDescent="0.3">
      <c r="A580" s="15"/>
      <c r="B580" s="77" t="s">
        <v>591</v>
      </c>
      <c r="C580" s="7"/>
      <c r="D580" s="37"/>
      <c r="E580" s="37"/>
      <c r="F580" s="37"/>
      <c r="G580" s="56"/>
      <c r="H580" s="56"/>
      <c r="I580" s="56"/>
      <c r="J580" s="18"/>
      <c r="K580" s="18"/>
      <c r="L580" s="19"/>
      <c r="M580" s="79">
        <f>VLOOKUP($B580,المارينا!$B:$M,12,0)</f>
        <v>44661</v>
      </c>
      <c r="N580" s="62" t="str">
        <f>IF(AND(M580&gt;=$N$1)*(M580&lt;=$O$1),VLOOKUP(B580,المارينا!B$2:N$642,12),"لم تنتهي بعد")</f>
        <v>لم تنتهي بعد</v>
      </c>
      <c r="O580" s="65"/>
      <c r="P580" s="20"/>
      <c r="Q580" s="21"/>
      <c r="R580" s="22"/>
      <c r="S580" s="23"/>
      <c r="T580" s="24"/>
      <c r="U580" s="25"/>
      <c r="V580" s="25"/>
      <c r="W580" s="45"/>
      <c r="X580" s="44"/>
      <c r="Y580" s="44"/>
      <c r="Z580" s="44"/>
      <c r="AA580" s="41"/>
      <c r="AB580" s="41"/>
      <c r="AC580" s="26"/>
      <c r="AD580" s="27"/>
      <c r="AE580" s="28"/>
      <c r="AF580" s="69"/>
      <c r="AG580" s="69"/>
      <c r="AH580" s="69"/>
      <c r="AI580" s="69"/>
      <c r="AJ580" s="69"/>
      <c r="AK580" s="69"/>
      <c r="AL580" s="69"/>
    </row>
    <row r="581" spans="1:38" s="71" customFormat="1" ht="60" customHeight="1" thickBot="1" x14ac:dyDescent="0.3">
      <c r="A581" s="15"/>
      <c r="B581" s="77" t="s">
        <v>592</v>
      </c>
      <c r="C581" s="17"/>
      <c r="D581" s="52"/>
      <c r="E581" s="52"/>
      <c r="F581" s="52"/>
      <c r="G581" s="56"/>
      <c r="H581" s="56"/>
      <c r="I581" s="56"/>
      <c r="J581" s="18"/>
      <c r="K581" s="18"/>
      <c r="L581" s="19"/>
      <c r="M581" s="79">
        <f>VLOOKUP($B581,المارينا!$B:$M,12,0)</f>
        <v>44497</v>
      </c>
      <c r="N581" s="62" t="str">
        <f>IF(AND(M581&gt;=$N$1)*(M581&lt;=$O$1),VLOOKUP(B581,المارينا!B$2:N$642,12),"لم تنتهي بعد")</f>
        <v>لم تنتهي بعد</v>
      </c>
      <c r="O581" s="65"/>
      <c r="P581" s="20"/>
      <c r="Q581" s="21"/>
      <c r="R581" s="22"/>
      <c r="S581" s="23"/>
      <c r="T581" s="24"/>
      <c r="U581" s="25"/>
      <c r="V581" s="25"/>
      <c r="W581" s="45"/>
      <c r="X581" s="44"/>
      <c r="Y581" s="44"/>
      <c r="Z581" s="44"/>
      <c r="AA581" s="41"/>
      <c r="AB581" s="41"/>
      <c r="AC581" s="26"/>
      <c r="AD581" s="27"/>
      <c r="AE581" s="28"/>
      <c r="AF581" s="69"/>
      <c r="AG581" s="69"/>
      <c r="AH581" s="69"/>
      <c r="AI581" s="69"/>
      <c r="AJ581" s="69"/>
      <c r="AK581" s="69"/>
      <c r="AL581" s="69"/>
    </row>
    <row r="582" spans="1:38" s="71" customFormat="1" ht="60" customHeight="1" thickBot="1" x14ac:dyDescent="0.3">
      <c r="A582" s="15"/>
      <c r="B582" s="77" t="s">
        <v>593</v>
      </c>
      <c r="C582" s="7"/>
      <c r="D582" s="52"/>
      <c r="E582" s="52"/>
      <c r="F582" s="52"/>
      <c r="G582" s="56"/>
      <c r="H582" s="56"/>
      <c r="I582" s="56"/>
      <c r="J582" s="18"/>
      <c r="K582" s="18"/>
      <c r="L582" s="19"/>
      <c r="M582" s="79">
        <f>VLOOKUP($B582,المارينا!$B:$M,12,0)</f>
        <v>44431</v>
      </c>
      <c r="N582" s="62" t="str">
        <f>IF(AND(M582&gt;=$N$1)*(M582&lt;=$O$1),VLOOKUP(B582,المارينا!B$2:N$642,12),"لم تنتهي بعد")</f>
        <v>لم تنتهي بعد</v>
      </c>
      <c r="O582" s="65"/>
      <c r="P582" s="20"/>
      <c r="Q582" s="21"/>
      <c r="R582" s="22"/>
      <c r="S582" s="23"/>
      <c r="T582" s="24"/>
      <c r="U582" s="25"/>
      <c r="V582" s="25"/>
      <c r="W582" s="45"/>
      <c r="X582" s="44"/>
      <c r="Y582" s="44"/>
      <c r="Z582" s="44"/>
      <c r="AA582" s="41"/>
      <c r="AB582" s="41"/>
      <c r="AC582" s="26"/>
      <c r="AD582" s="27"/>
      <c r="AE582" s="28"/>
      <c r="AF582" s="69"/>
      <c r="AG582" s="69"/>
      <c r="AH582" s="69"/>
      <c r="AI582" s="69"/>
      <c r="AJ582" s="69"/>
      <c r="AK582" s="69"/>
      <c r="AL582" s="69"/>
    </row>
    <row r="583" spans="1:38" s="71" customFormat="1" ht="60" customHeight="1" thickBot="1" x14ac:dyDescent="0.3">
      <c r="A583" s="15"/>
      <c r="B583" s="77" t="s">
        <v>594</v>
      </c>
      <c r="C583" s="17"/>
      <c r="D583" s="52"/>
      <c r="E583" s="52"/>
      <c r="F583" s="52"/>
      <c r="G583" s="56"/>
      <c r="H583" s="56"/>
      <c r="I583" s="56"/>
      <c r="J583" s="18"/>
      <c r="K583" s="18"/>
      <c r="L583" s="19"/>
      <c r="M583" s="79">
        <f>VLOOKUP($B583,المارينا!$B:$M,12,0)</f>
        <v>44442</v>
      </c>
      <c r="N583" s="62" t="str">
        <f>IF(AND(M583&gt;=$N$1)*(M583&lt;=$O$1),VLOOKUP(B583,المارينا!B$2:N$642,12),"لم تنتهي بعد")</f>
        <v>لم تنتهي بعد</v>
      </c>
      <c r="O583" s="65"/>
      <c r="P583" s="20"/>
      <c r="Q583" s="21"/>
      <c r="R583" s="22"/>
      <c r="S583" s="23"/>
      <c r="T583" s="24"/>
      <c r="U583" s="25"/>
      <c r="V583" s="25"/>
      <c r="W583" s="45"/>
      <c r="X583" s="44"/>
      <c r="Y583" s="44"/>
      <c r="Z583" s="44"/>
      <c r="AA583" s="41"/>
      <c r="AB583" s="41"/>
      <c r="AC583" s="26"/>
      <c r="AD583" s="27"/>
      <c r="AE583" s="28"/>
      <c r="AF583" s="69"/>
      <c r="AG583" s="69"/>
      <c r="AH583" s="69"/>
      <c r="AI583" s="69"/>
      <c r="AJ583" s="69"/>
      <c r="AK583" s="69"/>
      <c r="AL583" s="69"/>
    </row>
    <row r="584" spans="1:38" s="71" customFormat="1" ht="60" customHeight="1" thickBot="1" x14ac:dyDescent="0.3">
      <c r="A584" s="15"/>
      <c r="B584" s="77" t="s">
        <v>595</v>
      </c>
      <c r="C584" s="7"/>
      <c r="D584" s="37"/>
      <c r="E584" s="37"/>
      <c r="F584" s="37"/>
      <c r="G584" s="56"/>
      <c r="H584" s="56"/>
      <c r="I584" s="56"/>
      <c r="J584" s="18"/>
      <c r="K584" s="18"/>
      <c r="L584" s="19"/>
      <c r="M584" s="79">
        <f>VLOOKUP($B584,المارينا!$B:$M,12,0)</f>
        <v>44385</v>
      </c>
      <c r="N584" s="62" t="str">
        <f>IF(AND(M584&gt;=$N$1)*(M584&lt;=$O$1),VLOOKUP(B584,المارينا!B$2:N$642,12),"لم تنتهي بعد")</f>
        <v>لم تنتهي بعد</v>
      </c>
      <c r="O584" s="65"/>
      <c r="P584" s="20"/>
      <c r="Q584" s="21"/>
      <c r="R584" s="22"/>
      <c r="S584" s="23"/>
      <c r="T584" s="24"/>
      <c r="U584" s="25"/>
      <c r="V584" s="25"/>
      <c r="W584" s="45"/>
      <c r="X584" s="44"/>
      <c r="Y584" s="44"/>
      <c r="Z584" s="44"/>
      <c r="AA584" s="41"/>
      <c r="AB584" s="41"/>
      <c r="AC584" s="26"/>
      <c r="AD584" s="27"/>
      <c r="AE584" s="28"/>
      <c r="AF584" s="69"/>
      <c r="AG584" s="69"/>
      <c r="AH584" s="69"/>
      <c r="AI584" s="69"/>
      <c r="AJ584" s="69"/>
      <c r="AK584" s="69"/>
      <c r="AL584" s="69"/>
    </row>
    <row r="585" spans="1:38" s="71" customFormat="1" ht="60" customHeight="1" thickBot="1" x14ac:dyDescent="0.3">
      <c r="A585" s="15"/>
      <c r="B585" s="77" t="s">
        <v>596</v>
      </c>
      <c r="C585" s="17"/>
      <c r="D585" s="52"/>
      <c r="E585" s="52"/>
      <c r="F585" s="52"/>
      <c r="G585" s="56"/>
      <c r="H585" s="56"/>
      <c r="I585" s="56"/>
      <c r="J585" s="18"/>
      <c r="K585" s="18"/>
      <c r="L585" s="19"/>
      <c r="M585" s="79">
        <f>VLOOKUP($B585,المارينا!$B:$M,12,0)</f>
        <v>44556</v>
      </c>
      <c r="N585" s="62" t="str">
        <f>IF(AND(M585&gt;=$N$1)*(M585&lt;=$O$1),VLOOKUP(B585,المارينا!B$2:N$642,12),"لم تنتهي بعد")</f>
        <v>لم تنتهي بعد</v>
      </c>
      <c r="O585" s="65"/>
      <c r="P585" s="20"/>
      <c r="Q585" s="21"/>
      <c r="R585" s="22"/>
      <c r="S585" s="23"/>
      <c r="T585" s="24"/>
      <c r="U585" s="25"/>
      <c r="V585" s="25"/>
      <c r="W585" s="45"/>
      <c r="X585" s="44"/>
      <c r="Y585" s="44"/>
      <c r="Z585" s="44"/>
      <c r="AA585" s="41"/>
      <c r="AB585" s="41"/>
      <c r="AC585" s="26"/>
      <c r="AD585" s="27"/>
      <c r="AE585" s="28"/>
      <c r="AF585" s="69"/>
      <c r="AG585" s="69"/>
      <c r="AH585" s="69"/>
      <c r="AI585" s="69"/>
      <c r="AJ585" s="69"/>
      <c r="AK585" s="69"/>
      <c r="AL585" s="69"/>
    </row>
    <row r="586" spans="1:38" s="71" customFormat="1" ht="60" customHeight="1" thickBot="1" x14ac:dyDescent="0.3">
      <c r="A586" s="15"/>
      <c r="B586" s="77" t="s">
        <v>597</v>
      </c>
      <c r="C586" s="7"/>
      <c r="D586" s="52"/>
      <c r="E586" s="52"/>
      <c r="F586" s="52"/>
      <c r="G586" s="56"/>
      <c r="H586" s="56"/>
      <c r="I586" s="56"/>
      <c r="J586" s="18"/>
      <c r="K586" s="18"/>
      <c r="L586" s="19"/>
      <c r="M586" s="79">
        <f>VLOOKUP($B586,المارينا!$B:$M,12,0)</f>
        <v>44449</v>
      </c>
      <c r="N586" s="62" t="str">
        <f>IF(AND(M586&gt;=$N$1)*(M586&lt;=$O$1),VLOOKUP(B586,المارينا!B$2:N$642,12),"لم تنتهي بعد")</f>
        <v>لم تنتهي بعد</v>
      </c>
      <c r="O586" s="65"/>
      <c r="P586" s="20"/>
      <c r="Q586" s="21"/>
      <c r="R586" s="22"/>
      <c r="S586" s="23"/>
      <c r="T586" s="24"/>
      <c r="U586" s="25"/>
      <c r="V586" s="25"/>
      <c r="W586" s="45"/>
      <c r="X586" s="44"/>
      <c r="Y586" s="44"/>
      <c r="Z586" s="44"/>
      <c r="AA586" s="41"/>
      <c r="AB586" s="41"/>
      <c r="AC586" s="26"/>
      <c r="AD586" s="27"/>
      <c r="AE586" s="28"/>
      <c r="AF586" s="69"/>
      <c r="AG586" s="69"/>
      <c r="AH586" s="69"/>
      <c r="AI586" s="69"/>
      <c r="AJ586" s="69"/>
      <c r="AK586" s="69"/>
      <c r="AL586" s="69"/>
    </row>
    <row r="587" spans="1:38" s="71" customFormat="1" ht="60" customHeight="1" thickBot="1" x14ac:dyDescent="0.3">
      <c r="A587" s="15"/>
      <c r="B587" s="77" t="s">
        <v>598</v>
      </c>
      <c r="C587" s="17"/>
      <c r="D587" s="37"/>
      <c r="E587" s="37"/>
      <c r="F587" s="37"/>
      <c r="G587" s="56"/>
      <c r="H587" s="56"/>
      <c r="I587" s="56"/>
      <c r="J587" s="18"/>
      <c r="K587" s="18"/>
      <c r="L587" s="19"/>
      <c r="M587" s="79">
        <f>VLOOKUP($B587,المارينا!$B:$M,12,0)</f>
        <v>44723</v>
      </c>
      <c r="N587" s="62" t="str">
        <f>IF(AND(M587&gt;=$N$1)*(M587&lt;=$O$1),VLOOKUP(B587,المارينا!B$2:N$642,12),"لم تنتهي بعد")</f>
        <v>لم تنتهي بعد</v>
      </c>
      <c r="O587" s="65"/>
      <c r="P587" s="20"/>
      <c r="Q587" s="21"/>
      <c r="R587" s="22"/>
      <c r="S587" s="23"/>
      <c r="T587" s="24"/>
      <c r="U587" s="25"/>
      <c r="V587" s="25"/>
      <c r="W587" s="45"/>
      <c r="X587" s="44"/>
      <c r="Y587" s="44"/>
      <c r="Z587" s="44"/>
      <c r="AA587" s="41"/>
      <c r="AB587" s="41"/>
      <c r="AC587" s="26"/>
      <c r="AD587" s="27"/>
      <c r="AE587" s="28"/>
      <c r="AF587" s="69"/>
      <c r="AG587" s="69"/>
      <c r="AH587" s="69"/>
      <c r="AI587" s="69"/>
      <c r="AJ587" s="69"/>
      <c r="AK587" s="69"/>
      <c r="AL587" s="69"/>
    </row>
    <row r="588" spans="1:38" s="71" customFormat="1" ht="60" customHeight="1" thickBot="1" x14ac:dyDescent="0.3">
      <c r="A588" s="15"/>
      <c r="B588" s="77" t="s">
        <v>599</v>
      </c>
      <c r="C588" s="7"/>
      <c r="D588" s="52"/>
      <c r="E588" s="52"/>
      <c r="F588" s="52"/>
      <c r="G588" s="56"/>
      <c r="H588" s="56"/>
      <c r="I588" s="56"/>
      <c r="J588" s="18"/>
      <c r="K588" s="18"/>
      <c r="L588" s="19"/>
      <c r="M588" s="79">
        <f>VLOOKUP($B588,المارينا!$B:$M,12,0)</f>
        <v>44443</v>
      </c>
      <c r="N588" s="62" t="str">
        <f>IF(AND(M588&gt;=$N$1)*(M588&lt;=$O$1),VLOOKUP(B588,المارينا!B$2:N$642,12),"لم تنتهي بعد")</f>
        <v>لم تنتهي بعد</v>
      </c>
      <c r="O588" s="65"/>
      <c r="P588" s="20"/>
      <c r="Q588" s="21"/>
      <c r="R588" s="22"/>
      <c r="S588" s="23"/>
      <c r="T588" s="24"/>
      <c r="U588" s="25"/>
      <c r="V588" s="25"/>
      <c r="W588" s="45"/>
      <c r="X588" s="44"/>
      <c r="Y588" s="44"/>
      <c r="Z588" s="44"/>
      <c r="AA588" s="41"/>
      <c r="AB588" s="41"/>
      <c r="AC588" s="26"/>
      <c r="AD588" s="27"/>
      <c r="AE588" s="28"/>
      <c r="AF588" s="69"/>
      <c r="AG588" s="69"/>
      <c r="AH588" s="69"/>
      <c r="AI588" s="69"/>
      <c r="AJ588" s="69"/>
      <c r="AK588" s="69"/>
      <c r="AL588" s="69"/>
    </row>
    <row r="589" spans="1:38" s="71" customFormat="1" ht="60" customHeight="1" thickBot="1" x14ac:dyDescent="0.3">
      <c r="A589" s="15"/>
      <c r="B589" s="77" t="s">
        <v>600</v>
      </c>
      <c r="C589" s="17"/>
      <c r="D589" s="52"/>
      <c r="E589" s="52"/>
      <c r="F589" s="52"/>
      <c r="G589" s="56"/>
      <c r="H589" s="56"/>
      <c r="I589" s="56"/>
      <c r="J589" s="18"/>
      <c r="K589" s="18"/>
      <c r="L589" s="19"/>
      <c r="M589" s="79">
        <f>VLOOKUP($B589,المارينا!$B:$M,12,0)</f>
        <v>44478</v>
      </c>
      <c r="N589" s="62" t="str">
        <f>IF(AND(M589&gt;=$N$1)*(M589&lt;=$O$1),VLOOKUP(B589,المارينا!B$2:N$642,12),"لم تنتهي بعد")</f>
        <v>لم تنتهي بعد</v>
      </c>
      <c r="O589" s="65"/>
      <c r="P589" s="20"/>
      <c r="Q589" s="21"/>
      <c r="R589" s="22"/>
      <c r="S589" s="23"/>
      <c r="T589" s="24"/>
      <c r="U589" s="25"/>
      <c r="V589" s="25"/>
      <c r="W589" s="45"/>
      <c r="X589" s="44"/>
      <c r="Y589" s="44"/>
      <c r="Z589" s="44"/>
      <c r="AA589" s="41"/>
      <c r="AB589" s="41"/>
      <c r="AC589" s="26"/>
      <c r="AD589" s="27"/>
      <c r="AE589" s="28"/>
      <c r="AF589" s="69"/>
      <c r="AG589" s="69"/>
      <c r="AH589" s="69"/>
      <c r="AI589" s="69"/>
      <c r="AJ589" s="69"/>
      <c r="AK589" s="69"/>
      <c r="AL589" s="69"/>
    </row>
    <row r="590" spans="1:38" s="71" customFormat="1" ht="60" customHeight="1" thickBot="1" x14ac:dyDescent="0.3">
      <c r="A590" s="15"/>
      <c r="B590" s="77" t="s">
        <v>601</v>
      </c>
      <c r="C590" s="7"/>
      <c r="D590" s="52"/>
      <c r="E590" s="52"/>
      <c r="F590" s="52"/>
      <c r="G590" s="56"/>
      <c r="H590" s="56"/>
      <c r="I590" s="56"/>
      <c r="J590" s="18"/>
      <c r="K590" s="18"/>
      <c r="L590" s="19"/>
      <c r="M590" s="79">
        <f>VLOOKUP($B590,المارينا!$B:$M,12,0)</f>
        <v>44549</v>
      </c>
      <c r="N590" s="62" t="str">
        <f>IF(AND(M590&gt;=$N$1)*(M590&lt;=$O$1),VLOOKUP(B590,المارينا!B$2:N$642,12),"لم تنتهي بعد")</f>
        <v>لم تنتهي بعد</v>
      </c>
      <c r="O590" s="65"/>
      <c r="P590" s="20"/>
      <c r="Q590" s="21"/>
      <c r="R590" s="22"/>
      <c r="S590" s="23"/>
      <c r="T590" s="24"/>
      <c r="U590" s="25"/>
      <c r="V590" s="25"/>
      <c r="W590" s="45"/>
      <c r="X590" s="44"/>
      <c r="Y590" s="44"/>
      <c r="Z590" s="44"/>
      <c r="AA590" s="41"/>
      <c r="AB590" s="41"/>
      <c r="AC590" s="26"/>
      <c r="AD590" s="27"/>
      <c r="AE590" s="28"/>
      <c r="AF590" s="69"/>
      <c r="AG590" s="69"/>
      <c r="AH590" s="69"/>
      <c r="AI590" s="69"/>
      <c r="AJ590" s="69"/>
      <c r="AK590" s="69"/>
      <c r="AL590" s="69"/>
    </row>
    <row r="591" spans="1:38" s="71" customFormat="1" ht="60" customHeight="1" thickBot="1" x14ac:dyDescent="0.3">
      <c r="A591" s="15"/>
      <c r="B591" s="77" t="s">
        <v>602</v>
      </c>
      <c r="C591" s="17"/>
      <c r="D591" s="37"/>
      <c r="E591" s="37"/>
      <c r="F591" s="37"/>
      <c r="G591" s="56"/>
      <c r="H591" s="56"/>
      <c r="I591" s="56"/>
      <c r="J591" s="18"/>
      <c r="K591" s="18"/>
      <c r="L591" s="19"/>
      <c r="M591" s="79">
        <f>VLOOKUP($B591,المارينا!$B:$M,12,0)</f>
        <v>44469</v>
      </c>
      <c r="N591" s="62" t="str">
        <f>IF(AND(M591&gt;=$N$1)*(M591&lt;=$O$1),VLOOKUP(B591,المارينا!B$2:N$642,12),"لم تنتهي بعد")</f>
        <v>لم تنتهي بعد</v>
      </c>
      <c r="O591" s="65"/>
      <c r="P591" s="20"/>
      <c r="Q591" s="21"/>
      <c r="R591" s="22"/>
      <c r="S591" s="23"/>
      <c r="T591" s="24"/>
      <c r="U591" s="25"/>
      <c r="V591" s="25"/>
      <c r="W591" s="45"/>
      <c r="X591" s="44"/>
      <c r="Y591" s="44"/>
      <c r="Z591" s="44"/>
      <c r="AA591" s="41"/>
      <c r="AB591" s="41"/>
      <c r="AC591" s="26"/>
      <c r="AD591" s="27"/>
      <c r="AE591" s="28"/>
      <c r="AF591" s="69"/>
      <c r="AG591" s="69"/>
      <c r="AH591" s="69"/>
      <c r="AI591" s="69"/>
      <c r="AJ591" s="69"/>
      <c r="AK591" s="69"/>
      <c r="AL591" s="69"/>
    </row>
    <row r="592" spans="1:38" s="71" customFormat="1" ht="60" customHeight="1" thickBot="1" x14ac:dyDescent="0.3">
      <c r="A592" s="15"/>
      <c r="B592" s="77" t="s">
        <v>603</v>
      </c>
      <c r="C592" s="7"/>
      <c r="D592" s="52"/>
      <c r="E592" s="52"/>
      <c r="F592" s="52"/>
      <c r="G592" s="56"/>
      <c r="H592" s="56"/>
      <c r="I592" s="56"/>
      <c r="J592" s="18"/>
      <c r="K592" s="18"/>
      <c r="L592" s="19"/>
      <c r="M592" s="79">
        <f>VLOOKUP($B592,المارينا!$B:$M,12,0)</f>
        <v>44451</v>
      </c>
      <c r="N592" s="62" t="str">
        <f>IF(AND(M592&gt;=$N$1)*(M592&lt;=$O$1),VLOOKUP(B592,المارينا!B$2:N$642,12),"لم تنتهي بعد")</f>
        <v>لم تنتهي بعد</v>
      </c>
      <c r="O592" s="65"/>
      <c r="P592" s="20"/>
      <c r="Q592" s="21"/>
      <c r="R592" s="22"/>
      <c r="S592" s="23"/>
      <c r="T592" s="24"/>
      <c r="U592" s="25"/>
      <c r="V592" s="25"/>
      <c r="W592" s="45"/>
      <c r="X592" s="44"/>
      <c r="Y592" s="44"/>
      <c r="Z592" s="44"/>
      <c r="AA592" s="41"/>
      <c r="AB592" s="41"/>
      <c r="AC592" s="26"/>
      <c r="AD592" s="27"/>
      <c r="AE592" s="28"/>
      <c r="AF592" s="69"/>
      <c r="AG592" s="69"/>
      <c r="AH592" s="69"/>
      <c r="AI592" s="69"/>
      <c r="AJ592" s="69"/>
      <c r="AK592" s="69"/>
      <c r="AL592" s="69"/>
    </row>
    <row r="593" spans="1:38" s="71" customFormat="1" ht="60" customHeight="1" thickBot="1" x14ac:dyDescent="0.3">
      <c r="A593" s="15"/>
      <c r="B593" s="77" t="s">
        <v>604</v>
      </c>
      <c r="C593" s="17"/>
      <c r="D593" s="52"/>
      <c r="E593" s="52"/>
      <c r="F593" s="52"/>
      <c r="G593" s="56"/>
      <c r="H593" s="56"/>
      <c r="I593" s="56"/>
      <c r="J593" s="18"/>
      <c r="K593" s="18"/>
      <c r="L593" s="19"/>
      <c r="M593" s="79">
        <f>VLOOKUP($B593,المارينا!$B:$M,12,0)</f>
        <v>44470</v>
      </c>
      <c r="N593" s="62" t="str">
        <f>IF(AND(M593&gt;=$N$1)*(M593&lt;=$O$1),VLOOKUP(B593,المارينا!B$2:N$642,12),"لم تنتهي بعد")</f>
        <v>لم تنتهي بعد</v>
      </c>
      <c r="O593" s="65"/>
      <c r="P593" s="20"/>
      <c r="Q593" s="21"/>
      <c r="R593" s="22"/>
      <c r="S593" s="23"/>
      <c r="T593" s="24"/>
      <c r="U593" s="25"/>
      <c r="V593" s="25"/>
      <c r="W593" s="45"/>
      <c r="X593" s="44"/>
      <c r="Y593" s="44"/>
      <c r="Z593" s="44"/>
      <c r="AA593" s="41"/>
      <c r="AB593" s="41"/>
      <c r="AC593" s="26"/>
      <c r="AD593" s="27"/>
      <c r="AE593" s="28"/>
      <c r="AF593" s="69"/>
      <c r="AG593" s="69"/>
      <c r="AH593" s="69"/>
      <c r="AI593" s="69"/>
      <c r="AJ593" s="69"/>
      <c r="AK593" s="69"/>
      <c r="AL593" s="69"/>
    </row>
    <row r="594" spans="1:38" s="71" customFormat="1" ht="60" customHeight="1" thickBot="1" x14ac:dyDescent="0.3">
      <c r="A594" s="15"/>
      <c r="B594" s="77" t="s">
        <v>605</v>
      </c>
      <c r="C594" s="7"/>
      <c r="D594" s="37"/>
      <c r="E594" s="37"/>
      <c r="F594" s="37"/>
      <c r="G594" s="56"/>
      <c r="H594" s="56"/>
      <c r="I594" s="56"/>
      <c r="J594" s="18"/>
      <c r="K594" s="18"/>
      <c r="L594" s="19"/>
      <c r="M594" s="79">
        <f>VLOOKUP($B594,المارينا!$B:$M,12,0)</f>
        <v>44452</v>
      </c>
      <c r="N594" s="62" t="str">
        <f>IF(AND(M594&gt;=$N$1)*(M594&lt;=$O$1),VLOOKUP(B594,المارينا!B$2:N$642,12),"لم تنتهي بعد")</f>
        <v>لم تنتهي بعد</v>
      </c>
      <c r="O594" s="65"/>
      <c r="P594" s="20"/>
      <c r="Q594" s="21"/>
      <c r="R594" s="22"/>
      <c r="S594" s="23"/>
      <c r="T594" s="24"/>
      <c r="U594" s="25"/>
      <c r="V594" s="25"/>
      <c r="W594" s="45"/>
      <c r="X594" s="44"/>
      <c r="Y594" s="44"/>
      <c r="Z594" s="44"/>
      <c r="AA594" s="41"/>
      <c r="AB594" s="41"/>
      <c r="AC594" s="26"/>
      <c r="AD594" s="27"/>
      <c r="AE594" s="28"/>
      <c r="AF594" s="69"/>
      <c r="AG594" s="69"/>
      <c r="AH594" s="69"/>
      <c r="AI594" s="69"/>
      <c r="AJ594" s="69"/>
      <c r="AK594" s="69"/>
      <c r="AL594" s="69"/>
    </row>
    <row r="595" spans="1:38" s="71" customFormat="1" ht="60" customHeight="1" thickBot="1" x14ac:dyDescent="0.3">
      <c r="A595" s="15"/>
      <c r="B595" s="77" t="s">
        <v>606</v>
      </c>
      <c r="C595" s="17"/>
      <c r="D595" s="52"/>
      <c r="E595" s="52"/>
      <c r="F595" s="52"/>
      <c r="G595" s="56"/>
      <c r="H595" s="56"/>
      <c r="I595" s="56"/>
      <c r="J595" s="18"/>
      <c r="K595" s="18"/>
      <c r="L595" s="19"/>
      <c r="M595" s="79">
        <f>VLOOKUP($B595,المارينا!$B:$M,12,0)</f>
        <v>44436</v>
      </c>
      <c r="N595" s="62" t="str">
        <f>IF(AND(M595&gt;=$N$1)*(M595&lt;=$O$1),VLOOKUP(B595,المارينا!B$2:N$642,12),"لم تنتهي بعد")</f>
        <v>لم تنتهي بعد</v>
      </c>
      <c r="O595" s="65"/>
      <c r="P595" s="20"/>
      <c r="Q595" s="21"/>
      <c r="R595" s="22"/>
      <c r="S595" s="23"/>
      <c r="T595" s="24"/>
      <c r="U595" s="25"/>
      <c r="V595" s="25"/>
      <c r="W595" s="45"/>
      <c r="X595" s="44"/>
      <c r="Y595" s="44"/>
      <c r="Z595" s="44"/>
      <c r="AA595" s="41"/>
      <c r="AB595" s="41"/>
      <c r="AC595" s="26"/>
      <c r="AD595" s="27"/>
      <c r="AE595" s="28"/>
      <c r="AF595" s="69"/>
      <c r="AG595" s="69"/>
      <c r="AH595" s="69"/>
      <c r="AI595" s="69"/>
      <c r="AJ595" s="69"/>
      <c r="AK595" s="69"/>
      <c r="AL595" s="69"/>
    </row>
    <row r="596" spans="1:38" s="71" customFormat="1" ht="60" customHeight="1" thickBot="1" x14ac:dyDescent="0.3">
      <c r="A596" s="15"/>
      <c r="B596" s="77" t="s">
        <v>607</v>
      </c>
      <c r="C596" s="7"/>
      <c r="D596" s="52"/>
      <c r="E596" s="52"/>
      <c r="F596" s="52"/>
      <c r="G596" s="56"/>
      <c r="H596" s="56"/>
      <c r="I596" s="56"/>
      <c r="J596" s="18"/>
      <c r="K596" s="18"/>
      <c r="L596" s="19"/>
      <c r="M596" s="79">
        <f>VLOOKUP($B596,المارينا!$B:$M,12,0)</f>
        <v>44488</v>
      </c>
      <c r="N596" s="62" t="str">
        <f>IF(AND(M596&gt;=$N$1)*(M596&lt;=$O$1),VLOOKUP(B596,المارينا!B$2:N$642,12),"لم تنتهي بعد")</f>
        <v>لم تنتهي بعد</v>
      </c>
      <c r="O596" s="65"/>
      <c r="P596" s="20"/>
      <c r="Q596" s="21"/>
      <c r="R596" s="22"/>
      <c r="S596" s="23"/>
      <c r="T596" s="24"/>
      <c r="U596" s="25"/>
      <c r="V596" s="25"/>
      <c r="W596" s="45"/>
      <c r="X596" s="44"/>
      <c r="Y596" s="44"/>
      <c r="Z596" s="44"/>
      <c r="AA596" s="41"/>
      <c r="AB596" s="41"/>
      <c r="AC596" s="26"/>
      <c r="AD596" s="27"/>
      <c r="AE596" s="28"/>
      <c r="AF596" s="69"/>
      <c r="AG596" s="69"/>
      <c r="AH596" s="69"/>
      <c r="AI596" s="69"/>
      <c r="AJ596" s="69"/>
      <c r="AK596" s="69"/>
      <c r="AL596" s="69"/>
    </row>
    <row r="597" spans="1:38" s="71" customFormat="1" ht="60" customHeight="1" thickBot="1" x14ac:dyDescent="0.3">
      <c r="A597" s="15"/>
      <c r="B597" s="77" t="s">
        <v>608</v>
      </c>
      <c r="C597" s="17"/>
      <c r="D597" s="52"/>
      <c r="E597" s="52"/>
      <c r="F597" s="52"/>
      <c r="G597" s="56"/>
      <c r="H597" s="56"/>
      <c r="I597" s="56"/>
      <c r="J597" s="18"/>
      <c r="K597" s="18"/>
      <c r="L597" s="19"/>
      <c r="M597" s="79">
        <f>VLOOKUP($B597,المارينا!$B:$M,12,0)</f>
        <v>44725</v>
      </c>
      <c r="N597" s="62" t="str">
        <f>IF(AND(M597&gt;=$N$1)*(M597&lt;=$O$1),VLOOKUP(B597,المارينا!B$2:N$642,12),"لم تنتهي بعد")</f>
        <v>لم تنتهي بعد</v>
      </c>
      <c r="O597" s="65"/>
      <c r="P597" s="20"/>
      <c r="Q597" s="21"/>
      <c r="R597" s="22"/>
      <c r="S597" s="23"/>
      <c r="T597" s="24"/>
      <c r="U597" s="25"/>
      <c r="V597" s="25"/>
      <c r="W597" s="45"/>
      <c r="X597" s="44"/>
      <c r="Y597" s="44"/>
      <c r="Z597" s="44"/>
      <c r="AA597" s="41"/>
      <c r="AB597" s="41"/>
      <c r="AC597" s="26"/>
      <c r="AD597" s="27"/>
      <c r="AE597" s="28"/>
      <c r="AF597" s="69"/>
      <c r="AG597" s="69"/>
      <c r="AH597" s="69"/>
      <c r="AI597" s="69"/>
      <c r="AJ597" s="69"/>
      <c r="AK597" s="69"/>
      <c r="AL597" s="69"/>
    </row>
    <row r="598" spans="1:38" s="71" customFormat="1" ht="60" customHeight="1" thickBot="1" x14ac:dyDescent="0.3">
      <c r="A598" s="15"/>
      <c r="B598" s="77" t="s">
        <v>609</v>
      </c>
      <c r="C598" s="7"/>
      <c r="D598" s="37"/>
      <c r="E598" s="37"/>
      <c r="F598" s="37"/>
      <c r="G598" s="56"/>
      <c r="H598" s="56"/>
      <c r="I598" s="56"/>
      <c r="J598" s="18"/>
      <c r="K598" s="18"/>
      <c r="L598" s="19"/>
      <c r="M598" s="79">
        <f>VLOOKUP($B598,المارينا!$B:$M,12,0)</f>
        <v>44446</v>
      </c>
      <c r="N598" s="62" t="str">
        <f>IF(AND(M598&gt;=$N$1)*(M598&lt;=$O$1),VLOOKUP(B598,المارينا!B$2:N$642,12),"لم تنتهي بعد")</f>
        <v>لم تنتهي بعد</v>
      </c>
      <c r="O598" s="65"/>
      <c r="P598" s="20"/>
      <c r="Q598" s="21"/>
      <c r="R598" s="22"/>
      <c r="S598" s="23"/>
      <c r="T598" s="24"/>
      <c r="U598" s="25"/>
      <c r="V598" s="25"/>
      <c r="W598" s="45"/>
      <c r="X598" s="44"/>
      <c r="Y598" s="44"/>
      <c r="Z598" s="44"/>
      <c r="AA598" s="41"/>
      <c r="AB598" s="41"/>
      <c r="AC598" s="26"/>
      <c r="AD598" s="27"/>
      <c r="AE598" s="28"/>
      <c r="AF598" s="69"/>
      <c r="AG598" s="69"/>
      <c r="AH598" s="69"/>
      <c r="AI598" s="69"/>
      <c r="AJ598" s="69"/>
      <c r="AK598" s="69"/>
      <c r="AL598" s="69"/>
    </row>
    <row r="599" spans="1:38" s="71" customFormat="1" ht="60" customHeight="1" thickBot="1" x14ac:dyDescent="0.3">
      <c r="A599" s="15"/>
      <c r="B599" s="77" t="s">
        <v>610</v>
      </c>
      <c r="C599" s="17"/>
      <c r="D599" s="52"/>
      <c r="E599" s="52"/>
      <c r="F599" s="52"/>
      <c r="G599" s="56"/>
      <c r="H599" s="56"/>
      <c r="I599" s="56"/>
      <c r="J599" s="18"/>
      <c r="K599" s="18"/>
      <c r="L599" s="19"/>
      <c r="M599" s="79">
        <f>VLOOKUP($B599,المارينا!$B:$M,12,0)</f>
        <v>44786</v>
      </c>
      <c r="N599" s="62" t="str">
        <f>IF(AND(M599&gt;=$N$1)*(M599&lt;=$O$1),VLOOKUP(B599,المارينا!B$2:N$642,12),"لم تنتهي بعد")</f>
        <v>لم تنتهي بعد</v>
      </c>
      <c r="O599" s="65"/>
      <c r="P599" s="20"/>
      <c r="Q599" s="21"/>
      <c r="R599" s="22"/>
      <c r="S599" s="23"/>
      <c r="T599" s="24"/>
      <c r="U599" s="25"/>
      <c r="V599" s="25"/>
      <c r="W599" s="45"/>
      <c r="X599" s="44"/>
      <c r="Y599" s="44"/>
      <c r="Z599" s="44"/>
      <c r="AA599" s="41"/>
      <c r="AB599" s="41"/>
      <c r="AC599" s="26"/>
      <c r="AD599" s="27"/>
      <c r="AE599" s="28"/>
      <c r="AF599" s="69"/>
      <c r="AG599" s="69"/>
      <c r="AH599" s="69"/>
      <c r="AI599" s="69"/>
      <c r="AJ599" s="69"/>
      <c r="AK599" s="69"/>
      <c r="AL599" s="69"/>
    </row>
    <row r="600" spans="1:38" s="71" customFormat="1" ht="60" customHeight="1" thickBot="1" x14ac:dyDescent="0.3">
      <c r="A600" s="15"/>
      <c r="B600" s="77" t="s">
        <v>611</v>
      </c>
      <c r="C600" s="7"/>
      <c r="D600" s="52"/>
      <c r="E600" s="52"/>
      <c r="F600" s="52"/>
      <c r="G600" s="56"/>
      <c r="H600" s="56"/>
      <c r="I600" s="56"/>
      <c r="J600" s="18"/>
      <c r="K600" s="18"/>
      <c r="L600" s="19"/>
      <c r="M600" s="79">
        <f>VLOOKUP($B600,المارينا!$B:$M,12,0)</f>
        <v>44423</v>
      </c>
      <c r="N600" s="62" t="str">
        <f>IF(AND(M600&gt;=$N$1)*(M600&lt;=$O$1),VLOOKUP(B600,المارينا!B$2:N$642,12),"لم تنتهي بعد")</f>
        <v>لم تنتهي بعد</v>
      </c>
      <c r="O600" s="65"/>
      <c r="P600" s="20"/>
      <c r="Q600" s="21"/>
      <c r="R600" s="22"/>
      <c r="S600" s="23"/>
      <c r="T600" s="24"/>
      <c r="U600" s="25"/>
      <c r="V600" s="25"/>
      <c r="W600" s="45"/>
      <c r="X600" s="44"/>
      <c r="Y600" s="44"/>
      <c r="Z600" s="44"/>
      <c r="AA600" s="41"/>
      <c r="AB600" s="41"/>
      <c r="AC600" s="26"/>
      <c r="AD600" s="27"/>
      <c r="AE600" s="28"/>
      <c r="AF600" s="69"/>
      <c r="AG600" s="69"/>
      <c r="AH600" s="69"/>
      <c r="AI600" s="69"/>
      <c r="AJ600" s="69"/>
      <c r="AK600" s="69"/>
      <c r="AL600" s="69"/>
    </row>
    <row r="601" spans="1:38" s="71" customFormat="1" ht="60" customHeight="1" thickBot="1" x14ac:dyDescent="0.3">
      <c r="A601" s="15"/>
      <c r="B601" s="77" t="s">
        <v>612</v>
      </c>
      <c r="C601" s="17"/>
      <c r="D601" s="37"/>
      <c r="E601" s="37"/>
      <c r="F601" s="37"/>
      <c r="G601" s="56"/>
      <c r="H601" s="56"/>
      <c r="I601" s="56"/>
      <c r="J601" s="18"/>
      <c r="K601" s="18"/>
      <c r="L601" s="19"/>
      <c r="M601" s="79">
        <f>VLOOKUP($B601,المارينا!$B:$M,12,0)</f>
        <v>44428</v>
      </c>
      <c r="N601" s="62" t="str">
        <f>IF(AND(M601&gt;=$N$1)*(M601&lt;=$O$1),VLOOKUP(B601,المارينا!B$2:N$642,12),"لم تنتهي بعد")</f>
        <v>لم تنتهي بعد</v>
      </c>
      <c r="O601" s="65"/>
      <c r="P601" s="20"/>
      <c r="Q601" s="21"/>
      <c r="R601" s="22"/>
      <c r="S601" s="23"/>
      <c r="T601" s="24"/>
      <c r="U601" s="25"/>
      <c r="V601" s="25"/>
      <c r="W601" s="45"/>
      <c r="X601" s="44"/>
      <c r="Y601" s="44"/>
      <c r="Z601" s="44"/>
      <c r="AA601" s="41"/>
      <c r="AB601" s="41"/>
      <c r="AC601" s="26"/>
      <c r="AD601" s="27"/>
      <c r="AE601" s="28"/>
      <c r="AF601" s="69"/>
      <c r="AG601" s="69"/>
      <c r="AH601" s="69"/>
      <c r="AI601" s="69"/>
      <c r="AJ601" s="69"/>
      <c r="AK601" s="69"/>
      <c r="AL601" s="69"/>
    </row>
    <row r="602" spans="1:38" s="71" customFormat="1" ht="60" customHeight="1" thickBot="1" x14ac:dyDescent="0.3">
      <c r="A602" s="15"/>
      <c r="B602" s="77" t="s">
        <v>613</v>
      </c>
      <c r="C602" s="7"/>
      <c r="D602" s="52"/>
      <c r="E602" s="52"/>
      <c r="F602" s="52"/>
      <c r="G602" s="56"/>
      <c r="H602" s="56"/>
      <c r="I602" s="56"/>
      <c r="J602" s="18"/>
      <c r="K602" s="18"/>
      <c r="L602" s="19"/>
      <c r="M602" s="79">
        <f>VLOOKUP($B602,المارينا!$B:$M,12,0)</f>
        <v>44430</v>
      </c>
      <c r="N602" s="62" t="str">
        <f>IF(AND(M602&gt;=$N$1)*(M602&lt;=$O$1),VLOOKUP(B602,المارينا!B$2:N$642,12),"لم تنتهي بعد")</f>
        <v>لم تنتهي بعد</v>
      </c>
      <c r="O602" s="65"/>
      <c r="P602" s="20"/>
      <c r="Q602" s="21"/>
      <c r="R602" s="22"/>
      <c r="S602" s="23"/>
      <c r="T602" s="24"/>
      <c r="U602" s="25"/>
      <c r="V602" s="25"/>
      <c r="W602" s="45"/>
      <c r="X602" s="44"/>
      <c r="Y602" s="44"/>
      <c r="Z602" s="44"/>
      <c r="AA602" s="41"/>
      <c r="AB602" s="41"/>
      <c r="AC602" s="26"/>
      <c r="AD602" s="27"/>
      <c r="AE602" s="28"/>
      <c r="AF602" s="69"/>
      <c r="AG602" s="69"/>
      <c r="AH602" s="69"/>
      <c r="AI602" s="69"/>
      <c r="AJ602" s="69"/>
      <c r="AK602" s="69"/>
      <c r="AL602" s="69"/>
    </row>
    <row r="603" spans="1:38" s="71" customFormat="1" ht="60" customHeight="1" thickBot="1" x14ac:dyDescent="0.3">
      <c r="A603" s="15"/>
      <c r="B603" s="77" t="s">
        <v>614</v>
      </c>
      <c r="C603" s="17"/>
      <c r="D603" s="52"/>
      <c r="E603" s="52"/>
      <c r="F603" s="52"/>
      <c r="G603" s="56"/>
      <c r="H603" s="56"/>
      <c r="I603" s="56"/>
      <c r="J603" s="18"/>
      <c r="K603" s="18"/>
      <c r="L603" s="19"/>
      <c r="M603" s="79">
        <f>VLOOKUP($B603,المارينا!$B:$M,12,0)</f>
        <v>44465</v>
      </c>
      <c r="N603" s="62" t="str">
        <f>IF(AND(M603&gt;=$N$1)*(M603&lt;=$O$1),VLOOKUP(B603,المارينا!B$2:N$642,12),"لم تنتهي بعد")</f>
        <v>لم تنتهي بعد</v>
      </c>
      <c r="O603" s="65"/>
      <c r="P603" s="20"/>
      <c r="Q603" s="21"/>
      <c r="R603" s="22"/>
      <c r="S603" s="23"/>
      <c r="T603" s="24"/>
      <c r="U603" s="25"/>
      <c r="V603" s="25"/>
      <c r="W603" s="45"/>
      <c r="X603" s="44"/>
      <c r="Y603" s="44"/>
      <c r="Z603" s="44"/>
      <c r="AA603" s="41"/>
      <c r="AB603" s="41"/>
      <c r="AC603" s="26"/>
      <c r="AD603" s="27"/>
      <c r="AE603" s="28"/>
      <c r="AF603" s="69"/>
      <c r="AG603" s="69"/>
      <c r="AH603" s="69"/>
      <c r="AI603" s="69"/>
      <c r="AJ603" s="69"/>
      <c r="AK603" s="69"/>
      <c r="AL603" s="69"/>
    </row>
    <row r="604" spans="1:38" s="71" customFormat="1" ht="60" customHeight="1" thickBot="1" x14ac:dyDescent="0.3">
      <c r="A604" s="15"/>
      <c r="B604" s="77" t="s">
        <v>615</v>
      </c>
      <c r="C604" s="7"/>
      <c r="D604" s="52"/>
      <c r="E604" s="52"/>
      <c r="F604" s="52"/>
      <c r="G604" s="56"/>
      <c r="H604" s="56"/>
      <c r="I604" s="56"/>
      <c r="J604" s="18"/>
      <c r="K604" s="18"/>
      <c r="L604" s="19"/>
      <c r="M604" s="79">
        <f>VLOOKUP($B604,المارينا!$B:$M,12,0)</f>
        <v>44519</v>
      </c>
      <c r="N604" s="62" t="str">
        <f>IF(AND(M604&gt;=$N$1)*(M604&lt;=$O$1),VLOOKUP(B604,المارينا!B$2:N$642,12),"لم تنتهي بعد")</f>
        <v>لم تنتهي بعد</v>
      </c>
      <c r="O604" s="65"/>
      <c r="P604" s="20"/>
      <c r="Q604" s="21"/>
      <c r="R604" s="22"/>
      <c r="S604" s="23"/>
      <c r="T604" s="24"/>
      <c r="U604" s="25"/>
      <c r="V604" s="25"/>
      <c r="W604" s="45"/>
      <c r="X604" s="44"/>
      <c r="Y604" s="44"/>
      <c r="Z604" s="44"/>
      <c r="AA604" s="41"/>
      <c r="AB604" s="41"/>
      <c r="AC604" s="26"/>
      <c r="AD604" s="27"/>
      <c r="AE604" s="28"/>
      <c r="AF604" s="69"/>
      <c r="AG604" s="69"/>
      <c r="AH604" s="69"/>
      <c r="AI604" s="69"/>
      <c r="AJ604" s="69"/>
      <c r="AK604" s="69"/>
      <c r="AL604" s="69"/>
    </row>
    <row r="605" spans="1:38" s="71" customFormat="1" ht="60" customHeight="1" thickBot="1" x14ac:dyDescent="0.3">
      <c r="A605" s="15"/>
      <c r="B605" s="77" t="s">
        <v>616</v>
      </c>
      <c r="C605" s="17"/>
      <c r="D605" s="37"/>
      <c r="E605" s="37"/>
      <c r="F605" s="37"/>
      <c r="G605" s="56"/>
      <c r="H605" s="56"/>
      <c r="I605" s="56"/>
      <c r="J605" s="18"/>
      <c r="K605" s="18"/>
      <c r="L605" s="19"/>
      <c r="M605" s="79">
        <f>VLOOKUP($B605,المارينا!$B:$M,12,0)</f>
        <v>44539</v>
      </c>
      <c r="N605" s="62" t="str">
        <f>IF(AND(M605&gt;=$N$1)*(M605&lt;=$O$1),VLOOKUP(B605,المارينا!B$2:N$642,12),"لم تنتهي بعد")</f>
        <v>لم تنتهي بعد</v>
      </c>
      <c r="O605" s="65"/>
      <c r="P605" s="20"/>
      <c r="Q605" s="21"/>
      <c r="R605" s="22"/>
      <c r="S605" s="23"/>
      <c r="T605" s="24"/>
      <c r="U605" s="25"/>
      <c r="V605" s="25"/>
      <c r="W605" s="45"/>
      <c r="X605" s="44"/>
      <c r="Y605" s="44"/>
      <c r="Z605" s="44"/>
      <c r="AA605" s="41"/>
      <c r="AB605" s="41"/>
      <c r="AC605" s="26"/>
      <c r="AD605" s="27"/>
      <c r="AE605" s="28"/>
      <c r="AF605" s="69"/>
      <c r="AG605" s="69"/>
      <c r="AH605" s="69"/>
      <c r="AI605" s="69"/>
      <c r="AJ605" s="69"/>
      <c r="AK605" s="69"/>
      <c r="AL605" s="69"/>
    </row>
    <row r="606" spans="1:38" s="71" customFormat="1" ht="60" customHeight="1" thickBot="1" x14ac:dyDescent="0.3">
      <c r="A606" s="15"/>
      <c r="B606" s="77" t="s">
        <v>617</v>
      </c>
      <c r="C606" s="7"/>
      <c r="D606" s="52"/>
      <c r="E606" s="52"/>
      <c r="F606" s="52"/>
      <c r="G606" s="56"/>
      <c r="H606" s="56"/>
      <c r="I606" s="56"/>
      <c r="J606" s="18"/>
      <c r="K606" s="18"/>
      <c r="L606" s="19"/>
      <c r="M606" s="79">
        <f>VLOOKUP($B606,المارينا!$B:$M,12,0)</f>
        <v>44488</v>
      </c>
      <c r="N606" s="62" t="str">
        <f>IF(AND(M606&gt;=$N$1)*(M606&lt;=$O$1),VLOOKUP(B606,المارينا!B$2:N$642,12),"لم تنتهي بعد")</f>
        <v>لم تنتهي بعد</v>
      </c>
      <c r="O606" s="65"/>
      <c r="P606" s="20"/>
      <c r="Q606" s="21"/>
      <c r="R606" s="22"/>
      <c r="S606" s="23"/>
      <c r="T606" s="24"/>
      <c r="U606" s="25"/>
      <c r="V606" s="25"/>
      <c r="W606" s="45"/>
      <c r="X606" s="44"/>
      <c r="Y606" s="44"/>
      <c r="Z606" s="44"/>
      <c r="AA606" s="41"/>
      <c r="AB606" s="41"/>
      <c r="AC606" s="26"/>
      <c r="AD606" s="27"/>
      <c r="AE606" s="28"/>
      <c r="AF606" s="69"/>
      <c r="AG606" s="69"/>
      <c r="AH606" s="69"/>
      <c r="AI606" s="69"/>
      <c r="AJ606" s="69"/>
      <c r="AK606" s="69"/>
      <c r="AL606" s="69"/>
    </row>
    <row r="607" spans="1:38" s="71" customFormat="1" ht="60" customHeight="1" thickBot="1" x14ac:dyDescent="0.3">
      <c r="A607" s="15"/>
      <c r="B607" s="77" t="s">
        <v>618</v>
      </c>
      <c r="C607" s="17"/>
      <c r="D607" s="52"/>
      <c r="E607" s="52"/>
      <c r="F607" s="52"/>
      <c r="G607" s="56"/>
      <c r="H607" s="56"/>
      <c r="I607" s="56"/>
      <c r="J607" s="18"/>
      <c r="K607" s="18"/>
      <c r="L607" s="19"/>
      <c r="M607" s="79">
        <f>VLOOKUP($B607,المارينا!$B:$M,12,0)</f>
        <v>44421</v>
      </c>
      <c r="N607" s="62" t="str">
        <f>IF(AND(M607&gt;=$N$1)*(M607&lt;=$O$1),VLOOKUP(B607,المارينا!B$2:N$642,12),"لم تنتهي بعد")</f>
        <v>لم تنتهي بعد</v>
      </c>
      <c r="O607" s="65"/>
      <c r="P607" s="20"/>
      <c r="Q607" s="21"/>
      <c r="R607" s="22"/>
      <c r="S607" s="23"/>
      <c r="T607" s="24"/>
      <c r="U607" s="25"/>
      <c r="V607" s="25"/>
      <c r="W607" s="45"/>
      <c r="X607" s="44"/>
      <c r="Y607" s="44"/>
      <c r="Z607" s="44"/>
      <c r="AA607" s="41"/>
      <c r="AB607" s="41"/>
      <c r="AC607" s="26"/>
      <c r="AD607" s="27"/>
      <c r="AE607" s="28"/>
      <c r="AF607" s="69"/>
      <c r="AG607" s="69"/>
      <c r="AH607" s="69"/>
      <c r="AI607" s="69"/>
      <c r="AJ607" s="69"/>
      <c r="AK607" s="69"/>
      <c r="AL607" s="69"/>
    </row>
    <row r="608" spans="1:38" s="71" customFormat="1" ht="60" customHeight="1" thickBot="1" x14ac:dyDescent="0.3">
      <c r="A608" s="15"/>
      <c r="B608" s="77" t="s">
        <v>619</v>
      </c>
      <c r="C608" s="7"/>
      <c r="D608" s="37"/>
      <c r="E608" s="37"/>
      <c r="F608" s="37"/>
      <c r="G608" s="56"/>
      <c r="H608" s="56"/>
      <c r="I608" s="56"/>
      <c r="J608" s="18"/>
      <c r="K608" s="18"/>
      <c r="L608" s="19"/>
      <c r="M608" s="79">
        <f>VLOOKUP($B608,المارينا!$B:$M,12,0)</f>
        <v>44370</v>
      </c>
      <c r="N608" s="62">
        <f>IF(AND(M608&gt;=$N$1)*(M608&lt;=$O$1),VLOOKUP(B608,المارينا!B$2:N$642,12),"لم تنتهي بعد")</f>
        <v>44370</v>
      </c>
      <c r="O608" s="65"/>
      <c r="P608" s="20"/>
      <c r="Q608" s="21"/>
      <c r="R608" s="22"/>
      <c r="S608" s="23"/>
      <c r="T608" s="24"/>
      <c r="U608" s="25"/>
      <c r="V608" s="25"/>
      <c r="W608" s="45"/>
      <c r="X608" s="44"/>
      <c r="Y608" s="44"/>
      <c r="Z608" s="44"/>
      <c r="AA608" s="41"/>
      <c r="AB608" s="41"/>
      <c r="AC608" s="26"/>
      <c r="AD608" s="27"/>
      <c r="AE608" s="28"/>
      <c r="AF608" s="69"/>
      <c r="AG608" s="69"/>
      <c r="AH608" s="69"/>
      <c r="AI608" s="69"/>
      <c r="AJ608" s="69"/>
      <c r="AK608" s="69"/>
      <c r="AL608" s="69"/>
    </row>
    <row r="609" spans="1:38" s="71" customFormat="1" ht="60" customHeight="1" thickBot="1" x14ac:dyDescent="0.3">
      <c r="A609" s="15"/>
      <c r="B609" s="77" t="s">
        <v>620</v>
      </c>
      <c r="C609" s="17"/>
      <c r="D609" s="52"/>
      <c r="E609" s="52"/>
      <c r="F609" s="52"/>
      <c r="G609" s="56"/>
      <c r="H609" s="56"/>
      <c r="I609" s="56"/>
      <c r="J609" s="18"/>
      <c r="K609" s="18"/>
      <c r="L609" s="19"/>
      <c r="M609" s="79">
        <f>VLOOKUP($B609,المارينا!$B:$M,12,0)</f>
        <v>44540</v>
      </c>
      <c r="N609" s="62" t="str">
        <f>IF(AND(M609&gt;=$N$1)*(M609&lt;=$O$1),VLOOKUP(B609,المارينا!B$2:N$642,12),"لم تنتهي بعد")</f>
        <v>لم تنتهي بعد</v>
      </c>
      <c r="O609" s="65"/>
      <c r="P609" s="20"/>
      <c r="Q609" s="21"/>
      <c r="R609" s="22"/>
      <c r="S609" s="23"/>
      <c r="T609" s="24"/>
      <c r="U609" s="25"/>
      <c r="V609" s="25"/>
      <c r="W609" s="45"/>
      <c r="X609" s="44"/>
      <c r="Y609" s="44"/>
      <c r="Z609" s="44"/>
      <c r="AA609" s="41"/>
      <c r="AB609" s="41"/>
      <c r="AC609" s="26"/>
      <c r="AD609" s="27"/>
      <c r="AE609" s="28"/>
      <c r="AF609" s="69"/>
      <c r="AG609" s="69"/>
      <c r="AH609" s="69"/>
      <c r="AI609" s="69"/>
      <c r="AJ609" s="69"/>
      <c r="AK609" s="69"/>
      <c r="AL609" s="69"/>
    </row>
    <row r="610" spans="1:38" s="71" customFormat="1" ht="60" customHeight="1" thickBot="1" x14ac:dyDescent="0.3">
      <c r="A610" s="15"/>
      <c r="B610" s="77" t="s">
        <v>622</v>
      </c>
      <c r="C610" s="7"/>
      <c r="D610" s="52"/>
      <c r="E610" s="52"/>
      <c r="F610" s="52"/>
      <c r="G610" s="56"/>
      <c r="H610" s="56"/>
      <c r="I610" s="56"/>
      <c r="J610" s="18"/>
      <c r="K610" s="18"/>
      <c r="L610" s="19"/>
      <c r="M610" s="79">
        <f>VLOOKUP($B610,المارينا!$B:$M,12,0)</f>
        <v>44715</v>
      </c>
      <c r="N610" s="62" t="str">
        <f>IF(AND(M610&gt;=$N$1)*(M610&lt;=$O$1),VLOOKUP(B610,المارينا!B$2:N$642,12),"لم تنتهي بعد")</f>
        <v>لم تنتهي بعد</v>
      </c>
      <c r="O610" s="65"/>
      <c r="P610" s="20"/>
      <c r="Q610" s="21"/>
      <c r="R610" s="22"/>
      <c r="S610" s="23"/>
      <c r="T610" s="24"/>
      <c r="U610" s="25"/>
      <c r="V610" s="25"/>
      <c r="W610" s="45"/>
      <c r="X610" s="44"/>
      <c r="Y610" s="44"/>
      <c r="Z610" s="44"/>
      <c r="AA610" s="41"/>
      <c r="AB610" s="41"/>
      <c r="AC610" s="26"/>
      <c r="AD610" s="27"/>
      <c r="AE610" s="28"/>
      <c r="AF610" s="69"/>
      <c r="AG610" s="69"/>
      <c r="AH610" s="69"/>
      <c r="AI610" s="69"/>
      <c r="AJ610" s="69"/>
      <c r="AK610" s="69"/>
      <c r="AL610" s="69"/>
    </row>
    <row r="611" spans="1:38" s="71" customFormat="1" ht="60" customHeight="1" thickBot="1" x14ac:dyDescent="0.3">
      <c r="A611" s="15"/>
      <c r="B611" s="77" t="s">
        <v>623</v>
      </c>
      <c r="C611" s="17"/>
      <c r="D611" s="52"/>
      <c r="E611" s="52"/>
      <c r="F611" s="52"/>
      <c r="G611" s="56"/>
      <c r="H611" s="56"/>
      <c r="I611" s="56"/>
      <c r="J611" s="18"/>
      <c r="K611" s="18"/>
      <c r="L611" s="19"/>
      <c r="M611" s="79">
        <f>VLOOKUP($B611,المارينا!$B:$M,12,0)</f>
        <v>44671</v>
      </c>
      <c r="N611" s="62" t="str">
        <f>IF(AND(M611&gt;=$N$1)*(M611&lt;=$O$1),VLOOKUP(B611,المارينا!B$2:N$642,12),"لم تنتهي بعد")</f>
        <v>لم تنتهي بعد</v>
      </c>
      <c r="O611" s="65"/>
      <c r="P611" s="20"/>
      <c r="Q611" s="21"/>
      <c r="R611" s="22"/>
      <c r="S611" s="23"/>
      <c r="T611" s="24"/>
      <c r="U611" s="25"/>
      <c r="V611" s="25"/>
      <c r="W611" s="45"/>
      <c r="X611" s="44"/>
      <c r="Y611" s="44"/>
      <c r="Z611" s="44"/>
      <c r="AA611" s="41"/>
      <c r="AB611" s="41"/>
      <c r="AC611" s="26"/>
      <c r="AD611" s="27"/>
      <c r="AE611" s="28"/>
      <c r="AF611" s="69"/>
      <c r="AG611" s="69"/>
      <c r="AH611" s="69"/>
      <c r="AI611" s="69"/>
      <c r="AJ611" s="69"/>
      <c r="AK611" s="69"/>
      <c r="AL611" s="69"/>
    </row>
    <row r="612" spans="1:38" s="71" customFormat="1" ht="60" customHeight="1" thickBot="1" x14ac:dyDescent="0.3">
      <c r="A612" s="15"/>
      <c r="B612" s="77" t="s">
        <v>624</v>
      </c>
      <c r="C612" s="7"/>
      <c r="D612" s="37"/>
      <c r="E612" s="37"/>
      <c r="F612" s="37"/>
      <c r="G612" s="56"/>
      <c r="H612" s="56"/>
      <c r="I612" s="56"/>
      <c r="J612" s="18"/>
      <c r="K612" s="18"/>
      <c r="L612" s="19"/>
      <c r="M612" s="79">
        <f>VLOOKUP($B612,المارينا!$B:$M,12,0)</f>
        <v>44527</v>
      </c>
      <c r="N612" s="62" t="str">
        <f>IF(AND(M612&gt;=$N$1)*(M612&lt;=$O$1),VLOOKUP(B612,المارينا!B$2:N$642,12),"لم تنتهي بعد")</f>
        <v>لم تنتهي بعد</v>
      </c>
      <c r="O612" s="65"/>
      <c r="P612" s="20"/>
      <c r="Q612" s="21"/>
      <c r="R612" s="22"/>
      <c r="S612" s="23"/>
      <c r="T612" s="24"/>
      <c r="U612" s="25"/>
      <c r="V612" s="25"/>
      <c r="W612" s="45"/>
      <c r="X612" s="44"/>
      <c r="Y612" s="44"/>
      <c r="Z612" s="44"/>
      <c r="AA612" s="41"/>
      <c r="AB612" s="41"/>
      <c r="AC612" s="26"/>
      <c r="AD612" s="27"/>
      <c r="AE612" s="28"/>
      <c r="AF612" s="69"/>
      <c r="AG612" s="69"/>
      <c r="AH612" s="69"/>
      <c r="AI612" s="69"/>
      <c r="AJ612" s="69"/>
      <c r="AK612" s="69"/>
      <c r="AL612" s="69"/>
    </row>
    <row r="613" spans="1:38" s="71" customFormat="1" ht="60" customHeight="1" thickBot="1" x14ac:dyDescent="0.3">
      <c r="A613" s="15"/>
      <c r="B613" s="77" t="s">
        <v>625</v>
      </c>
      <c r="C613" s="17"/>
      <c r="D613" s="52"/>
      <c r="E613" s="52"/>
      <c r="F613" s="52"/>
      <c r="G613" s="56"/>
      <c r="H613" s="56"/>
      <c r="I613" s="56"/>
      <c r="J613" s="18"/>
      <c r="K613" s="18"/>
      <c r="L613" s="19"/>
      <c r="M613" s="79">
        <f>VLOOKUP($B613,المارينا!$B:$M,12,0)</f>
        <v>44520</v>
      </c>
      <c r="N613" s="62" t="str">
        <f>IF(AND(M613&gt;=$N$1)*(M613&lt;=$O$1),VLOOKUP(B613,المارينا!B$2:N$642,12),"لم تنتهي بعد")</f>
        <v>لم تنتهي بعد</v>
      </c>
      <c r="O613" s="65"/>
      <c r="P613" s="20"/>
      <c r="Q613" s="21"/>
      <c r="R613" s="22"/>
      <c r="S613" s="23"/>
      <c r="T613" s="24"/>
      <c r="U613" s="25"/>
      <c r="V613" s="25"/>
      <c r="W613" s="45"/>
      <c r="X613" s="44"/>
      <c r="Y613" s="44"/>
      <c r="Z613" s="44"/>
      <c r="AA613" s="41"/>
      <c r="AB613" s="41"/>
      <c r="AC613" s="26"/>
      <c r="AD613" s="27"/>
      <c r="AE613" s="28"/>
      <c r="AF613" s="69"/>
      <c r="AG613" s="69"/>
      <c r="AH613" s="69"/>
      <c r="AI613" s="69"/>
      <c r="AJ613" s="69"/>
      <c r="AK613" s="69"/>
      <c r="AL613" s="69"/>
    </row>
    <row r="614" spans="1:38" s="71" customFormat="1" ht="60" customHeight="1" thickBot="1" x14ac:dyDescent="0.3">
      <c r="A614" s="15"/>
      <c r="B614" s="77" t="s">
        <v>626</v>
      </c>
      <c r="C614" s="7"/>
      <c r="D614" s="52"/>
      <c r="E614" s="52"/>
      <c r="F614" s="52"/>
      <c r="G614" s="56"/>
      <c r="H614" s="56"/>
      <c r="I614" s="56"/>
      <c r="J614" s="18"/>
      <c r="K614" s="18"/>
      <c r="L614" s="19"/>
      <c r="M614" s="79">
        <f>VLOOKUP($B614,المارينا!$B:$M,12,0)</f>
        <v>44393</v>
      </c>
      <c r="N614" s="62" t="str">
        <f>IF(AND(M614&gt;=$N$1)*(M614&lt;=$O$1),VLOOKUP(B614,المارينا!B$2:N$642,12),"لم تنتهي بعد")</f>
        <v>لم تنتهي بعد</v>
      </c>
      <c r="O614" s="65"/>
      <c r="P614" s="20"/>
      <c r="Q614" s="21"/>
      <c r="R614" s="22"/>
      <c r="S614" s="23"/>
      <c r="T614" s="24"/>
      <c r="U614" s="25"/>
      <c r="V614" s="25"/>
      <c r="W614" s="45"/>
      <c r="X614" s="44"/>
      <c r="Y614" s="44"/>
      <c r="Z614" s="44"/>
      <c r="AA614" s="41"/>
      <c r="AB614" s="41"/>
      <c r="AC614" s="26"/>
      <c r="AD614" s="27"/>
      <c r="AE614" s="28"/>
      <c r="AF614" s="69"/>
      <c r="AG614" s="69"/>
      <c r="AH614" s="69"/>
      <c r="AI614" s="69"/>
      <c r="AJ614" s="69"/>
      <c r="AK614" s="69"/>
      <c r="AL614" s="69"/>
    </row>
    <row r="615" spans="1:38" s="71" customFormat="1" ht="60" customHeight="1" thickBot="1" x14ac:dyDescent="0.3">
      <c r="A615" s="15"/>
      <c r="B615" s="77" t="s">
        <v>627</v>
      </c>
      <c r="C615" s="17"/>
      <c r="D615" s="37"/>
      <c r="E615" s="37"/>
      <c r="F615" s="37"/>
      <c r="G615" s="56"/>
      <c r="H615" s="56"/>
      <c r="I615" s="56"/>
      <c r="J615" s="18"/>
      <c r="K615" s="18"/>
      <c r="L615" s="19"/>
      <c r="M615" s="79">
        <f>VLOOKUP($B615,المارينا!$B:$M,12,0)</f>
        <v>44401</v>
      </c>
      <c r="N615" s="62" t="str">
        <f>IF(AND(M615&gt;=$N$1)*(M615&lt;=$O$1),VLOOKUP(B615,المارينا!B$2:N$642,12),"لم تنتهي بعد")</f>
        <v>لم تنتهي بعد</v>
      </c>
      <c r="O615" s="65"/>
      <c r="P615" s="20"/>
      <c r="Q615" s="21"/>
      <c r="R615" s="22"/>
      <c r="S615" s="23"/>
      <c r="T615" s="24"/>
      <c r="U615" s="25"/>
      <c r="V615" s="25"/>
      <c r="W615" s="45"/>
      <c r="X615" s="44"/>
      <c r="Y615" s="44"/>
      <c r="Z615" s="44"/>
      <c r="AA615" s="41"/>
      <c r="AB615" s="41"/>
      <c r="AC615" s="26"/>
      <c r="AD615" s="27"/>
      <c r="AE615" s="28"/>
      <c r="AF615" s="69"/>
      <c r="AG615" s="69"/>
      <c r="AH615" s="69"/>
      <c r="AI615" s="69"/>
      <c r="AJ615" s="69"/>
      <c r="AK615" s="69"/>
      <c r="AL615" s="69"/>
    </row>
    <row r="616" spans="1:38" s="71" customFormat="1" ht="60" customHeight="1" thickBot="1" x14ac:dyDescent="0.3">
      <c r="A616" s="15"/>
      <c r="B616" s="77" t="s">
        <v>628</v>
      </c>
      <c r="C616" s="7"/>
      <c r="D616" s="52"/>
      <c r="E616" s="52"/>
      <c r="F616" s="52"/>
      <c r="G616" s="56"/>
      <c r="H616" s="56"/>
      <c r="I616" s="56"/>
      <c r="J616" s="18"/>
      <c r="K616" s="18"/>
      <c r="L616" s="19"/>
      <c r="M616" s="79">
        <f>VLOOKUP($B616,المارينا!$B:$M,12,0)</f>
        <v>44554</v>
      </c>
      <c r="N616" s="62" t="str">
        <f>IF(AND(M616&gt;=$N$1)*(M616&lt;=$O$1),VLOOKUP(B616,المارينا!B$2:N$642,12),"لم تنتهي بعد")</f>
        <v>لم تنتهي بعد</v>
      </c>
      <c r="O616" s="65"/>
      <c r="P616" s="20"/>
      <c r="Q616" s="21"/>
      <c r="R616" s="22"/>
      <c r="S616" s="23"/>
      <c r="T616" s="24"/>
      <c r="U616" s="25"/>
      <c r="V616" s="25"/>
      <c r="W616" s="45"/>
      <c r="X616" s="44"/>
      <c r="Y616" s="44"/>
      <c r="Z616" s="44"/>
      <c r="AA616" s="41"/>
      <c r="AB616" s="41"/>
      <c r="AC616" s="26"/>
      <c r="AD616" s="27"/>
      <c r="AE616" s="28"/>
      <c r="AF616" s="69"/>
      <c r="AG616" s="69"/>
      <c r="AH616" s="69"/>
      <c r="AI616" s="69"/>
      <c r="AJ616" s="69"/>
      <c r="AK616" s="69"/>
      <c r="AL616" s="69"/>
    </row>
    <row r="617" spans="1:38" s="71" customFormat="1" ht="60" customHeight="1" thickBot="1" x14ac:dyDescent="0.3">
      <c r="A617" s="15"/>
      <c r="B617" s="77" t="s">
        <v>629</v>
      </c>
      <c r="C617" s="17"/>
      <c r="D617" s="52"/>
      <c r="E617" s="52"/>
      <c r="F617" s="52"/>
      <c r="G617" s="56"/>
      <c r="H617" s="56"/>
      <c r="I617" s="56"/>
      <c r="J617" s="18"/>
      <c r="K617" s="18"/>
      <c r="L617" s="19"/>
      <c r="M617" s="79">
        <f>VLOOKUP($B617,المارينا!$B:$M,12,0)</f>
        <v>44720</v>
      </c>
      <c r="N617" s="62" t="str">
        <f>IF(AND(M617&gt;=$N$1)*(M617&lt;=$O$1),VLOOKUP(B617,المارينا!B$2:N$642,12),"لم تنتهي بعد")</f>
        <v>لم تنتهي بعد</v>
      </c>
      <c r="O617" s="65"/>
      <c r="P617" s="20"/>
      <c r="Q617" s="21"/>
      <c r="R617" s="22"/>
      <c r="S617" s="23"/>
      <c r="T617" s="24"/>
      <c r="U617" s="25"/>
      <c r="V617" s="25"/>
      <c r="W617" s="45"/>
      <c r="X617" s="44"/>
      <c r="Y617" s="44"/>
      <c r="Z617" s="44"/>
      <c r="AA617" s="41"/>
      <c r="AB617" s="41"/>
      <c r="AC617" s="26"/>
      <c r="AD617" s="27"/>
      <c r="AE617" s="28"/>
      <c r="AF617" s="69"/>
      <c r="AG617" s="69"/>
      <c r="AH617" s="69"/>
      <c r="AI617" s="69"/>
      <c r="AJ617" s="69"/>
      <c r="AK617" s="69"/>
      <c r="AL617" s="69"/>
    </row>
    <row r="618" spans="1:38" s="71" customFormat="1" ht="60" customHeight="1" thickBot="1" x14ac:dyDescent="0.3">
      <c r="A618" s="15"/>
      <c r="B618" s="77" t="s">
        <v>630</v>
      </c>
      <c r="C618" s="7"/>
      <c r="D618" s="52"/>
      <c r="E618" s="52"/>
      <c r="F618" s="52"/>
      <c r="G618" s="56"/>
      <c r="H618" s="56"/>
      <c r="I618" s="56"/>
      <c r="J618" s="18"/>
      <c r="K618" s="18"/>
      <c r="L618" s="19"/>
      <c r="M618" s="79">
        <f>VLOOKUP($B618,المارينا!$B:$M,12,0)</f>
        <v>44468</v>
      </c>
      <c r="N618" s="62" t="str">
        <f>IF(AND(M618&gt;=$N$1)*(M618&lt;=$O$1),VLOOKUP(B618,المارينا!B$2:N$642,12),"لم تنتهي بعد")</f>
        <v>لم تنتهي بعد</v>
      </c>
      <c r="O618" s="65"/>
      <c r="P618" s="20"/>
      <c r="Q618" s="21"/>
      <c r="R618" s="22"/>
      <c r="S618" s="23"/>
      <c r="T618" s="24"/>
      <c r="U618" s="25"/>
      <c r="V618" s="25"/>
      <c r="W618" s="45"/>
      <c r="X618" s="44"/>
      <c r="Y618" s="44"/>
      <c r="Z618" s="44"/>
      <c r="AA618" s="41"/>
      <c r="AB618" s="41"/>
      <c r="AC618" s="26"/>
      <c r="AD618" s="27"/>
      <c r="AE618" s="28"/>
      <c r="AF618" s="69"/>
      <c r="AG618" s="69"/>
      <c r="AH618" s="69"/>
      <c r="AI618" s="69"/>
      <c r="AJ618" s="69"/>
      <c r="AK618" s="69"/>
      <c r="AL618" s="69"/>
    </row>
    <row r="619" spans="1:38" s="71" customFormat="1" ht="60" customHeight="1" thickBot="1" x14ac:dyDescent="0.3">
      <c r="A619" s="15"/>
      <c r="B619" s="77" t="s">
        <v>631</v>
      </c>
      <c r="C619" s="17"/>
      <c r="D619" s="37"/>
      <c r="E619" s="37"/>
      <c r="F619" s="37"/>
      <c r="G619" s="56"/>
      <c r="H619" s="56"/>
      <c r="I619" s="56"/>
      <c r="J619" s="18"/>
      <c r="K619" s="18"/>
      <c r="L619" s="19"/>
      <c r="M619" s="79">
        <f>VLOOKUP($B619,المارينا!$B:$M,12,0)</f>
        <v>44404</v>
      </c>
      <c r="N619" s="62" t="str">
        <f>IF(AND(M619&gt;=$N$1)*(M619&lt;=$O$1),VLOOKUP(B619,المارينا!B$2:N$642,12),"لم تنتهي بعد")</f>
        <v>لم تنتهي بعد</v>
      </c>
      <c r="O619" s="65"/>
      <c r="P619" s="20"/>
      <c r="Q619" s="21"/>
      <c r="R619" s="22"/>
      <c r="S619" s="23"/>
      <c r="T619" s="24"/>
      <c r="U619" s="25"/>
      <c r="V619" s="25"/>
      <c r="W619" s="45"/>
      <c r="X619" s="44"/>
      <c r="Y619" s="44"/>
      <c r="Z619" s="44"/>
      <c r="AA619" s="41"/>
      <c r="AB619" s="41"/>
      <c r="AC619" s="26"/>
      <c r="AD619" s="27"/>
      <c r="AE619" s="28"/>
      <c r="AF619" s="69"/>
      <c r="AG619" s="69"/>
      <c r="AH619" s="69"/>
      <c r="AI619" s="69"/>
      <c r="AJ619" s="69"/>
      <c r="AK619" s="69"/>
      <c r="AL619" s="69"/>
    </row>
    <row r="620" spans="1:38" s="71" customFormat="1" ht="60" customHeight="1" thickBot="1" x14ac:dyDescent="0.3">
      <c r="A620" s="15"/>
      <c r="B620" s="77" t="s">
        <v>632</v>
      </c>
      <c r="C620" s="7"/>
      <c r="D620" s="52"/>
      <c r="E620" s="52"/>
      <c r="F620" s="52"/>
      <c r="G620" s="56"/>
      <c r="H620" s="56"/>
      <c r="I620" s="56"/>
      <c r="J620" s="18"/>
      <c r="K620" s="18"/>
      <c r="L620" s="19"/>
      <c r="M620" s="79">
        <f>VLOOKUP($B620,المارينا!$B:$M,12,0)</f>
        <v>44418</v>
      </c>
      <c r="N620" s="62" t="str">
        <f>IF(AND(M620&gt;=$N$1)*(M620&lt;=$O$1),VLOOKUP(B620,المارينا!B$2:N$642,12),"لم تنتهي بعد")</f>
        <v>لم تنتهي بعد</v>
      </c>
      <c r="O620" s="65"/>
      <c r="P620" s="20"/>
      <c r="Q620" s="21"/>
      <c r="R620" s="22"/>
      <c r="S620" s="23"/>
      <c r="T620" s="24"/>
      <c r="U620" s="25"/>
      <c r="V620" s="25"/>
      <c r="W620" s="45"/>
      <c r="X620" s="44"/>
      <c r="Y620" s="44"/>
      <c r="Z620" s="44"/>
      <c r="AA620" s="41"/>
      <c r="AB620" s="41"/>
      <c r="AC620" s="26"/>
      <c r="AD620" s="27"/>
      <c r="AE620" s="28"/>
      <c r="AF620" s="69"/>
      <c r="AG620" s="69"/>
      <c r="AH620" s="69"/>
      <c r="AI620" s="69"/>
      <c r="AJ620" s="69"/>
      <c r="AK620" s="69"/>
      <c r="AL620" s="69"/>
    </row>
    <row r="621" spans="1:38" s="71" customFormat="1" ht="60" customHeight="1" thickBot="1" x14ac:dyDescent="0.3">
      <c r="A621" s="15"/>
      <c r="B621" s="77" t="s">
        <v>633</v>
      </c>
      <c r="C621" s="17"/>
      <c r="D621" s="52"/>
      <c r="E621" s="52"/>
      <c r="F621" s="52"/>
      <c r="G621" s="56"/>
      <c r="H621" s="56"/>
      <c r="I621" s="56"/>
      <c r="J621" s="18"/>
      <c r="K621" s="18"/>
      <c r="L621" s="19"/>
      <c r="M621" s="79">
        <f>VLOOKUP($B621,المارينا!$B:$M,12,0)</f>
        <v>44677</v>
      </c>
      <c r="N621" s="62" t="str">
        <f>IF(AND(M621&gt;=$N$1)*(M621&lt;=$O$1),VLOOKUP(B621,المارينا!B$2:N$642,12),"لم تنتهي بعد")</f>
        <v>لم تنتهي بعد</v>
      </c>
      <c r="O621" s="65"/>
      <c r="P621" s="20"/>
      <c r="Q621" s="21"/>
      <c r="R621" s="22"/>
      <c r="S621" s="23"/>
      <c r="T621" s="24"/>
      <c r="U621" s="25"/>
      <c r="V621" s="25"/>
      <c r="W621" s="45"/>
      <c r="X621" s="44"/>
      <c r="Y621" s="44"/>
      <c r="Z621" s="44"/>
      <c r="AA621" s="41"/>
      <c r="AB621" s="41"/>
      <c r="AC621" s="26"/>
      <c r="AD621" s="27"/>
      <c r="AE621" s="28"/>
      <c r="AF621" s="69"/>
      <c r="AG621" s="69"/>
      <c r="AH621" s="69"/>
      <c r="AI621" s="69"/>
      <c r="AJ621" s="69"/>
      <c r="AK621" s="69"/>
      <c r="AL621" s="69"/>
    </row>
    <row r="622" spans="1:38" s="71" customFormat="1" ht="60" customHeight="1" thickBot="1" x14ac:dyDescent="0.3">
      <c r="A622" s="15"/>
      <c r="B622" s="77" t="s">
        <v>634</v>
      </c>
      <c r="C622" s="7"/>
      <c r="D622" s="37"/>
      <c r="E622" s="37"/>
      <c r="F622" s="37"/>
      <c r="G622" s="56"/>
      <c r="H622" s="56"/>
      <c r="I622" s="56"/>
      <c r="J622" s="18"/>
      <c r="K622" s="18"/>
      <c r="L622" s="19"/>
      <c r="M622" s="79">
        <f>VLOOKUP($B622,المارينا!$B:$M,12,0)</f>
        <v>44509</v>
      </c>
      <c r="N622" s="62" t="str">
        <f>IF(AND(M622&gt;=$N$1)*(M622&lt;=$O$1),VLOOKUP(B622,المارينا!B$2:N$642,12),"لم تنتهي بعد")</f>
        <v>لم تنتهي بعد</v>
      </c>
      <c r="O622" s="65"/>
      <c r="P622" s="20"/>
      <c r="Q622" s="21"/>
      <c r="R622" s="22"/>
      <c r="S622" s="23"/>
      <c r="T622" s="24"/>
      <c r="U622" s="25"/>
      <c r="V622" s="25"/>
      <c r="W622" s="45"/>
      <c r="X622" s="44"/>
      <c r="Y622" s="44"/>
      <c r="Z622" s="44"/>
      <c r="AA622" s="41"/>
      <c r="AB622" s="41"/>
      <c r="AC622" s="26"/>
      <c r="AD622" s="27"/>
      <c r="AE622" s="28"/>
      <c r="AF622" s="69"/>
      <c r="AG622" s="69"/>
      <c r="AH622" s="69"/>
      <c r="AI622" s="69"/>
      <c r="AJ622" s="69"/>
      <c r="AK622" s="69"/>
      <c r="AL622" s="69"/>
    </row>
    <row r="623" spans="1:38" s="71" customFormat="1" ht="60" customHeight="1" thickBot="1" x14ac:dyDescent="0.3">
      <c r="A623" s="15"/>
      <c r="B623" s="77" t="s">
        <v>635</v>
      </c>
      <c r="C623" s="17"/>
      <c r="D623" s="52"/>
      <c r="E623" s="52"/>
      <c r="F623" s="52"/>
      <c r="G623" s="56"/>
      <c r="H623" s="56"/>
      <c r="I623" s="56"/>
      <c r="J623" s="18"/>
      <c r="K623" s="18"/>
      <c r="L623" s="19"/>
      <c r="M623" s="79">
        <f>VLOOKUP($B623,المارينا!$B:$M,12,0)</f>
        <v>44813</v>
      </c>
      <c r="N623" s="62" t="str">
        <f>IF(AND(M623&gt;=$N$1)*(M623&lt;=$O$1),VLOOKUP(B623,المارينا!B$2:N$642,12),"لم تنتهي بعد")</f>
        <v>لم تنتهي بعد</v>
      </c>
      <c r="O623" s="65"/>
      <c r="P623" s="20"/>
      <c r="Q623" s="21"/>
      <c r="R623" s="22"/>
      <c r="S623" s="23"/>
      <c r="T623" s="24"/>
      <c r="U623" s="25"/>
      <c r="V623" s="25"/>
      <c r="W623" s="45"/>
      <c r="X623" s="44"/>
      <c r="Y623" s="44"/>
      <c r="Z623" s="44"/>
      <c r="AA623" s="41"/>
      <c r="AB623" s="41"/>
      <c r="AC623" s="26"/>
      <c r="AD623" s="27"/>
      <c r="AE623" s="28"/>
      <c r="AF623" s="69"/>
      <c r="AG623" s="69"/>
      <c r="AH623" s="69"/>
      <c r="AI623" s="69"/>
      <c r="AJ623" s="69"/>
      <c r="AK623" s="69"/>
      <c r="AL623" s="69"/>
    </row>
    <row r="624" spans="1:38" s="71" customFormat="1" ht="60" customHeight="1" thickBot="1" x14ac:dyDescent="0.3">
      <c r="A624" s="15"/>
      <c r="B624" s="77" t="s">
        <v>636</v>
      </c>
      <c r="C624" s="7"/>
      <c r="D624" s="52"/>
      <c r="E624" s="52"/>
      <c r="F624" s="52"/>
      <c r="G624" s="56"/>
      <c r="H624" s="56"/>
      <c r="I624" s="56"/>
      <c r="J624" s="18"/>
      <c r="K624" s="18"/>
      <c r="L624" s="19"/>
      <c r="M624" s="79">
        <f>VLOOKUP($B624,المارينا!$B:$M,12,0)</f>
        <v>44516</v>
      </c>
      <c r="N624" s="62" t="str">
        <f>IF(AND(M624&gt;=$N$1)*(M624&lt;=$O$1),VLOOKUP(B624,المارينا!B$2:N$642,12),"لم تنتهي بعد")</f>
        <v>لم تنتهي بعد</v>
      </c>
      <c r="O624" s="65"/>
      <c r="P624" s="20"/>
      <c r="Q624" s="21"/>
      <c r="R624" s="22"/>
      <c r="S624" s="23"/>
      <c r="T624" s="24"/>
      <c r="U624" s="25"/>
      <c r="V624" s="25"/>
      <c r="W624" s="45"/>
      <c r="X624" s="44"/>
      <c r="Y624" s="44"/>
      <c r="Z624" s="44"/>
      <c r="AA624" s="41"/>
      <c r="AB624" s="41"/>
      <c r="AC624" s="26"/>
      <c r="AD624" s="27"/>
      <c r="AE624" s="28"/>
      <c r="AF624" s="69"/>
      <c r="AG624" s="69"/>
      <c r="AH624" s="69"/>
      <c r="AI624" s="69"/>
      <c r="AJ624" s="69"/>
      <c r="AK624" s="69"/>
      <c r="AL624" s="69"/>
    </row>
    <row r="625" spans="1:38" s="71" customFormat="1" ht="60" customHeight="1" thickBot="1" x14ac:dyDescent="0.3">
      <c r="A625" s="15"/>
      <c r="B625" s="77" t="s">
        <v>637</v>
      </c>
      <c r="C625" s="17"/>
      <c r="D625" s="52"/>
      <c r="E625" s="52"/>
      <c r="F625" s="52"/>
      <c r="G625" s="56"/>
      <c r="H625" s="56"/>
      <c r="I625" s="56"/>
      <c r="J625" s="18"/>
      <c r="K625" s="18"/>
      <c r="L625" s="19"/>
      <c r="M625" s="79">
        <f>VLOOKUP($B625,المارينا!$B:$M,12,0)</f>
        <v>44517</v>
      </c>
      <c r="N625" s="62" t="str">
        <f>IF(AND(M625&gt;=$N$1)*(M625&lt;=$O$1),VLOOKUP(B625,المارينا!B$2:N$642,12),"لم تنتهي بعد")</f>
        <v>لم تنتهي بعد</v>
      </c>
      <c r="O625" s="65"/>
      <c r="P625" s="20"/>
      <c r="Q625" s="21"/>
      <c r="R625" s="22"/>
      <c r="S625" s="23"/>
      <c r="T625" s="24"/>
      <c r="U625" s="25"/>
      <c r="V625" s="25"/>
      <c r="W625" s="45"/>
      <c r="X625" s="44"/>
      <c r="Y625" s="44"/>
      <c r="Z625" s="44"/>
      <c r="AA625" s="41"/>
      <c r="AB625" s="41"/>
      <c r="AC625" s="26"/>
      <c r="AD625" s="27"/>
      <c r="AE625" s="28"/>
      <c r="AF625" s="69"/>
      <c r="AG625" s="69"/>
      <c r="AH625" s="69"/>
      <c r="AI625" s="69"/>
      <c r="AJ625" s="69"/>
      <c r="AK625" s="69"/>
      <c r="AL625" s="69"/>
    </row>
    <row r="626" spans="1:38" s="71" customFormat="1" ht="60" customHeight="1" thickBot="1" x14ac:dyDescent="0.3">
      <c r="A626" s="15"/>
      <c r="B626" s="77" t="s">
        <v>638</v>
      </c>
      <c r="C626" s="7"/>
      <c r="D626" s="37"/>
      <c r="E626" s="37"/>
      <c r="F626" s="37"/>
      <c r="G626" s="56"/>
      <c r="H626" s="56"/>
      <c r="I626" s="56"/>
      <c r="J626" s="18"/>
      <c r="K626" s="18"/>
      <c r="L626" s="19"/>
      <c r="M626" s="79">
        <f>VLOOKUP($B626,المارينا!$B:$M,12,0)</f>
        <v>44656</v>
      </c>
      <c r="N626" s="62" t="str">
        <f>IF(AND(M626&gt;=$N$1)*(M626&lt;=$O$1),VLOOKUP(B626,المارينا!B$2:N$642,12),"لم تنتهي بعد")</f>
        <v>لم تنتهي بعد</v>
      </c>
      <c r="O626" s="65"/>
      <c r="P626" s="20"/>
      <c r="Q626" s="21"/>
      <c r="R626" s="22"/>
      <c r="S626" s="23"/>
      <c r="T626" s="24"/>
      <c r="U626" s="25"/>
      <c r="V626" s="25"/>
      <c r="W626" s="45"/>
      <c r="X626" s="44"/>
      <c r="Y626" s="44"/>
      <c r="Z626" s="44"/>
      <c r="AA626" s="41"/>
      <c r="AB626" s="41"/>
      <c r="AC626" s="26"/>
      <c r="AD626" s="27"/>
      <c r="AE626" s="28"/>
      <c r="AF626" s="69"/>
      <c r="AG626" s="69"/>
      <c r="AH626" s="69"/>
      <c r="AI626" s="69"/>
      <c r="AJ626" s="69"/>
      <c r="AK626" s="69"/>
      <c r="AL626" s="69"/>
    </row>
    <row r="627" spans="1:38" s="71" customFormat="1" ht="60" customHeight="1" thickBot="1" x14ac:dyDescent="0.3">
      <c r="A627" s="15"/>
      <c r="B627" s="77" t="s">
        <v>639</v>
      </c>
      <c r="C627" s="17"/>
      <c r="D627" s="52"/>
      <c r="E627" s="52"/>
      <c r="F627" s="52"/>
      <c r="G627" s="56"/>
      <c r="H627" s="56"/>
      <c r="I627" s="56"/>
      <c r="J627" s="18"/>
      <c r="K627" s="18"/>
      <c r="L627" s="19"/>
      <c r="M627" s="79">
        <f>VLOOKUP($B627,المارينا!$B:$M,12,0)</f>
        <v>44519</v>
      </c>
      <c r="N627" s="62" t="str">
        <f>IF(AND(M627&gt;=$N$1)*(M627&lt;=$O$1),VLOOKUP(B627,المارينا!B$2:N$642,12),"لم تنتهي بعد")</f>
        <v>لم تنتهي بعد</v>
      </c>
      <c r="O627" s="65"/>
      <c r="P627" s="20"/>
      <c r="Q627" s="21"/>
      <c r="R627" s="22"/>
      <c r="S627" s="23"/>
      <c r="T627" s="24"/>
      <c r="U627" s="25"/>
      <c r="V627" s="25"/>
      <c r="W627" s="45"/>
      <c r="X627" s="44"/>
      <c r="Y627" s="44"/>
      <c r="Z627" s="44"/>
      <c r="AA627" s="41"/>
      <c r="AB627" s="41"/>
      <c r="AC627" s="26"/>
      <c r="AD627" s="27"/>
      <c r="AE627" s="28"/>
      <c r="AF627" s="69"/>
      <c r="AG627" s="69"/>
      <c r="AH627" s="69"/>
      <c r="AI627" s="69"/>
      <c r="AJ627" s="69"/>
      <c r="AK627" s="69"/>
      <c r="AL627" s="69"/>
    </row>
    <row r="628" spans="1:38" s="71" customFormat="1" ht="60" customHeight="1" thickBot="1" x14ac:dyDescent="0.3">
      <c r="A628" s="15"/>
      <c r="B628" s="77" t="s">
        <v>640</v>
      </c>
      <c r="C628" s="7"/>
      <c r="D628" s="52"/>
      <c r="E628" s="52"/>
      <c r="F628" s="52"/>
      <c r="G628" s="56"/>
      <c r="H628" s="56"/>
      <c r="I628" s="56"/>
      <c r="J628" s="18"/>
      <c r="K628" s="18"/>
      <c r="L628" s="19"/>
      <c r="M628" s="79">
        <f>VLOOKUP($B628,المارينا!$B:$M,12,0)</f>
        <v>44528</v>
      </c>
      <c r="N628" s="62" t="str">
        <f>IF(AND(M628&gt;=$N$1)*(M628&lt;=$O$1),VLOOKUP(B628,المارينا!B$2:N$642,12),"لم تنتهي بعد")</f>
        <v>لم تنتهي بعد</v>
      </c>
      <c r="O628" s="65"/>
      <c r="P628" s="20"/>
      <c r="Q628" s="21"/>
      <c r="R628" s="22"/>
      <c r="S628" s="23"/>
      <c r="T628" s="24"/>
      <c r="U628" s="25"/>
      <c r="V628" s="25"/>
      <c r="W628" s="45"/>
      <c r="X628" s="44"/>
      <c r="Y628" s="44"/>
      <c r="Z628" s="44"/>
      <c r="AA628" s="41"/>
      <c r="AB628" s="41"/>
      <c r="AC628" s="26"/>
      <c r="AD628" s="27"/>
      <c r="AE628" s="28"/>
      <c r="AF628" s="69"/>
      <c r="AG628" s="69"/>
      <c r="AH628" s="69"/>
      <c r="AI628" s="69"/>
      <c r="AJ628" s="69"/>
      <c r="AK628" s="69"/>
      <c r="AL628" s="69"/>
    </row>
    <row r="629" spans="1:38" s="71" customFormat="1" ht="60" customHeight="1" thickBot="1" x14ac:dyDescent="0.3">
      <c r="A629" s="15"/>
      <c r="B629" s="77" t="s">
        <v>641</v>
      </c>
      <c r="C629" s="17"/>
      <c r="D629" s="37"/>
      <c r="E629" s="37"/>
      <c r="F629" s="37"/>
      <c r="G629" s="56"/>
      <c r="H629" s="56"/>
      <c r="I629" s="56"/>
      <c r="J629" s="18"/>
      <c r="K629" s="18"/>
      <c r="L629" s="19"/>
      <c r="M629" s="79">
        <f>VLOOKUP($B629,المارينا!$B:$M,12,0)</f>
        <v>44529</v>
      </c>
      <c r="N629" s="62" t="str">
        <f>IF(AND(M629&gt;=$N$1)*(M629&lt;=$O$1),VLOOKUP(B629,المارينا!B$2:N$642,12),"لم تنتهي بعد")</f>
        <v>لم تنتهي بعد</v>
      </c>
      <c r="O629" s="65"/>
      <c r="P629" s="20"/>
      <c r="Q629" s="21"/>
      <c r="R629" s="22"/>
      <c r="S629" s="23"/>
      <c r="T629" s="24"/>
      <c r="U629" s="25"/>
      <c r="V629" s="25"/>
      <c r="W629" s="45"/>
      <c r="X629" s="44"/>
      <c r="Y629" s="44"/>
      <c r="Z629" s="44"/>
      <c r="AA629" s="41"/>
      <c r="AB629" s="41"/>
      <c r="AC629" s="26"/>
      <c r="AD629" s="27"/>
      <c r="AE629" s="28"/>
      <c r="AF629" s="69"/>
      <c r="AG629" s="69"/>
      <c r="AH629" s="69"/>
      <c r="AI629" s="69"/>
      <c r="AJ629" s="69"/>
      <c r="AK629" s="69"/>
      <c r="AL629" s="69"/>
    </row>
    <row r="630" spans="1:38" s="71" customFormat="1" ht="60" customHeight="1" thickBot="1" x14ac:dyDescent="0.3">
      <c r="A630" s="15"/>
      <c r="B630" s="77" t="s">
        <v>642</v>
      </c>
      <c r="C630" s="7"/>
      <c r="D630" s="52"/>
      <c r="E630" s="52"/>
      <c r="F630" s="52"/>
      <c r="G630" s="56"/>
      <c r="H630" s="56"/>
      <c r="I630" s="56"/>
      <c r="J630" s="18"/>
      <c r="K630" s="18"/>
      <c r="L630" s="19"/>
      <c r="M630" s="79">
        <f>VLOOKUP($B630,المارينا!$B:$M,12,0)</f>
        <v>44533</v>
      </c>
      <c r="N630" s="62" t="str">
        <f>IF(AND(M630&gt;=$N$1)*(M630&lt;=$O$1),VLOOKUP(B630,المارينا!B$2:N$642,12),"لم تنتهي بعد")</f>
        <v>لم تنتهي بعد</v>
      </c>
      <c r="O630" s="65"/>
      <c r="P630" s="20"/>
      <c r="Q630" s="21"/>
      <c r="R630" s="22"/>
      <c r="S630" s="23"/>
      <c r="T630" s="24"/>
      <c r="U630" s="25"/>
      <c r="V630" s="25"/>
      <c r="W630" s="45"/>
      <c r="X630" s="44"/>
      <c r="Y630" s="44"/>
      <c r="Z630" s="44"/>
      <c r="AA630" s="41"/>
      <c r="AB630" s="41"/>
      <c r="AC630" s="26"/>
      <c r="AD630" s="27"/>
      <c r="AE630" s="28"/>
      <c r="AF630" s="69"/>
      <c r="AG630" s="69"/>
      <c r="AH630" s="69"/>
      <c r="AI630" s="69"/>
      <c r="AJ630" s="69"/>
      <c r="AK630" s="69"/>
      <c r="AL630" s="69"/>
    </row>
    <row r="631" spans="1:38" s="71" customFormat="1" ht="60" customHeight="1" thickBot="1" x14ac:dyDescent="0.3">
      <c r="A631" s="15"/>
      <c r="B631" s="77" t="s">
        <v>643</v>
      </c>
      <c r="C631" s="17"/>
      <c r="D631" s="52"/>
      <c r="E631" s="52"/>
      <c r="F631" s="52"/>
      <c r="G631" s="56"/>
      <c r="H631" s="56"/>
      <c r="I631" s="56"/>
      <c r="J631" s="18"/>
      <c r="K631" s="18"/>
      <c r="L631" s="19"/>
      <c r="M631" s="79">
        <f>VLOOKUP($B631,المارينا!$B:$M,12,0)</f>
        <v>44558</v>
      </c>
      <c r="N631" s="62" t="str">
        <f>IF(AND(M631&gt;=$N$1)*(M631&lt;=$O$1),VLOOKUP(B631,المارينا!B$2:N$642,12),"لم تنتهي بعد")</f>
        <v>لم تنتهي بعد</v>
      </c>
      <c r="O631" s="65"/>
      <c r="P631" s="20"/>
      <c r="Q631" s="21"/>
      <c r="R631" s="22"/>
      <c r="S631" s="23"/>
      <c r="T631" s="24"/>
      <c r="U631" s="25"/>
      <c r="V631" s="25"/>
      <c r="W631" s="45"/>
      <c r="X631" s="44"/>
      <c r="Y631" s="44"/>
      <c r="Z631" s="44"/>
      <c r="AA631" s="41"/>
      <c r="AB631" s="41"/>
      <c r="AC631" s="26"/>
      <c r="AD631" s="27"/>
      <c r="AE631" s="28"/>
      <c r="AF631" s="69"/>
      <c r="AG631" s="69"/>
      <c r="AH631" s="69"/>
      <c r="AI631" s="69"/>
      <c r="AJ631" s="69"/>
      <c r="AK631" s="69"/>
      <c r="AL631" s="69"/>
    </row>
    <row r="632" spans="1:38" s="71" customFormat="1" ht="60" customHeight="1" thickBot="1" x14ac:dyDescent="0.3">
      <c r="A632" s="15"/>
      <c r="B632" s="77" t="s">
        <v>644</v>
      </c>
      <c r="C632" s="7"/>
      <c r="D632" s="52"/>
      <c r="E632" s="52"/>
      <c r="F632" s="52"/>
      <c r="G632" s="56"/>
      <c r="H632" s="56"/>
      <c r="I632" s="56"/>
      <c r="J632" s="18"/>
      <c r="K632" s="18"/>
      <c r="L632" s="19"/>
      <c r="M632" s="79">
        <f>VLOOKUP($B632,المارينا!$B:$M,12,0)</f>
        <v>44623</v>
      </c>
      <c r="N632" s="62" t="str">
        <f>IF(AND(M632&gt;=$N$1)*(M632&lt;=$O$1),VLOOKUP(B632,المارينا!B$2:N$642,12),"لم تنتهي بعد")</f>
        <v>لم تنتهي بعد</v>
      </c>
      <c r="O632" s="65"/>
      <c r="P632" s="20"/>
      <c r="Q632" s="21"/>
      <c r="R632" s="22"/>
      <c r="S632" s="23"/>
      <c r="T632" s="24"/>
      <c r="U632" s="25"/>
      <c r="V632" s="25"/>
      <c r="W632" s="45"/>
      <c r="X632" s="44"/>
      <c r="Y632" s="44"/>
      <c r="Z632" s="44"/>
      <c r="AA632" s="41"/>
      <c r="AB632" s="41"/>
      <c r="AC632" s="26"/>
      <c r="AD632" s="27"/>
      <c r="AE632" s="28"/>
      <c r="AF632" s="69"/>
      <c r="AG632" s="69"/>
      <c r="AH632" s="69"/>
      <c r="AI632" s="69"/>
      <c r="AJ632" s="69"/>
      <c r="AK632" s="69"/>
      <c r="AL632" s="69"/>
    </row>
    <row r="633" spans="1:38" s="71" customFormat="1" ht="60" customHeight="1" thickBot="1" x14ac:dyDescent="0.3">
      <c r="A633" s="15"/>
      <c r="B633" s="77" t="s">
        <v>645</v>
      </c>
      <c r="C633" s="17"/>
      <c r="D633" s="37"/>
      <c r="E633" s="37"/>
      <c r="F633" s="37"/>
      <c r="G633" s="56"/>
      <c r="H633" s="56"/>
      <c r="I633" s="56"/>
      <c r="J633" s="18"/>
      <c r="K633" s="18"/>
      <c r="L633" s="19"/>
      <c r="M633" s="79">
        <f>VLOOKUP($B633,المارينا!$B:$M,12,0)</f>
        <v>44732</v>
      </c>
      <c r="N633" s="62" t="str">
        <f>IF(AND(M633&gt;=$N$1)*(M633&lt;=$O$1),VLOOKUP(B633,المارينا!B$2:N$642,12),"لم تنتهي بعد")</f>
        <v>لم تنتهي بعد</v>
      </c>
      <c r="O633" s="65"/>
      <c r="P633" s="20"/>
      <c r="Q633" s="21"/>
      <c r="R633" s="22"/>
      <c r="S633" s="23"/>
      <c r="T633" s="24"/>
      <c r="U633" s="25"/>
      <c r="V633" s="25"/>
      <c r="W633" s="45"/>
      <c r="X633" s="44"/>
      <c r="Y633" s="44"/>
      <c r="Z633" s="44"/>
      <c r="AA633" s="41"/>
      <c r="AB633" s="41"/>
      <c r="AC633" s="26"/>
      <c r="AD633" s="27"/>
      <c r="AE633" s="28"/>
      <c r="AF633" s="69"/>
      <c r="AG633" s="69"/>
      <c r="AH633" s="69"/>
      <c r="AI633" s="69"/>
      <c r="AJ633" s="69"/>
      <c r="AK633" s="69"/>
      <c r="AL633" s="69"/>
    </row>
    <row r="634" spans="1:38" s="71" customFormat="1" ht="60" customHeight="1" thickBot="1" x14ac:dyDescent="0.3">
      <c r="A634" s="15"/>
      <c r="B634" s="77" t="s">
        <v>646</v>
      </c>
      <c r="C634" s="7"/>
      <c r="D634" s="52"/>
      <c r="E634" s="52"/>
      <c r="F634" s="52"/>
      <c r="G634" s="56"/>
      <c r="H634" s="56"/>
      <c r="I634" s="56"/>
      <c r="J634" s="18"/>
      <c r="K634" s="18"/>
      <c r="L634" s="19"/>
      <c r="M634" s="79">
        <f>VLOOKUP($B634,المارينا!$B:$M,12,0)</f>
        <v>44736</v>
      </c>
      <c r="N634" s="62" t="str">
        <f>IF(AND(M634&gt;=$N$1)*(M634&lt;=$O$1),VLOOKUP(B634,المارينا!B$2:N$642,12),"لم تنتهي بعد")</f>
        <v>لم تنتهي بعد</v>
      </c>
      <c r="O634" s="65"/>
      <c r="P634" s="20"/>
      <c r="Q634" s="21"/>
      <c r="R634" s="22"/>
      <c r="S634" s="23"/>
      <c r="T634" s="24"/>
      <c r="U634" s="25"/>
      <c r="V634" s="25"/>
      <c r="W634" s="45"/>
      <c r="X634" s="44"/>
      <c r="Y634" s="44"/>
      <c r="Z634" s="44"/>
      <c r="AA634" s="41"/>
      <c r="AB634" s="41"/>
      <c r="AC634" s="26"/>
      <c r="AD634" s="27"/>
      <c r="AE634" s="28"/>
      <c r="AF634" s="69"/>
      <c r="AG634" s="69"/>
      <c r="AH634" s="69"/>
      <c r="AI634" s="69"/>
      <c r="AJ634" s="69"/>
      <c r="AK634" s="69"/>
      <c r="AL634" s="69"/>
    </row>
    <row r="635" spans="1:38" s="71" customFormat="1" ht="60" customHeight="1" thickBot="1" x14ac:dyDescent="0.3">
      <c r="A635" s="15"/>
      <c r="B635" s="77" t="s">
        <v>647</v>
      </c>
      <c r="C635" s="17"/>
      <c r="D635" s="52"/>
      <c r="E635" s="52"/>
      <c r="F635" s="52"/>
      <c r="G635" s="56"/>
      <c r="H635" s="56"/>
      <c r="I635" s="56"/>
      <c r="J635" s="18"/>
      <c r="K635" s="18"/>
      <c r="L635" s="19"/>
      <c r="M635" s="79">
        <f>VLOOKUP($B635,المارينا!$B:$M,12,0)</f>
        <v>44367</v>
      </c>
      <c r="N635" s="62">
        <f>IF(AND(M635&gt;=$N$1)*(M635&lt;=$O$1),VLOOKUP(B635,المارينا!B$2:N$642,12),"لم تنتهي بعد")</f>
        <v>44367</v>
      </c>
      <c r="O635" s="65"/>
      <c r="P635" s="20"/>
      <c r="Q635" s="21"/>
      <c r="R635" s="22"/>
      <c r="S635" s="23"/>
      <c r="T635" s="24"/>
      <c r="U635" s="25"/>
      <c r="V635" s="25"/>
      <c r="W635" s="45"/>
      <c r="X635" s="44"/>
      <c r="Y635" s="44"/>
      <c r="Z635" s="44"/>
      <c r="AA635" s="41"/>
      <c r="AB635" s="41"/>
      <c r="AC635" s="26"/>
      <c r="AD635" s="27"/>
      <c r="AE635" s="28"/>
      <c r="AF635" s="69"/>
      <c r="AG635" s="69"/>
      <c r="AH635" s="69"/>
      <c r="AI635" s="69"/>
      <c r="AJ635" s="69"/>
      <c r="AK635" s="69"/>
      <c r="AL635" s="69"/>
    </row>
    <row r="636" spans="1:38" s="71" customFormat="1" ht="60" customHeight="1" thickBot="1" x14ac:dyDescent="0.3">
      <c r="A636" s="15"/>
      <c r="B636" s="77" t="s">
        <v>648</v>
      </c>
      <c r="C636" s="7"/>
      <c r="D636" s="37"/>
      <c r="E636" s="37"/>
      <c r="F636" s="37"/>
      <c r="G636" s="56"/>
      <c r="H636" s="56"/>
      <c r="I636" s="56"/>
      <c r="J636" s="18"/>
      <c r="K636" s="18"/>
      <c r="L636" s="19"/>
      <c r="M636" s="79">
        <f>VLOOKUP($B636,المارينا!$B:$M,12,0)</f>
        <v>44528</v>
      </c>
      <c r="N636" s="62" t="str">
        <f>IF(AND(M636&gt;=$N$1)*(M636&lt;=$O$1),VLOOKUP(B636,المارينا!B$2:N$642,12),"لم تنتهي بعد")</f>
        <v>لم تنتهي بعد</v>
      </c>
      <c r="O636" s="65"/>
      <c r="P636" s="20"/>
      <c r="Q636" s="21"/>
      <c r="R636" s="22"/>
      <c r="S636" s="23"/>
      <c r="T636" s="24"/>
      <c r="U636" s="25"/>
      <c r="V636" s="25"/>
      <c r="W636" s="45"/>
      <c r="X636" s="44"/>
      <c r="Y636" s="44"/>
      <c r="Z636" s="44"/>
      <c r="AA636" s="41"/>
      <c r="AB636" s="41"/>
      <c r="AC636" s="26"/>
      <c r="AD636" s="27"/>
      <c r="AE636" s="28"/>
      <c r="AF636" s="69"/>
      <c r="AG636" s="69"/>
      <c r="AH636" s="69"/>
      <c r="AI636" s="69"/>
      <c r="AJ636" s="69"/>
      <c r="AK636" s="69"/>
      <c r="AL636" s="69"/>
    </row>
    <row r="637" spans="1:38" s="71" customFormat="1" ht="60" customHeight="1" thickBot="1" x14ac:dyDescent="0.3">
      <c r="A637" s="15"/>
      <c r="B637" s="77" t="s">
        <v>649</v>
      </c>
      <c r="C637" s="17"/>
      <c r="D637" s="52"/>
      <c r="E637" s="52"/>
      <c r="F637" s="52"/>
      <c r="G637" s="56"/>
      <c r="H637" s="56"/>
      <c r="I637" s="56"/>
      <c r="J637" s="18"/>
      <c r="K637" s="18"/>
      <c r="L637" s="19"/>
      <c r="M637" s="79">
        <f>VLOOKUP($B637,المارينا!$B:$M,12,0)</f>
        <v>44503</v>
      </c>
      <c r="N637" s="62" t="str">
        <f>IF(AND(M637&gt;=$N$1)*(M637&lt;=$O$1),VLOOKUP(B637,المارينا!B$2:N$642,12),"لم تنتهي بعد")</f>
        <v>لم تنتهي بعد</v>
      </c>
      <c r="O637" s="65"/>
      <c r="P637" s="20"/>
      <c r="Q637" s="21"/>
      <c r="R637" s="22"/>
      <c r="S637" s="23"/>
      <c r="T637" s="24"/>
      <c r="U637" s="25"/>
      <c r="V637" s="25"/>
      <c r="W637" s="45"/>
      <c r="X637" s="44"/>
      <c r="Y637" s="44"/>
      <c r="Z637" s="44"/>
      <c r="AA637" s="41"/>
      <c r="AB637" s="41"/>
      <c r="AC637" s="26"/>
      <c r="AD637" s="27"/>
      <c r="AE637" s="28"/>
      <c r="AF637" s="69"/>
      <c r="AG637" s="69"/>
      <c r="AH637" s="69"/>
      <c r="AI637" s="69"/>
      <c r="AJ637" s="69"/>
      <c r="AK637" s="69"/>
      <c r="AL637" s="69"/>
    </row>
    <row r="638" spans="1:38" s="71" customFormat="1" ht="60" customHeight="1" thickBot="1" x14ac:dyDescent="0.3">
      <c r="A638" s="15"/>
      <c r="B638" s="77" t="s">
        <v>650</v>
      </c>
      <c r="C638" s="7"/>
      <c r="D638" s="52"/>
      <c r="E638" s="52"/>
      <c r="F638" s="52"/>
      <c r="G638" s="59"/>
      <c r="H638" s="59"/>
      <c r="I638" s="59"/>
      <c r="J638" s="18"/>
      <c r="K638" s="18"/>
      <c r="L638" s="19"/>
      <c r="M638" s="79">
        <f>VLOOKUP($B638,المارينا!$B:$M,12,0)</f>
        <v>44500</v>
      </c>
      <c r="N638" s="62" t="str">
        <f>IF(AND(M638&gt;=$N$1)*(M638&lt;=$O$1),VLOOKUP(B638,المارينا!B$2:N$642,12),"لم تنتهي بعد")</f>
        <v>لم تنتهي بعد</v>
      </c>
      <c r="O638" s="65"/>
      <c r="P638" s="20"/>
      <c r="Q638" s="21"/>
      <c r="R638" s="22"/>
      <c r="S638" s="23"/>
      <c r="T638" s="24"/>
      <c r="U638" s="28"/>
      <c r="V638" s="28"/>
      <c r="W638" s="50"/>
      <c r="X638" s="44"/>
      <c r="Y638" s="44"/>
      <c r="Z638" s="44"/>
      <c r="AA638" s="41"/>
      <c r="AB638" s="41"/>
      <c r="AC638" s="28"/>
      <c r="AD638" s="28"/>
      <c r="AE638" s="28"/>
      <c r="AF638" s="69"/>
      <c r="AG638" s="69"/>
      <c r="AH638" s="69"/>
      <c r="AI638" s="69"/>
      <c r="AJ638" s="69"/>
      <c r="AK638" s="69"/>
      <c r="AL638" s="69"/>
    </row>
    <row r="639" spans="1:38" s="71" customFormat="1" ht="60" customHeight="1" thickBot="1" x14ac:dyDescent="0.3">
      <c r="A639" s="15"/>
      <c r="B639" s="77" t="s">
        <v>651</v>
      </c>
      <c r="C639" s="17"/>
      <c r="D639" s="52"/>
      <c r="E639" s="52"/>
      <c r="F639" s="52"/>
      <c r="G639" s="56"/>
      <c r="H639" s="56"/>
      <c r="I639" s="56"/>
      <c r="J639" s="18"/>
      <c r="K639" s="18"/>
      <c r="L639" s="19"/>
      <c r="M639" s="79">
        <f>VLOOKUP($B639,المارينا!$B:$M,12,0)</f>
        <v>44537</v>
      </c>
      <c r="N639" s="62" t="str">
        <f>IF(AND(M639&gt;=$N$1)*(M639&lt;=$O$1),VLOOKUP(B639,المارينا!B$2:N$642,12),"لم تنتهي بعد")</f>
        <v>لم تنتهي بعد</v>
      </c>
      <c r="O639" s="65"/>
      <c r="P639" s="20"/>
      <c r="Q639" s="21"/>
      <c r="R639" s="22"/>
      <c r="S639" s="23"/>
      <c r="T639" s="24"/>
      <c r="U639" s="25"/>
      <c r="V639" s="25"/>
      <c r="W639" s="45"/>
      <c r="X639" s="44"/>
      <c r="Y639" s="44"/>
      <c r="Z639" s="44"/>
      <c r="AA639" s="41"/>
      <c r="AB639" s="41"/>
      <c r="AC639" s="26"/>
      <c r="AD639" s="27"/>
      <c r="AE639" s="28"/>
      <c r="AF639" s="69"/>
      <c r="AG639" s="69"/>
      <c r="AH639" s="69"/>
      <c r="AI639" s="69"/>
      <c r="AJ639" s="69"/>
      <c r="AK639" s="69"/>
      <c r="AL639" s="69"/>
    </row>
    <row r="640" spans="1:38" s="71" customFormat="1" ht="60" customHeight="1" thickBot="1" x14ac:dyDescent="0.3">
      <c r="A640" s="15"/>
      <c r="B640" s="77" t="s">
        <v>652</v>
      </c>
      <c r="C640" s="7"/>
      <c r="D640" s="37"/>
      <c r="E640" s="37"/>
      <c r="F640" s="37"/>
      <c r="G640" s="56"/>
      <c r="H640" s="56"/>
      <c r="I640" s="56"/>
      <c r="J640" s="18"/>
      <c r="K640" s="18"/>
      <c r="L640" s="19"/>
      <c r="M640" s="79">
        <f>VLOOKUP($B640,المارينا!$B:$M,12,0)</f>
        <v>44706</v>
      </c>
      <c r="N640" s="62" t="str">
        <f>IF(AND(M640&gt;=$N$1)*(M640&lt;=$O$1),VLOOKUP(B640,المارينا!B$2:N$642,12),"لم تنتهي بعد")</f>
        <v>لم تنتهي بعد</v>
      </c>
      <c r="O640" s="65"/>
      <c r="P640" s="20"/>
      <c r="Q640" s="21"/>
      <c r="R640" s="22"/>
      <c r="S640" s="23"/>
      <c r="T640" s="24"/>
      <c r="U640" s="25"/>
      <c r="V640" s="25"/>
      <c r="W640" s="45"/>
      <c r="X640" s="44"/>
      <c r="Y640" s="44"/>
      <c r="Z640" s="44"/>
      <c r="AA640" s="41"/>
      <c r="AB640" s="41"/>
      <c r="AC640" s="26"/>
      <c r="AD640" s="27"/>
      <c r="AE640" s="28"/>
      <c r="AF640" s="69"/>
      <c r="AG640" s="69"/>
      <c r="AH640" s="69"/>
      <c r="AI640" s="69"/>
      <c r="AJ640" s="69"/>
      <c r="AK640" s="69"/>
      <c r="AL640" s="69"/>
    </row>
    <row r="641" spans="1:38" s="71" customFormat="1" ht="60" customHeight="1" thickBot="1" x14ac:dyDescent="0.3">
      <c r="A641" s="15"/>
      <c r="B641" s="77" t="s">
        <v>653</v>
      </c>
      <c r="C641" s="17"/>
      <c r="D641" s="52"/>
      <c r="E641" s="52"/>
      <c r="F641" s="52"/>
      <c r="G641" s="56"/>
      <c r="H641" s="56"/>
      <c r="I641" s="56"/>
      <c r="J641" s="18"/>
      <c r="K641" s="18"/>
      <c r="L641" s="19"/>
      <c r="M641" s="79">
        <f>VLOOKUP($B641,المارينا!$B:$M,12,0)</f>
        <v>44419</v>
      </c>
      <c r="N641" s="62" t="str">
        <f>IF(AND(M641&gt;=$N$1)*(M641&lt;=$O$1),VLOOKUP(B641,المارينا!B$2:N$642,12),"لم تنتهي بعد")</f>
        <v>لم تنتهي بعد</v>
      </c>
      <c r="O641" s="65"/>
      <c r="P641" s="20"/>
      <c r="Q641" s="21"/>
      <c r="R641" s="22"/>
      <c r="S641" s="23"/>
      <c r="T641" s="24"/>
      <c r="U641" s="25"/>
      <c r="V641" s="25"/>
      <c r="W641" s="45"/>
      <c r="X641" s="44"/>
      <c r="Y641" s="44"/>
      <c r="Z641" s="44"/>
      <c r="AA641" s="41"/>
      <c r="AB641" s="41"/>
      <c r="AC641" s="26"/>
      <c r="AD641" s="27"/>
      <c r="AE641" s="28"/>
      <c r="AF641" s="69"/>
      <c r="AG641" s="69"/>
      <c r="AH641" s="69"/>
      <c r="AI641" s="69"/>
      <c r="AJ641" s="69"/>
      <c r="AK641" s="69"/>
      <c r="AL641" s="69"/>
    </row>
    <row r="642" spans="1:38" s="71" customFormat="1" ht="60" customHeight="1" x14ac:dyDescent="0.25">
      <c r="A642" s="15"/>
      <c r="B642" s="77" t="s">
        <v>655</v>
      </c>
      <c r="C642" s="7"/>
      <c r="D642" s="52"/>
      <c r="E642" s="52"/>
      <c r="F642" s="52"/>
      <c r="G642" s="56"/>
      <c r="H642" s="56"/>
      <c r="I642" s="56"/>
      <c r="J642" s="18"/>
      <c r="K642" s="18"/>
      <c r="L642" s="19"/>
      <c r="M642" s="79">
        <f>VLOOKUP($B642,المارينا!$B:$M,12,0)</f>
        <v>44422</v>
      </c>
      <c r="N642" s="62" t="str">
        <f>IF(AND(M642&gt;=$N$1)*(M642&lt;=$O$1),VLOOKUP(B642,المارينا!B$2:N$642,12),"لم تنتهي بعد")</f>
        <v>لم تنتهي بعد</v>
      </c>
      <c r="O642" s="65"/>
      <c r="P642" s="20"/>
      <c r="Q642" s="21"/>
      <c r="R642" s="22"/>
      <c r="S642" s="23"/>
      <c r="T642" s="24"/>
      <c r="U642" s="25"/>
      <c r="V642" s="25"/>
      <c r="W642" s="45"/>
      <c r="X642" s="44"/>
      <c r="Y642" s="44"/>
      <c r="Z642" s="44"/>
      <c r="AA642" s="41"/>
      <c r="AB642" s="41"/>
      <c r="AC642" s="26"/>
      <c r="AD642" s="27"/>
      <c r="AE642" s="28"/>
      <c r="AF642" s="69"/>
      <c r="AG642" s="69"/>
      <c r="AH642" s="69"/>
      <c r="AI642" s="69"/>
      <c r="AJ642" s="69"/>
      <c r="AK642" s="69"/>
      <c r="AL642" s="69"/>
    </row>
  </sheetData>
  <sheetProtection selectLockedCells="1" selectUnlockedCells="1"/>
  <autoFilter ref="A1:AL642">
    <sortState ref="A2:AL642">
      <sortCondition ref="B1:B642"/>
    </sortState>
  </autoFilter>
  <conditionalFormatting sqref="B2">
    <cfRule type="duplicateValues" dxfId="12" priority="11"/>
  </conditionalFormatting>
  <conditionalFormatting sqref="M2:M642">
    <cfRule type="cellIs" dxfId="11" priority="9" operator="between">
      <formula>$AA$1</formula>
      <formula>$AB$1</formula>
    </cfRule>
    <cfRule type="cellIs" dxfId="10" priority="10" operator="lessThan">
      <formula>$AB$1</formula>
    </cfRule>
  </conditionalFormatting>
  <conditionalFormatting sqref="N2">
    <cfRule type="cellIs" dxfId="9" priority="7" operator="between">
      <formula>$AA$1</formula>
      <formula>$AB$1</formula>
    </cfRule>
    <cfRule type="cellIs" dxfId="8" priority="8" operator="lessThan">
      <formula>$AB$1</formula>
    </cfRule>
  </conditionalFormatting>
  <conditionalFormatting sqref="N3:N642">
    <cfRule type="cellIs" dxfId="3" priority="1" operator="between">
      <formula>$AA$1</formula>
      <formula>$AB$1</formula>
    </cfRule>
    <cfRule type="cellIs" dxfId="2" priority="2" operator="lessThan">
      <formula>$AB$1</formula>
    </cfRule>
  </conditionalFormatting>
  <pageMargins left="0.17" right="0.17" top="0.24" bottom="0.24" header="0.24" footer="0.24"/>
  <pageSetup scale="2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المارينا</vt:lpstr>
      <vt:lpstr>التقرير</vt:lpstr>
      <vt:lpstr>التقرير!Print_Area</vt:lpstr>
      <vt:lpstr>المارينا!Print_Area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Nizar</cp:lastModifiedBy>
  <cp:lastPrinted>2021-06-15T06:53:17Z</cp:lastPrinted>
  <dcterms:created xsi:type="dcterms:W3CDTF">2021-06-10T12:17:09Z</dcterms:created>
  <dcterms:modified xsi:type="dcterms:W3CDTF">2021-06-23T08:39:56Z</dcterms:modified>
</cp:coreProperties>
</file>