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ccsuper\Desktop\"/>
    </mc:Choice>
  </mc:AlternateContent>
  <bookViews>
    <workbookView xWindow="0" yWindow="0" windowWidth="20400" windowHeight="7785"/>
  </bookViews>
  <sheets>
    <sheet name="ورقة1" sheetId="1" r:id="rId1"/>
    <sheet name="ورقة1 (2)" sheetId="2" r:id="rId2"/>
    <sheet name="3" sheetId="3" r:id="rId3"/>
    <sheet name="4" sheetId="4" r:id="rId4"/>
    <sheet name="5" sheetId="5" r:id="rId5"/>
    <sheet name="6" sheetId="6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</externalReferences>
  <definedNames>
    <definedName name="_xlnm._FilterDatabase" localSheetId="4" hidden="1">'5'!$H$1:$H$122</definedName>
    <definedName name="_NSE1">[1]بياناتي!$A$3:$Q$5686</definedName>
    <definedName name="Denom">#N/A</definedName>
    <definedName name="errtwew">'[2]6'!$I$5:$I$8</definedName>
    <definedName name="FH">'[3]6'!$J$5:$J$7</definedName>
    <definedName name="hhhh">#N/A</definedName>
    <definedName name="kass" localSheetId="3">[4]kas!#REF!</definedName>
    <definedName name="kass" localSheetId="4">[4]kas!#REF!</definedName>
    <definedName name="kass" localSheetId="5">[4]kas!#REF!</definedName>
    <definedName name="kass">[4]kas!#REF!</definedName>
    <definedName name="ki" localSheetId="3">#REF!</definedName>
    <definedName name="ki" localSheetId="4">#REF!</definedName>
    <definedName name="ki" localSheetId="5">#REF!</definedName>
    <definedName name="ki">#REF!</definedName>
    <definedName name="kop" localSheetId="3">#REF!</definedName>
    <definedName name="kop" localSheetId="4">#REF!</definedName>
    <definedName name="kop" localSheetId="5">#REF!</definedName>
    <definedName name="kop">#REF!</definedName>
    <definedName name="loi" localSheetId="3">#REF!</definedName>
    <definedName name="loi" localSheetId="4">#REF!</definedName>
    <definedName name="loi" localSheetId="5">#REF!</definedName>
    <definedName name="loi">#REF!</definedName>
    <definedName name="LU_NumList" localSheetId="4">{0,1,2,3,4,5,6,7,8,9,10,11,12,13,14,15,16,17,18,19,20,30,40,50,60,70,80,90}</definedName>
    <definedName name="LU_NumList" localSheetId="5">{0,1,2,3,4,5,6,7,8,9,10,11,12,13,14,15,16,17,18,19,20,30,40,50,60,70,80,90}</definedName>
    <definedName name="LU_NumList">{0,1,2,3,4,5,6,7,8,9,10,11,12,13,14,15,16,17,18,19,20,30,40,50,60,70,80,90}</definedName>
    <definedName name="LU_NumTextList" localSheetId="4">{""," One"," Two"," Three"," Four"," Five"," Six"," Seven"," Eight"," Nine"," Ten"," Eleven"," Twelve"," Thir||"," Four||"," Fif||"," Six||"," Seven||"," Eigh||"," Nine||"," Twen|"," Thir|"," For|"," Fif|"," Six|"," Seven|"," Eigh|"," Nine|"}</definedName>
    <definedName name="LU_NumTextList" localSheetId="5">{""," One"," Two"," Three"," Four"," Five"," Six"," Seven"," Eight"," Nine"," Ten"," Eleven"," Twelve"," Thir||"," Four||"," Fif||"," Six||"," Seven||"," Eigh||"," Nine||"," Twen|"," Thir|"," For|"," Fif|"," Six|"," Seven|"," Eigh|"," Nine|"}</definedName>
    <definedName name="LU_NumTextList">{""," One"," Two"," Three"," Four"," Five"," Six"," Seven"," Eight"," Nine"," Ten"," Eleven"," Twelve"," Thir||"," Four||"," Fif||"," Six||"," Seven||"," Eigh||"," Nine||"," Twen|"," Thir|"," For|"," Fif|"," Six|"," Seven|"," Eigh|"," Nine|"}</definedName>
    <definedName name="mark2">[4]Sheet1!$F$4:$F$23</definedName>
    <definedName name="marks">[4]Sheet1!$B$4:$B$23</definedName>
    <definedName name="myrange">OFFSET('[4]16'!$F$39,0,'[4]16'!$M$38,COUNTA(INDIRECT('[4]16'!$M$39)),1)</definedName>
    <definedName name="Num">#N/A</definedName>
    <definedName name="NumsToWords">#N/A</definedName>
    <definedName name="NumText_Decimal">#N/A</definedName>
    <definedName name="NumText_Whole" localSheetId="3">IF(N(NumSource)&lt;1,"No ",INDEX([0]!Num,1,1)&amp;INDEX([0]!Num,1,2)&amp;INDEX([0]!Num,1,3)&amp;INDEX([0]!Denom,1)&amp;INDEX([0]!Num,2,1)&amp;INDEX([0]!Num,2,2)&amp;INDEX([0]!Num,2,3)&amp;INDEX([0]!Denom,2)&amp;INDEX([0]!Num,3,1)&amp;INDEX([0]!Num,3,2)&amp;INDEX([0]!Num,3,3)&amp;INDEX([0]!Denom,3)&amp;INDEX([0]!Num,4,1)&amp;INDEX([0]!Num,4,2)&amp;INDEX([0]!Num,4,3)&amp;" ")</definedName>
    <definedName name="NumText_Whole" localSheetId="4">IF(N(NumSource)&lt;1,"No ",INDEX(Num,1,1)&amp;INDEX(Num,1,2)&amp;INDEX(Num,1,3)&amp;INDEX(Denom,1)&amp;INDEX(Num,2,1)&amp;INDEX(Num,2,2)&amp;INDEX(Num,2,3)&amp;INDEX(Denom,2)&amp;INDEX(Num,3,1)&amp;INDEX(Num,3,2)&amp;INDEX(Num,3,3)&amp;INDEX(Denom,3)&amp;INDEX(Num,4,1)&amp;INDEX(Num,4,2)&amp;INDEX(Num,4,3)&amp;" ")</definedName>
    <definedName name="NumText_Whole" localSheetId="5">IF(N(NumSource)&lt;1,"No ",INDEX(Num,1,1)&amp;INDEX(Num,1,2)&amp;INDEX(Num,1,3)&amp;INDEX(Denom,1)&amp;INDEX(Num,2,1)&amp;INDEX(Num,2,2)&amp;INDEX(Num,2,3)&amp;INDEX(Denom,2)&amp;INDEX(Num,3,1)&amp;INDEX(Num,3,2)&amp;INDEX(Num,3,3)&amp;INDEX(Denom,3)&amp;INDEX(Num,4,1)&amp;INDEX(Num,4,2)&amp;INDEX(Num,4,3)&amp;" ")</definedName>
    <definedName name="NumText_Whole">IF(N(NumSource)&lt;1,"No ",INDEX(Num,1,1)&amp;INDEX(Num,1,2)&amp;INDEX(Num,1,3)&amp;INDEX(Denom,1)&amp;INDEX(Num,2,1)&amp;INDEX(Num,2,2)&amp;INDEX(Num,2,3)&amp;INDEX(Denom,2)&amp;INDEX(Num,3,1)&amp;INDEX(Num,3,2)&amp;INDEX(Num,3,3)&amp;INDEX(Denom,3)&amp;INDEX(Num,4,1)&amp;INDEX(Num,4,2)&amp;INDEX(Num,4,3)&amp;" ")</definedName>
    <definedName name="_xlnm.Print_Area" localSheetId="2">'3'!$D$2:$L$26</definedName>
    <definedName name="_xlnm.Print_Area" localSheetId="3">'4'!$D$2:$AB$58</definedName>
    <definedName name="_xlnm.Print_Area" localSheetId="4">'5'!$D$2:$BK$121</definedName>
    <definedName name="_xlnm.Print_Area" localSheetId="5">'6'!$D$3:$O$107</definedName>
    <definedName name="School">[5]Record!$A$1:$AG$1000</definedName>
    <definedName name="Units" localSheetId="4">{"Dollar","Dollars","Cent","Cents"}</definedName>
    <definedName name="Units" localSheetId="5">{"Dollar","Dollars","Cent","Cents"}</definedName>
    <definedName name="Units">{"Dollar","Dollars","Cent","Cents"}</definedName>
    <definedName name="WIPnum" localSheetId="3">SUBSTITUTE(TEXT(N(NumSource),"000000000000.00"),".","0")</definedName>
    <definedName name="WIPnum" localSheetId="4">SUBSTITUTE(TEXT(N(NumSource),"000000000000.00"),".","0")</definedName>
    <definedName name="WIPnum" localSheetId="5">SUBSTITUTE(TEXT(N(NumSource),"000000000000.00"),".","0")</definedName>
    <definedName name="WIPnum">SUBSTITUTE(TEXT(N(NumSource),"000000000000.00"),".","0")</definedName>
    <definedName name="الاسم">[6]Sheet1!$C$2:$C$7</definedName>
    <definedName name="التاريخ">[6]Sheet1!$D$2:$D$7</definedName>
    <definedName name="التعامل">'[7]6'!$N$5:$N$8</definedName>
    <definedName name="الصناديق">'[8]4'!$Q$4:$Q$7</definedName>
    <definedName name="الصنف">'[7]6'!$J$5:$J$21</definedName>
    <definedName name="العملاء" localSheetId="5">'6'!$A$10:$A$17</definedName>
    <definedName name="العملاء">'[7]7'!$A$8:$A$12</definedName>
    <definedName name="الفرع">'[7]6'!$K$5:$K$10</definedName>
    <definedName name="المخزن">'[7]6'!$L$5:$L$9</definedName>
    <definedName name="النوع">'[7]6'!$I$5:$I$8</definedName>
    <definedName name="بيانات">'[8]4'!$P$3:$P$11</definedName>
    <definedName name="تنوع">'[7]6'!$I$5:$I$7</definedName>
    <definedName name="تواريخ">'[8]1'!$A$9:$A$5000</definedName>
    <definedName name="جدول1">[4]ورقة1!$B$5:$C$1001</definedName>
    <definedName name="حسوب">'[8]1'!$C$9:$C$5000</definedName>
    <definedName name="صناف">'[8]1'!$F$9:$F$5000</definedName>
    <definedName name="صنوف">'[7]1'!$H$8:$H$10000</definedName>
    <definedName name="عددشرط">[4]ورقة1!$D$5:$D$1001</definedName>
    <definedName name="عميل">'[9]6'!$D$5:$D$100</definedName>
    <definedName name="فروع">'[8]4'!$A$4:$A$8</definedName>
    <definedName name="مجموعة">'[8]4'!$G$4:$G$7</definedName>
    <definedName name="مخازن">'[8]1'!$D$9:$D$5000</definedName>
    <definedName name="مخزن">'[8]4'!$N$4:$N$9</definedName>
    <definedName name="ييي">[10]مبيضة!$A$41:$K$95</definedName>
    <definedName name="ييييي">[10]مبيضة!$A$1:$K$40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8" i="4" l="1" a="1"/>
  <c r="H8" i="4"/>
  <c r="H9" i="4" a="1"/>
  <c r="H9" i="4"/>
  <c r="H10" i="4" a="1"/>
  <c r="H10" i="4"/>
  <c r="H11" i="4" a="1"/>
  <c r="H11" i="4"/>
  <c r="H12" i="4" a="1"/>
  <c r="H12" i="4"/>
  <c r="H13" i="4" a="1"/>
  <c r="H13" i="4"/>
  <c r="H14" i="4" a="1"/>
  <c r="H14" i="4"/>
  <c r="H15" i="4" a="1"/>
  <c r="H15" i="4"/>
  <c r="H16" i="4" a="1"/>
  <c r="H16" i="4"/>
  <c r="H17" i="4" a="1"/>
  <c r="H17" i="4"/>
  <c r="H18" i="4" a="1"/>
  <c r="H18" i="4"/>
  <c r="H19" i="4" a="1"/>
  <c r="H19" i="4"/>
  <c r="H20" i="4" a="1"/>
  <c r="H20" i="4"/>
  <c r="H21" i="4" a="1"/>
  <c r="H21" i="4"/>
  <c r="H22" i="4" a="1"/>
  <c r="H22" i="4"/>
  <c r="H23" i="4" a="1"/>
  <c r="H23" i="4"/>
  <c r="H24" i="4" a="1"/>
  <c r="H24" i="4"/>
  <c r="H25" i="4" a="1"/>
  <c r="H25" i="4"/>
  <c r="H26" i="4" a="1"/>
  <c r="H26" i="4"/>
  <c r="H27" i="4" a="1"/>
  <c r="H27" i="4"/>
  <c r="H28" i="4" a="1"/>
  <c r="H28" i="4"/>
  <c r="H29" i="4" a="1"/>
  <c r="H29" i="4"/>
  <c r="H30" i="4" a="1"/>
  <c r="H30" i="4"/>
  <c r="H31" i="4" a="1"/>
  <c r="H31" i="4"/>
  <c r="H32" i="4" a="1"/>
  <c r="H32" i="4"/>
  <c r="H33" i="4" a="1"/>
  <c r="H33" i="4"/>
  <c r="H34" i="4" a="1"/>
  <c r="H34" i="4"/>
  <c r="H35" i="4" a="1"/>
  <c r="H35" i="4"/>
  <c r="H36" i="4" a="1"/>
  <c r="H36" i="4"/>
  <c r="H37" i="4" a="1"/>
  <c r="H37" i="4"/>
  <c r="H38" i="4" a="1"/>
  <c r="H38" i="4"/>
  <c r="H39" i="4" a="1"/>
  <c r="H39" i="4"/>
  <c r="H40" i="4" a="1"/>
  <c r="H40" i="4"/>
  <c r="H41" i="4" a="1"/>
  <c r="H41" i="4"/>
  <c r="H42" i="4" a="1"/>
  <c r="H42" i="4"/>
  <c r="H43" i="4" a="1"/>
  <c r="H43" i="4"/>
  <c r="H44" i="4" a="1"/>
  <c r="H44" i="4"/>
  <c r="H45" i="4" a="1"/>
  <c r="H45" i="4"/>
  <c r="H46" i="4" a="1"/>
  <c r="H46" i="4"/>
  <c r="H47" i="4" a="1"/>
  <c r="H47" i="4"/>
  <c r="H48" i="4" a="1"/>
  <c r="H48" i="4"/>
  <c r="H49" i="4" a="1"/>
  <c r="H49" i="4"/>
  <c r="H50" i="4" a="1"/>
  <c r="H50" i="4"/>
  <c r="H51" i="4" a="1"/>
  <c r="H51" i="4"/>
  <c r="H52" i="4" a="1"/>
  <c r="H52" i="4"/>
  <c r="H7" i="4" a="1"/>
  <c r="H7" i="4"/>
  <c r="G6" i="6" l="1" a="1"/>
  <c r="G6" i="6" s="1"/>
  <c r="G7" i="6" a="1"/>
  <c r="G7" i="6" s="1"/>
  <c r="G8" i="6" a="1"/>
  <c r="G8" i="6" s="1"/>
  <c r="G9" i="6" a="1"/>
  <c r="G9" i="6" s="1"/>
  <c r="G10" i="6" a="1"/>
  <c r="G10" i="6" s="1"/>
  <c r="G11" i="6" a="1"/>
  <c r="G11" i="6" s="1"/>
  <c r="G12" i="6" a="1"/>
  <c r="G12" i="6" s="1"/>
  <c r="G13" i="6" a="1"/>
  <c r="G13" i="6" s="1"/>
  <c r="G14" i="6" a="1"/>
  <c r="G14" i="6" s="1"/>
  <c r="G15" i="6" a="1"/>
  <c r="G15" i="6"/>
  <c r="G16" i="6" a="1"/>
  <c r="G16" i="6" s="1"/>
  <c r="G17" i="6" a="1"/>
  <c r="G17" i="6" s="1"/>
  <c r="G18" i="6" a="1"/>
  <c r="G18" i="6" s="1"/>
  <c r="G19" i="6" a="1"/>
  <c r="G19" i="6" s="1"/>
  <c r="G20" i="6" a="1"/>
  <c r="G20" i="6" s="1"/>
  <c r="G21" i="6" a="1"/>
  <c r="G21" i="6" s="1"/>
  <c r="G22" i="6" a="1"/>
  <c r="G22" i="6" s="1"/>
  <c r="G23" i="6" a="1"/>
  <c r="G23" i="6" s="1"/>
  <c r="G24" i="6" a="1"/>
  <c r="G24" i="6" s="1"/>
  <c r="G25" i="6" a="1"/>
  <c r="G25" i="6" s="1"/>
  <c r="G26" i="6" a="1"/>
  <c r="G26" i="6" s="1"/>
  <c r="G27" i="6" a="1"/>
  <c r="G27" i="6" s="1"/>
  <c r="G28" i="6" a="1"/>
  <c r="G28" i="6" s="1"/>
  <c r="G29" i="6" a="1"/>
  <c r="G29" i="6" s="1"/>
  <c r="G30" i="6" a="1"/>
  <c r="G30" i="6" s="1"/>
  <c r="G31" i="6" a="1"/>
  <c r="G31" i="6" s="1"/>
  <c r="G32" i="6" a="1"/>
  <c r="G32" i="6" s="1"/>
  <c r="G33" i="6" a="1"/>
  <c r="G33" i="6" s="1"/>
  <c r="G34" i="6" a="1"/>
  <c r="G34" i="6" s="1"/>
  <c r="G35" i="6" a="1"/>
  <c r="G35" i="6" s="1"/>
  <c r="G36" i="6" a="1"/>
  <c r="G36" i="6" s="1"/>
  <c r="G37" i="6" a="1"/>
  <c r="G37" i="6"/>
  <c r="G38" i="6" a="1"/>
  <c r="G38" i="6" s="1"/>
  <c r="G39" i="6" a="1"/>
  <c r="G39" i="6" s="1"/>
  <c r="G40" i="6" a="1"/>
  <c r="G40" i="6" s="1"/>
  <c r="G41" i="6" a="1"/>
  <c r="G41" i="6" s="1"/>
  <c r="G42" i="6" a="1"/>
  <c r="G42" i="6" s="1"/>
  <c r="G43" i="6" a="1"/>
  <c r="G43" i="6" s="1"/>
  <c r="G44" i="6" a="1"/>
  <c r="G44" i="6" s="1"/>
  <c r="G45" i="6" a="1"/>
  <c r="G45" i="6" s="1"/>
  <c r="G46" i="6" a="1"/>
  <c r="G46" i="6" s="1"/>
  <c r="G47" i="6" a="1"/>
  <c r="G47" i="6" s="1"/>
  <c r="G48" i="6" a="1"/>
  <c r="G48" i="6" s="1"/>
  <c r="G49" i="6" a="1"/>
  <c r="G49" i="6" s="1"/>
  <c r="G50" i="6" a="1"/>
  <c r="G50" i="6" s="1"/>
  <c r="G51" i="6" a="1"/>
  <c r="G51" i="6" s="1"/>
  <c r="G52" i="6" a="1"/>
  <c r="G52" i="6" s="1"/>
  <c r="G53" i="6" a="1"/>
  <c r="G53" i="6"/>
  <c r="G54" i="6" a="1"/>
  <c r="G54" i="6" s="1"/>
  <c r="G55" i="6" a="1"/>
  <c r="G55" i="6" s="1"/>
  <c r="G56" i="6" a="1"/>
  <c r="G56" i="6" s="1"/>
  <c r="G57" i="6" a="1"/>
  <c r="G57" i="6" s="1"/>
  <c r="G58" i="6" a="1"/>
  <c r="G58" i="6" s="1"/>
  <c r="G59" i="6" a="1"/>
  <c r="G59" i="6" s="1"/>
  <c r="G60" i="6" a="1"/>
  <c r="G60" i="6" s="1"/>
  <c r="G61" i="6" a="1"/>
  <c r="G61" i="6" s="1"/>
  <c r="G62" i="6" a="1"/>
  <c r="G62" i="6" s="1"/>
  <c r="G63" i="6" a="1"/>
  <c r="G63" i="6"/>
  <c r="G64" i="6" a="1"/>
  <c r="G64" i="6" s="1"/>
  <c r="G65" i="6" a="1"/>
  <c r="G65" i="6" s="1"/>
  <c r="G66" i="6" a="1"/>
  <c r="G66" i="6" s="1"/>
  <c r="G67" i="6" a="1"/>
  <c r="G67" i="6" s="1"/>
  <c r="G68" i="6" a="1"/>
  <c r="G68" i="6" s="1"/>
  <c r="G69" i="6" a="1"/>
  <c r="G69" i="6" s="1"/>
  <c r="G70" i="6" a="1"/>
  <c r="G70" i="6" s="1"/>
  <c r="G71" i="6" a="1"/>
  <c r="G71" i="6" s="1"/>
  <c r="G72" i="6" a="1"/>
  <c r="G72" i="6" s="1"/>
  <c r="G73" i="6" a="1"/>
  <c r="G73" i="6"/>
  <c r="G74" i="6" a="1"/>
  <c r="G74" i="6" s="1"/>
  <c r="G75" i="6" a="1"/>
  <c r="G75" i="6" s="1"/>
  <c r="G76" i="6" a="1"/>
  <c r="G76" i="6" s="1"/>
  <c r="G77" i="6" a="1"/>
  <c r="G77" i="6" s="1"/>
  <c r="G78" i="6" a="1"/>
  <c r="G78" i="6" s="1"/>
  <c r="G79" i="6" a="1"/>
  <c r="G79" i="6" s="1"/>
  <c r="G80" i="6" a="1"/>
  <c r="G80" i="6" s="1"/>
  <c r="G81" i="6" a="1"/>
  <c r="G81" i="6" s="1"/>
  <c r="G82" i="6" a="1"/>
  <c r="G82" i="6" s="1"/>
  <c r="G83" i="6" a="1"/>
  <c r="G83" i="6" s="1"/>
  <c r="G84" i="6" a="1"/>
  <c r="G84" i="6" s="1"/>
  <c r="G85" i="6" a="1"/>
  <c r="G85" i="6" s="1"/>
  <c r="G86" i="6" a="1"/>
  <c r="G86" i="6" s="1"/>
  <c r="G87" i="6" a="1"/>
  <c r="G87" i="6" s="1"/>
  <c r="G88" i="6" a="1"/>
  <c r="G88" i="6" s="1"/>
  <c r="G89" i="6" a="1"/>
  <c r="G89" i="6"/>
  <c r="G90" i="6" a="1"/>
  <c r="G90" i="6" s="1"/>
  <c r="G91" i="6" a="1"/>
  <c r="G91" i="6" s="1"/>
  <c r="G92" i="6" a="1"/>
  <c r="G92" i="6" s="1"/>
  <c r="G93" i="6" a="1"/>
  <c r="G93" i="6" s="1"/>
  <c r="G94" i="6" a="1"/>
  <c r="G94" i="6" s="1"/>
  <c r="G95" i="6" a="1"/>
  <c r="G95" i="6" s="1"/>
  <c r="G96" i="6" a="1"/>
  <c r="G96" i="6" s="1"/>
  <c r="G97" i="6" a="1"/>
  <c r="G97" i="6" s="1"/>
  <c r="G98" i="6" a="1"/>
  <c r="G98" i="6" s="1"/>
  <c r="G99" i="6" a="1"/>
  <c r="G99" i="6" s="1"/>
  <c r="G100" i="6" a="1"/>
  <c r="G100" i="6" s="1"/>
  <c r="G101" i="6" a="1"/>
  <c r="G101" i="6" s="1"/>
  <c r="G102" i="6" a="1"/>
  <c r="G102" i="6" s="1"/>
  <c r="G103" i="6" a="1"/>
  <c r="G103" i="6" s="1"/>
  <c r="G104" i="6" a="1"/>
  <c r="G104" i="6" s="1"/>
  <c r="G105" i="6" a="1"/>
  <c r="G105" i="6" s="1"/>
  <c r="G106" i="6" a="1"/>
  <c r="G106" i="6" s="1"/>
  <c r="G107" i="6" a="1"/>
  <c r="G107" i="6" s="1"/>
  <c r="G5" i="6" a="1"/>
  <c r="G5" i="6" s="1"/>
  <c r="B4" i="2" a="1"/>
  <c r="B4" i="2" s="1"/>
  <c r="V107" i="6" l="1"/>
  <c r="W107" i="6" s="1"/>
  <c r="J107" i="6"/>
  <c r="N107" i="6" s="1"/>
  <c r="O107" i="6" s="1"/>
  <c r="V106" i="6"/>
  <c r="W106" i="6" s="1"/>
  <c r="J106" i="6"/>
  <c r="N106" i="6" s="1"/>
  <c r="O106" i="6" s="1"/>
  <c r="K106" i="6" s="1"/>
  <c r="V105" i="6"/>
  <c r="W105" i="6" s="1"/>
  <c r="J105" i="6"/>
  <c r="V102" i="6"/>
  <c r="W102" i="6" s="1"/>
  <c r="J102" i="6"/>
  <c r="V101" i="6"/>
  <c r="W101" i="6" s="1"/>
  <c r="J101" i="6"/>
  <c r="V100" i="6"/>
  <c r="W100" i="6" s="1"/>
  <c r="J100" i="6"/>
  <c r="V99" i="6"/>
  <c r="W99" i="6" s="1"/>
  <c r="J99" i="6"/>
  <c r="V97" i="6"/>
  <c r="W97" i="6" s="1"/>
  <c r="J97" i="6"/>
  <c r="V96" i="6"/>
  <c r="W96" i="6" s="1"/>
  <c r="J96" i="6"/>
  <c r="V95" i="6"/>
  <c r="W95" i="6" s="1"/>
  <c r="J95" i="6"/>
  <c r="J94" i="6"/>
  <c r="V93" i="6"/>
  <c r="W93" i="6" s="1"/>
  <c r="J93" i="6"/>
  <c r="V92" i="6"/>
  <c r="W92" i="6" s="1"/>
  <c r="J92" i="6"/>
  <c r="J91" i="6"/>
  <c r="V90" i="6"/>
  <c r="W90" i="6" s="1"/>
  <c r="J90" i="6"/>
  <c r="V89" i="6"/>
  <c r="W89" i="6" s="1"/>
  <c r="J89" i="6"/>
  <c r="V88" i="6"/>
  <c r="W88" i="6" s="1"/>
  <c r="J88" i="6"/>
  <c r="V87" i="6"/>
  <c r="W87" i="6" s="1"/>
  <c r="J87" i="6"/>
  <c r="V86" i="6"/>
  <c r="W86" i="6" s="1"/>
  <c r="J86" i="6"/>
  <c r="V85" i="6"/>
  <c r="W85" i="6" s="1"/>
  <c r="J85" i="6"/>
  <c r="V84" i="6"/>
  <c r="J84" i="6"/>
  <c r="V83" i="6"/>
  <c r="J83" i="6"/>
  <c r="V82" i="6"/>
  <c r="J82" i="6"/>
  <c r="V81" i="6"/>
  <c r="J81" i="6"/>
  <c r="V80" i="6"/>
  <c r="W80" i="6" s="1"/>
  <c r="J80" i="6"/>
  <c r="V79" i="6"/>
  <c r="W79" i="6" s="1"/>
  <c r="J79" i="6"/>
  <c r="V78" i="6"/>
  <c r="W78" i="6" s="1"/>
  <c r="J78" i="6"/>
  <c r="V77" i="6"/>
  <c r="W77" i="6" s="1"/>
  <c r="J77" i="6"/>
  <c r="V76" i="6"/>
  <c r="W76" i="6" s="1"/>
  <c r="J76" i="6"/>
  <c r="V75" i="6"/>
  <c r="W75" i="6" s="1"/>
  <c r="J75" i="6"/>
  <c r="V74" i="6"/>
  <c r="W74" i="6" s="1"/>
  <c r="J74" i="6"/>
  <c r="V73" i="6"/>
  <c r="W73" i="6" s="1"/>
  <c r="J73" i="6"/>
  <c r="J72" i="6"/>
  <c r="V71" i="6"/>
  <c r="W71" i="6" s="1"/>
  <c r="J71" i="6"/>
  <c r="J70" i="6"/>
  <c r="J69" i="6"/>
  <c r="J68" i="6"/>
  <c r="J67" i="6"/>
  <c r="J66" i="6"/>
  <c r="V65" i="6"/>
  <c r="W65" i="6" s="1"/>
  <c r="J65" i="6"/>
  <c r="J64" i="6"/>
  <c r="J63" i="6"/>
  <c r="V62" i="6"/>
  <c r="W62" i="6" s="1"/>
  <c r="J62" i="6"/>
  <c r="J61" i="6"/>
  <c r="V60" i="6"/>
  <c r="W60" i="6" s="1"/>
  <c r="J60" i="6"/>
  <c r="J59" i="6"/>
  <c r="W58" i="6"/>
  <c r="J58" i="6"/>
  <c r="J57" i="6"/>
  <c r="V56" i="6"/>
  <c r="W56" i="6" s="1"/>
  <c r="J56" i="6"/>
  <c r="V55" i="6"/>
  <c r="W55" i="6" s="1"/>
  <c r="J55" i="6"/>
  <c r="V54" i="6"/>
  <c r="W54" i="6" s="1"/>
  <c r="J54" i="6"/>
  <c r="J53" i="6"/>
  <c r="J52" i="6"/>
  <c r="J51" i="6"/>
  <c r="J50" i="6"/>
  <c r="J49" i="6"/>
  <c r="J48" i="6"/>
  <c r="J47" i="6"/>
  <c r="J46" i="6"/>
  <c r="J45" i="6"/>
  <c r="J44" i="6"/>
  <c r="J43" i="6"/>
  <c r="J42" i="6"/>
  <c r="J41" i="6"/>
  <c r="J40" i="6"/>
  <c r="V39" i="6"/>
  <c r="W39" i="6" s="1"/>
  <c r="J39" i="6"/>
  <c r="V38" i="6"/>
  <c r="W38" i="6" s="1"/>
  <c r="J38" i="6"/>
  <c r="V37" i="6"/>
  <c r="W37" i="6" s="1"/>
  <c r="J37" i="6"/>
  <c r="V36" i="6"/>
  <c r="W36" i="6" s="1"/>
  <c r="J36" i="6"/>
  <c r="V35" i="6"/>
  <c r="W35" i="6" s="1"/>
  <c r="J35" i="6"/>
  <c r="V34" i="6"/>
  <c r="W34" i="6" s="1"/>
  <c r="J34" i="6"/>
  <c r="V33" i="6"/>
  <c r="W33" i="6" s="1"/>
  <c r="J33" i="6"/>
  <c r="V32" i="6"/>
  <c r="W32" i="6" s="1"/>
  <c r="J32" i="6"/>
  <c r="V31" i="6"/>
  <c r="W31" i="6" s="1"/>
  <c r="J31" i="6"/>
  <c r="V30" i="6"/>
  <c r="W30" i="6" s="1"/>
  <c r="J30" i="6"/>
  <c r="V29" i="6"/>
  <c r="W29" i="6" s="1"/>
  <c r="J29" i="6"/>
  <c r="V28" i="6"/>
  <c r="W28" i="6" s="1"/>
  <c r="J28" i="6"/>
  <c r="V27" i="6"/>
  <c r="W27" i="6" s="1"/>
  <c r="J27" i="6"/>
  <c r="V26" i="6"/>
  <c r="W26" i="6" s="1"/>
  <c r="J26" i="6"/>
  <c r="V25" i="6"/>
  <c r="W25" i="6" s="1"/>
  <c r="J25" i="6"/>
  <c r="V24" i="6"/>
  <c r="W24" i="6" s="1"/>
  <c r="J24" i="6"/>
  <c r="V23" i="6"/>
  <c r="W23" i="6" s="1"/>
  <c r="J23" i="6"/>
  <c r="V22" i="6"/>
  <c r="W22" i="6" s="1"/>
  <c r="J22" i="6"/>
  <c r="V21" i="6"/>
  <c r="W21" i="6" s="1"/>
  <c r="J21" i="6"/>
  <c r="V20" i="6"/>
  <c r="W20" i="6" s="1"/>
  <c r="J20" i="6"/>
  <c r="V19" i="6"/>
  <c r="W19" i="6" s="1"/>
  <c r="J19" i="6"/>
  <c r="V18" i="6"/>
  <c r="W18" i="6" s="1"/>
  <c r="J18" i="6"/>
  <c r="V17" i="6"/>
  <c r="W17" i="6" s="1"/>
  <c r="J17" i="6"/>
  <c r="B17" i="6"/>
  <c r="V16" i="6"/>
  <c r="W16" i="6" s="1"/>
  <c r="J16" i="6"/>
  <c r="V15" i="6"/>
  <c r="W15" i="6" s="1"/>
  <c r="J15" i="6"/>
  <c r="B15" i="6"/>
  <c r="V14" i="6"/>
  <c r="W14" i="6" s="1"/>
  <c r="J14" i="6"/>
  <c r="B14" i="6"/>
  <c r="V13" i="6"/>
  <c r="W13" i="6" s="1"/>
  <c r="J13" i="6"/>
  <c r="B13" i="6"/>
  <c r="V12" i="6"/>
  <c r="W12" i="6" s="1"/>
  <c r="J12" i="6"/>
  <c r="B12" i="6"/>
  <c r="V11" i="6"/>
  <c r="W11" i="6" s="1"/>
  <c r="J11" i="6"/>
  <c r="V10" i="6"/>
  <c r="W10" i="6" s="1"/>
  <c r="J10" i="6"/>
  <c r="B10" i="6"/>
  <c r="V9" i="6"/>
  <c r="W9" i="6" s="1"/>
  <c r="J9" i="6"/>
  <c r="V8" i="6"/>
  <c r="W8" i="6" s="1"/>
  <c r="J8" i="6"/>
  <c r="V7" i="6"/>
  <c r="W7" i="6" s="1"/>
  <c r="J7" i="6"/>
  <c r="V6" i="6"/>
  <c r="W6" i="6" s="1"/>
  <c r="J6" i="6"/>
  <c r="V5" i="6"/>
  <c r="W5" i="6" s="1"/>
  <c r="J5" i="6"/>
  <c r="AE2" i="6"/>
  <c r="BI118" i="5"/>
  <c r="AZ118" i="5"/>
  <c r="AV118" i="5"/>
  <c r="BH118" i="5" l="1"/>
  <c r="L118" i="5"/>
  <c r="X118" i="5"/>
  <c r="P118" i="5"/>
  <c r="AG118" i="5"/>
  <c r="AS118" i="5"/>
  <c r="AW118" i="5"/>
  <c r="BA118" i="5"/>
  <c r="BD118" i="5"/>
  <c r="K107" i="6"/>
  <c r="M107" i="6"/>
  <c r="L107" i="6"/>
  <c r="B18" i="6"/>
  <c r="B20" i="6" s="1"/>
  <c r="L106" i="6"/>
  <c r="M106" i="6"/>
  <c r="T118" i="5"/>
  <c r="AJ118" i="5"/>
  <c r="I118" i="5"/>
  <c r="M118" i="5"/>
  <c r="Q118" i="5"/>
  <c r="U118" i="5"/>
  <c r="Y118" i="5"/>
  <c r="AC118" i="5"/>
  <c r="AK118" i="5"/>
  <c r="AO118" i="5"/>
  <c r="AN118" i="5"/>
  <c r="N118" i="5"/>
  <c r="V118" i="5"/>
  <c r="Z118" i="5"/>
  <c r="AD118" i="5"/>
  <c r="AH118" i="5"/>
  <c r="AL118" i="5"/>
  <c r="AP118" i="5"/>
  <c r="AT118" i="5"/>
  <c r="AX118" i="5"/>
  <c r="BB118" i="5"/>
  <c r="BF118" i="5"/>
  <c r="BJ118" i="5"/>
  <c r="AF118" i="5"/>
  <c r="J118" i="5"/>
  <c r="R118" i="5"/>
  <c r="K118" i="5"/>
  <c r="O118" i="5"/>
  <c r="S118" i="5"/>
  <c r="W118" i="5"/>
  <c r="AA118" i="5"/>
  <c r="AE118" i="5"/>
  <c r="AI118" i="5"/>
  <c r="AM118" i="5"/>
  <c r="AQ118" i="5"/>
  <c r="AU118" i="5"/>
  <c r="AY118" i="5"/>
  <c r="BC118" i="5"/>
  <c r="BG118" i="5"/>
  <c r="AB118" i="5"/>
  <c r="AR118" i="5"/>
  <c r="BK118" i="5" l="1"/>
  <c r="J119" i="5"/>
  <c r="BG120" i="5"/>
  <c r="BG119" i="5"/>
  <c r="I119" i="5"/>
  <c r="BG121" i="5" l="1"/>
  <c r="Z37" i="6" l="1"/>
  <c r="H37" i="6"/>
  <c r="N37" i="6" s="1"/>
  <c r="O37" i="6" s="1"/>
  <c r="Z16" i="6"/>
  <c r="AA16" i="6" s="1"/>
  <c r="AB16" i="6" s="1"/>
  <c r="H16" i="6"/>
  <c r="N16" i="6" s="1"/>
  <c r="O16" i="6" s="1"/>
  <c r="H38" i="6"/>
  <c r="N38" i="6" s="1"/>
  <c r="O38" i="6" s="1"/>
  <c r="Z38" i="6"/>
  <c r="H55" i="6"/>
  <c r="N55" i="6" s="1"/>
  <c r="O55" i="6" s="1"/>
  <c r="Z55" i="6"/>
  <c r="AA55" i="6" s="1"/>
  <c r="I71" i="6"/>
  <c r="N71" i="6" s="1"/>
  <c r="O71" i="6" s="1"/>
  <c r="H71" i="6"/>
  <c r="Z71" i="6"/>
  <c r="Z45" i="6"/>
  <c r="AA45" i="6" s="1"/>
  <c r="H45" i="6"/>
  <c r="N45" i="6" s="1"/>
  <c r="O45" i="6" s="1"/>
  <c r="H21" i="6"/>
  <c r="N21" i="6" s="1"/>
  <c r="O21" i="6" s="1"/>
  <c r="Z21" i="6"/>
  <c r="AA21" i="6" s="1"/>
  <c r="H33" i="6"/>
  <c r="N33" i="6" s="1"/>
  <c r="O33" i="6" s="1"/>
  <c r="Z33" i="6"/>
  <c r="AA33" i="6" s="1"/>
  <c r="H90" i="6"/>
  <c r="N90" i="6" s="1"/>
  <c r="O90" i="6" s="1"/>
  <c r="Z90" i="6"/>
  <c r="AA90" i="6" s="1"/>
  <c r="Z34" i="6"/>
  <c r="H34" i="6"/>
  <c r="N34" i="6" s="1"/>
  <c r="O34" i="6" s="1"/>
  <c r="H82" i="6"/>
  <c r="N82" i="6" s="1"/>
  <c r="O82" i="6" s="1"/>
  <c r="Z82" i="6"/>
  <c r="AA82" i="6" s="1"/>
  <c r="H68" i="6"/>
  <c r="Z68" i="6"/>
  <c r="I68" i="6"/>
  <c r="N68" i="6" s="1"/>
  <c r="O68" i="6" s="1"/>
  <c r="I67" i="6"/>
  <c r="N67" i="6" s="1"/>
  <c r="O67" i="6" s="1"/>
  <c r="Z67" i="6"/>
  <c r="AA67" i="6" s="1"/>
  <c r="H67" i="6"/>
  <c r="Z83" i="6"/>
  <c r="AA83" i="6" s="1"/>
  <c r="H83" i="6"/>
  <c r="N83" i="6" s="1"/>
  <c r="O83" i="6" s="1"/>
  <c r="H7" i="6"/>
  <c r="N7" i="6" s="1"/>
  <c r="O7" i="6" s="1"/>
  <c r="Z7" i="6"/>
  <c r="H15" i="6"/>
  <c r="N15" i="6" s="1"/>
  <c r="O15" i="6" s="1"/>
  <c r="Z15" i="6"/>
  <c r="AA15" i="6" s="1"/>
  <c r="Z40" i="6"/>
  <c r="H40" i="6"/>
  <c r="N40" i="6" s="1"/>
  <c r="O40" i="6" s="1"/>
  <c r="Z54" i="6"/>
  <c r="AA54" i="6" s="1"/>
  <c r="AB54" i="6" s="1"/>
  <c r="H54" i="6"/>
  <c r="N54" i="6" s="1"/>
  <c r="O54" i="6" s="1"/>
  <c r="H78" i="6"/>
  <c r="N78" i="6" s="1"/>
  <c r="O78" i="6" s="1"/>
  <c r="Z78" i="6"/>
  <c r="AA78" i="6" s="1"/>
  <c r="AB78" i="6" s="1"/>
  <c r="H96" i="6"/>
  <c r="N96" i="6" s="1"/>
  <c r="O96" i="6" s="1"/>
  <c r="Z96" i="6"/>
  <c r="H102" i="6"/>
  <c r="N102" i="6" s="1"/>
  <c r="O102" i="6" s="1"/>
  <c r="Z102" i="6"/>
  <c r="AA102" i="6" s="1"/>
  <c r="H70" i="6"/>
  <c r="Z70" i="6"/>
  <c r="AA70" i="6" s="1"/>
  <c r="I70" i="6"/>
  <c r="N70" i="6" s="1"/>
  <c r="O70" i="6" s="1"/>
  <c r="Z97" i="6"/>
  <c r="AA97" i="6" s="1"/>
  <c r="H97" i="6"/>
  <c r="N97" i="6" s="1"/>
  <c r="O97" i="6" s="1"/>
  <c r="Z92" i="6"/>
  <c r="AA92" i="6" s="1"/>
  <c r="H92" i="6"/>
  <c r="N92" i="6" s="1"/>
  <c r="O92" i="6" s="1"/>
  <c r="Z31" i="6"/>
  <c r="AA31" i="6" s="1"/>
  <c r="H31" i="6"/>
  <c r="N31" i="6" s="1"/>
  <c r="O31" i="6" s="1"/>
  <c r="H105" i="6"/>
  <c r="N105" i="6" s="1"/>
  <c r="O105" i="6" s="1"/>
  <c r="Z105" i="6"/>
  <c r="Z46" i="6"/>
  <c r="AA46" i="6" s="1"/>
  <c r="I46" i="6"/>
  <c r="N46" i="6" s="1"/>
  <c r="O46" i="6" s="1"/>
  <c r="H46" i="6"/>
  <c r="I11" i="6"/>
  <c r="Z11" i="6"/>
  <c r="AA11" i="6" s="1"/>
  <c r="H39" i="6"/>
  <c r="N39" i="6" s="1"/>
  <c r="O39" i="6" s="1"/>
  <c r="Z39" i="6"/>
  <c r="AA39" i="6" s="1"/>
  <c r="H95" i="6"/>
  <c r="N95" i="6" s="1"/>
  <c r="O95" i="6" s="1"/>
  <c r="Z95" i="6"/>
  <c r="Z17" i="6"/>
  <c r="H17" i="6"/>
  <c r="N17" i="6" s="1"/>
  <c r="O17" i="6" s="1"/>
  <c r="Z50" i="6"/>
  <c r="I50" i="6"/>
  <c r="N50" i="6" s="1"/>
  <c r="O50" i="6" s="1"/>
  <c r="H50" i="6"/>
  <c r="H22" i="6"/>
  <c r="N22" i="6" s="1"/>
  <c r="O22" i="6" s="1"/>
  <c r="Z22" i="6"/>
  <c r="Z48" i="6"/>
  <c r="AA48" i="6" s="1"/>
  <c r="H48" i="6"/>
  <c r="N48" i="6" s="1"/>
  <c r="O48" i="6" s="1"/>
  <c r="Z99" i="6"/>
  <c r="H99" i="6"/>
  <c r="N99" i="6" s="1"/>
  <c r="O99" i="6" s="1"/>
  <c r="Z49" i="6"/>
  <c r="AA49" i="6" s="1"/>
  <c r="H49" i="6"/>
  <c r="N49" i="6" s="1"/>
  <c r="O49" i="6" s="1"/>
  <c r="Z61" i="6"/>
  <c r="AA61" i="6" s="1"/>
  <c r="H61" i="6"/>
  <c r="I61" i="6"/>
  <c r="N61" i="6" s="1"/>
  <c r="O61" i="6" s="1"/>
  <c r="Z88" i="6"/>
  <c r="AA88" i="6" s="1"/>
  <c r="AB88" i="6" s="1"/>
  <c r="H88" i="6"/>
  <c r="N88" i="6" s="1"/>
  <c r="O88" i="6" s="1"/>
  <c r="Z69" i="6"/>
  <c r="AA69" i="6" s="1"/>
  <c r="AB69" i="6" s="1"/>
  <c r="I69" i="6"/>
  <c r="N69" i="6" s="1"/>
  <c r="O69" i="6" s="1"/>
  <c r="H69" i="6"/>
  <c r="H94" i="6"/>
  <c r="N94" i="6" s="1"/>
  <c r="O94" i="6" s="1"/>
  <c r="Z94" i="6"/>
  <c r="Z8" i="6"/>
  <c r="AA8" i="6" s="1"/>
  <c r="I8" i="6"/>
  <c r="Z24" i="6"/>
  <c r="H24" i="6"/>
  <c r="N24" i="6" s="1"/>
  <c r="O24" i="6" s="1"/>
  <c r="H44" i="6"/>
  <c r="N44" i="6" s="1"/>
  <c r="O44" i="6" s="1"/>
  <c r="Z44" i="6"/>
  <c r="AA44" i="6" s="1"/>
  <c r="Z59" i="6"/>
  <c r="H59" i="6"/>
  <c r="I59" i="6"/>
  <c r="N59" i="6" s="1"/>
  <c r="O59" i="6" s="1"/>
  <c r="Z79" i="6"/>
  <c r="AA79" i="6" s="1"/>
  <c r="H79" i="6"/>
  <c r="N79" i="6" s="1"/>
  <c r="O79" i="6" s="1"/>
  <c r="H85" i="6"/>
  <c r="N85" i="6" s="1"/>
  <c r="O85" i="6" s="1"/>
  <c r="Z85" i="6"/>
  <c r="AA85" i="6" s="1"/>
  <c r="Z58" i="6"/>
  <c r="AA58" i="6" s="1"/>
  <c r="I58" i="6"/>
  <c r="N58" i="6" s="1"/>
  <c r="O58" i="6" s="1"/>
  <c r="H58" i="6"/>
  <c r="H84" i="6"/>
  <c r="N84" i="6" s="1"/>
  <c r="O84" i="6" s="1"/>
  <c r="Z84" i="6"/>
  <c r="H101" i="6"/>
  <c r="N101" i="6" s="1"/>
  <c r="O101" i="6" s="1"/>
  <c r="Z101" i="6"/>
  <c r="AA101" i="6" s="1"/>
  <c r="AB101" i="6" s="1"/>
  <c r="H98" i="6"/>
  <c r="N98" i="6" s="1"/>
  <c r="O98" i="6" s="1"/>
  <c r="Z98" i="6"/>
  <c r="Z19" i="6"/>
  <c r="AA19" i="6" s="1"/>
  <c r="H19" i="6"/>
  <c r="N19" i="6" s="1"/>
  <c r="O19" i="6" s="1"/>
  <c r="H10" i="6"/>
  <c r="N10" i="6" s="1"/>
  <c r="O10" i="6" s="1"/>
  <c r="Z10" i="6"/>
  <c r="AA10" i="6" s="1"/>
  <c r="H80" i="6"/>
  <c r="N80" i="6" s="1"/>
  <c r="O80" i="6" s="1"/>
  <c r="Z80" i="6"/>
  <c r="AA80" i="6" s="1"/>
  <c r="AB80" i="6" s="1"/>
  <c r="I13" i="6"/>
  <c r="Z13" i="6"/>
  <c r="AA13" i="6" s="1"/>
  <c r="H41" i="6"/>
  <c r="N41" i="6" s="1"/>
  <c r="O41" i="6" s="1"/>
  <c r="Z41" i="6"/>
  <c r="H103" i="6"/>
  <c r="N103" i="6" s="1"/>
  <c r="O103" i="6" s="1"/>
  <c r="Z103" i="6"/>
  <c r="AA103" i="6" s="1"/>
  <c r="Z20" i="6"/>
  <c r="AA20" i="6" s="1"/>
  <c r="H20" i="6"/>
  <c r="N20" i="6" s="1"/>
  <c r="O20" i="6" s="1"/>
  <c r="H56" i="6"/>
  <c r="Z56" i="6"/>
  <c r="AA56" i="6" s="1"/>
  <c r="I56" i="6"/>
  <c r="N56" i="6" s="1"/>
  <c r="O56" i="6" s="1"/>
  <c r="Z26" i="6"/>
  <c r="AA26" i="6" s="1"/>
  <c r="H26" i="6"/>
  <c r="N26" i="6" s="1"/>
  <c r="O26" i="6" s="1"/>
  <c r="H57" i="6"/>
  <c r="Z57" i="6"/>
  <c r="I57" i="6"/>
  <c r="N57" i="6" s="1"/>
  <c r="O57" i="6" s="1"/>
  <c r="Z23" i="6"/>
  <c r="H23" i="6"/>
  <c r="N23" i="6" s="1"/>
  <c r="O23" i="6" s="1"/>
  <c r="Z64" i="6"/>
  <c r="I64" i="6"/>
  <c r="N64" i="6" s="1"/>
  <c r="O64" i="6" s="1"/>
  <c r="H64" i="6"/>
  <c r="H62" i="6"/>
  <c r="Z62" i="6"/>
  <c r="I62" i="6"/>
  <c r="N62" i="6" s="1"/>
  <c r="O62" i="6" s="1"/>
  <c r="Z43" i="6"/>
  <c r="AA43" i="6" s="1"/>
  <c r="AB43" i="6" s="1"/>
  <c r="H43" i="6"/>
  <c r="N43" i="6" s="1"/>
  <c r="O43" i="6" s="1"/>
  <c r="Z74" i="6"/>
  <c r="AA74" i="6" s="1"/>
  <c r="H74" i="6"/>
  <c r="N74" i="6" s="1"/>
  <c r="O74" i="6" s="1"/>
  <c r="H5" i="6"/>
  <c r="Z5" i="6"/>
  <c r="H9" i="6"/>
  <c r="N9" i="6" s="1"/>
  <c r="O9" i="6" s="1"/>
  <c r="Z9" i="6"/>
  <c r="AA9" i="6" s="1"/>
  <c r="H25" i="6"/>
  <c r="N25" i="6" s="1"/>
  <c r="O25" i="6" s="1"/>
  <c r="Z25" i="6"/>
  <c r="Z47" i="6"/>
  <c r="H47" i="6"/>
  <c r="N47" i="6" s="1"/>
  <c r="O47" i="6" s="1"/>
  <c r="Z60" i="6"/>
  <c r="I60" i="6"/>
  <c r="N60" i="6" s="1"/>
  <c r="O60" i="6" s="1"/>
  <c r="H60" i="6"/>
  <c r="Z81" i="6"/>
  <c r="H81" i="6"/>
  <c r="N81" i="6" s="1"/>
  <c r="O81" i="6" s="1"/>
  <c r="H86" i="6"/>
  <c r="N86" i="6" s="1"/>
  <c r="O86" i="6" s="1"/>
  <c r="Z86" i="6"/>
  <c r="AA86" i="6" s="1"/>
  <c r="Z65" i="6"/>
  <c r="AA65" i="6" s="1"/>
  <c r="I65" i="6"/>
  <c r="N65" i="6" s="1"/>
  <c r="O65" i="6" s="1"/>
  <c r="H65" i="6"/>
  <c r="H89" i="6"/>
  <c r="N89" i="6" s="1"/>
  <c r="O89" i="6" s="1"/>
  <c r="Z89" i="6"/>
  <c r="AA89" i="6" s="1"/>
  <c r="H104" i="6"/>
  <c r="N104" i="6" s="1"/>
  <c r="O104" i="6" s="1"/>
  <c r="Z104" i="6"/>
  <c r="AA104" i="6" s="1"/>
  <c r="AB104" i="6" s="1"/>
  <c r="H100" i="6"/>
  <c r="N100" i="6" s="1"/>
  <c r="O100" i="6" s="1"/>
  <c r="Z100" i="6"/>
  <c r="AA100" i="6" s="1"/>
  <c r="Z18" i="6"/>
  <c r="AA18" i="6" s="1"/>
  <c r="H18" i="6"/>
  <c r="N18" i="6" s="1"/>
  <c r="O18" i="6" s="1"/>
  <c r="Z28" i="6"/>
  <c r="H28" i="6"/>
  <c r="N28" i="6" s="1"/>
  <c r="O28" i="6" s="1"/>
  <c r="Z35" i="6"/>
  <c r="AA35" i="6" s="1"/>
  <c r="H35" i="6"/>
  <c r="N35" i="6" s="1"/>
  <c r="O35" i="6" s="1"/>
  <c r="Z14" i="6"/>
  <c r="H14" i="6"/>
  <c r="N14" i="6" s="1"/>
  <c r="O14" i="6" s="1"/>
  <c r="Z36" i="6"/>
  <c r="I36" i="6"/>
  <c r="Z42" i="6"/>
  <c r="AA42" i="6" s="1"/>
  <c r="H42" i="6"/>
  <c r="N42" i="6" s="1"/>
  <c r="O42" i="6" s="1"/>
  <c r="H53" i="6"/>
  <c r="N53" i="6" s="1"/>
  <c r="O53" i="6" s="1"/>
  <c r="Z53" i="6"/>
  <c r="Z32" i="6"/>
  <c r="AA32" i="6" s="1"/>
  <c r="H32" i="6"/>
  <c r="N32" i="6" s="1"/>
  <c r="O32" i="6" s="1"/>
  <c r="Z73" i="6"/>
  <c r="AA73" i="6" s="1"/>
  <c r="H73" i="6"/>
  <c r="N73" i="6" s="1"/>
  <c r="O73" i="6" s="1"/>
  <c r="H27" i="6"/>
  <c r="N27" i="6" s="1"/>
  <c r="O27" i="6" s="1"/>
  <c r="Z27" i="6"/>
  <c r="AA27" i="6" s="1"/>
  <c r="Z77" i="6"/>
  <c r="H77" i="6"/>
  <c r="N77" i="6" s="1"/>
  <c r="O77" i="6" s="1"/>
  <c r="H30" i="6"/>
  <c r="N30" i="6" s="1"/>
  <c r="O30" i="6" s="1"/>
  <c r="Z30" i="6"/>
  <c r="AA30" i="6" s="1"/>
  <c r="Z75" i="6"/>
  <c r="AA75" i="6" s="1"/>
  <c r="H75" i="6"/>
  <c r="N75" i="6" s="1"/>
  <c r="O75" i="6" s="1"/>
  <c r="H63" i="6"/>
  <c r="I63" i="6"/>
  <c r="N63" i="6" s="1"/>
  <c r="O63" i="6" s="1"/>
  <c r="Z63" i="6"/>
  <c r="Z52" i="6"/>
  <c r="H52" i="6"/>
  <c r="N52" i="6" s="1"/>
  <c r="O52" i="6" s="1"/>
  <c r="Z76" i="6"/>
  <c r="H76" i="6"/>
  <c r="N76" i="6" s="1"/>
  <c r="O76" i="6" s="1"/>
  <c r="Z6" i="6"/>
  <c r="I6" i="6"/>
  <c r="Z12" i="6"/>
  <c r="AA12" i="6" s="1"/>
  <c r="H12" i="6"/>
  <c r="N12" i="6" s="1"/>
  <c r="O12" i="6" s="1"/>
  <c r="H29" i="6"/>
  <c r="N29" i="6" s="1"/>
  <c r="O29" i="6" s="1"/>
  <c r="Z29" i="6"/>
  <c r="AA29" i="6" s="1"/>
  <c r="Z51" i="6"/>
  <c r="AA51" i="6" s="1"/>
  <c r="AB51" i="6" s="1"/>
  <c r="H51" i="6"/>
  <c r="N51" i="6" s="1"/>
  <c r="O51" i="6" s="1"/>
  <c r="Z72" i="6"/>
  <c r="AA72" i="6" s="1"/>
  <c r="H72" i="6"/>
  <c r="N72" i="6" s="1"/>
  <c r="O72" i="6" s="1"/>
  <c r="Z93" i="6"/>
  <c r="AA93" i="6" s="1"/>
  <c r="H93" i="6"/>
  <c r="N93" i="6" s="1"/>
  <c r="O93" i="6" s="1"/>
  <c r="H87" i="6"/>
  <c r="N87" i="6" s="1"/>
  <c r="O87" i="6" s="1"/>
  <c r="Z87" i="6"/>
  <c r="AA87" i="6" s="1"/>
  <c r="AB87" i="6" s="1"/>
  <c r="AC87" i="6" s="1"/>
  <c r="Z66" i="6"/>
  <c r="I66" i="6"/>
  <c r="N66" i="6" s="1"/>
  <c r="O66" i="6" s="1"/>
  <c r="H66" i="6"/>
  <c r="Z91" i="6"/>
  <c r="I91" i="6"/>
  <c r="N91" i="6" s="1"/>
  <c r="O91" i="6" s="1"/>
  <c r="H91" i="6"/>
  <c r="Z107" i="6"/>
  <c r="AA107" i="6" s="1"/>
  <c r="Z106" i="6"/>
  <c r="AB72" i="6" l="1"/>
  <c r="AC72" i="6" s="1"/>
  <c r="AA52" i="6"/>
  <c r="AB52" i="6" s="1"/>
  <c r="AC52" i="6" s="1"/>
  <c r="AD52" i="6" s="1"/>
  <c r="AE52" i="6" s="1"/>
  <c r="AB8" i="6"/>
  <c r="AC8" i="6" s="1"/>
  <c r="AB49" i="6"/>
  <c r="AC49" i="6" s="1"/>
  <c r="AB46" i="6"/>
  <c r="AC46" i="6" s="1"/>
  <c r="AA57" i="6"/>
  <c r="AB57" i="6" s="1"/>
  <c r="AB45" i="6"/>
  <c r="AC45" i="6" s="1"/>
  <c r="AA66" i="6"/>
  <c r="AB66" i="6" s="1"/>
  <c r="AB100" i="6"/>
  <c r="AC100" i="6" s="1"/>
  <c r="AD100" i="6" s="1"/>
  <c r="AE100" i="6" s="1"/>
  <c r="AF100" i="6" s="1"/>
  <c r="AA81" i="6"/>
  <c r="AB103" i="6"/>
  <c r="AC103" i="6" s="1"/>
  <c r="AB13" i="6"/>
  <c r="AC13" i="6" s="1"/>
  <c r="AB93" i="6"/>
  <c r="AC93" i="6" s="1"/>
  <c r="AD93" i="6" s="1"/>
  <c r="AB32" i="6"/>
  <c r="AC32" i="6" s="1"/>
  <c r="AB20" i="6"/>
  <c r="AC20" i="6" s="1"/>
  <c r="AD20" i="6" s="1"/>
  <c r="AC80" i="6"/>
  <c r="AA7" i="6"/>
  <c r="AB7" i="6" s="1"/>
  <c r="AD87" i="6"/>
  <c r="AE87" i="6" s="1"/>
  <c r="AA91" i="6"/>
  <c r="AB91" i="6" s="1"/>
  <c r="AC91" i="6" s="1"/>
  <c r="N6" i="6"/>
  <c r="O6" i="6" s="1"/>
  <c r="H6" i="6"/>
  <c r="AA76" i="6"/>
  <c r="M75" i="6"/>
  <c r="L75" i="6"/>
  <c r="K75" i="6"/>
  <c r="AA77" i="6"/>
  <c r="AB35" i="6"/>
  <c r="L18" i="6"/>
  <c r="K18" i="6"/>
  <c r="M18" i="6"/>
  <c r="AA60" i="6"/>
  <c r="AB60" i="6" s="1"/>
  <c r="AC60" i="6" s="1"/>
  <c r="AA25" i="6"/>
  <c r="AB25" i="6" s="1"/>
  <c r="AB11" i="6"/>
  <c r="AC11" i="6" s="1"/>
  <c r="AB92" i="6"/>
  <c r="AC92" i="6" s="1"/>
  <c r="L72" i="6"/>
  <c r="M72" i="6"/>
  <c r="K72" i="6"/>
  <c r="AA106" i="6"/>
  <c r="AB107" i="6"/>
  <c r="AC51" i="6"/>
  <c r="K29" i="6"/>
  <c r="M29" i="6"/>
  <c r="L29" i="6"/>
  <c r="AB12" i="6"/>
  <c r="AA6" i="6"/>
  <c r="AB30" i="6"/>
  <c r="AB73" i="6"/>
  <c r="AC73" i="6" s="1"/>
  <c r="AA53" i="6"/>
  <c r="AB53" i="6" s="1"/>
  <c r="H36" i="6"/>
  <c r="N36" i="6"/>
  <c r="O36" i="6" s="1"/>
  <c r="L28" i="6"/>
  <c r="M28" i="6"/>
  <c r="K28" i="6"/>
  <c r="AB89" i="6"/>
  <c r="AC89" i="6" s="1"/>
  <c r="K25" i="6"/>
  <c r="M25" i="6"/>
  <c r="L25" i="6"/>
  <c r="AB55" i="6"/>
  <c r="AC55" i="6" s="1"/>
  <c r="AD55" i="6" s="1"/>
  <c r="L93" i="6"/>
  <c r="M93" i="6"/>
  <c r="K93" i="6"/>
  <c r="AB29" i="6"/>
  <c r="AC29" i="6" s="1"/>
  <c r="AD29" i="6" s="1"/>
  <c r="K12" i="6"/>
  <c r="L12" i="6"/>
  <c r="M12" i="6"/>
  <c r="K76" i="6"/>
  <c r="L76" i="6"/>
  <c r="M76" i="6"/>
  <c r="AA63" i="6"/>
  <c r="AB63" i="6" s="1"/>
  <c r="AB75" i="6"/>
  <c r="AB27" i="6"/>
  <c r="AC27" i="6" s="1"/>
  <c r="AD27" i="6" s="1"/>
  <c r="AA36" i="6"/>
  <c r="AB36" i="6" s="1"/>
  <c r="AA14" i="6"/>
  <c r="AB14" i="6" s="1"/>
  <c r="AA5" i="6"/>
  <c r="AB5" i="6" s="1"/>
  <c r="AC101" i="6"/>
  <c r="AD101" i="6" s="1"/>
  <c r="AE101" i="6" s="1"/>
  <c r="AB82" i="6"/>
  <c r="AC82" i="6" s="1"/>
  <c r="M87" i="6"/>
  <c r="L87" i="6"/>
  <c r="K87" i="6"/>
  <c r="M73" i="6"/>
  <c r="L73" i="6"/>
  <c r="K73" i="6"/>
  <c r="L32" i="6"/>
  <c r="K32" i="6"/>
  <c r="M32" i="6"/>
  <c r="AB42" i="6"/>
  <c r="AA28" i="6"/>
  <c r="AB28" i="6" s="1"/>
  <c r="AB18" i="6"/>
  <c r="AC18" i="6" s="1"/>
  <c r="AA47" i="6"/>
  <c r="AB9" i="6"/>
  <c r="AC9" i="6" s="1"/>
  <c r="AG53" i="6"/>
  <c r="N5" i="6"/>
  <c r="O5" i="6" s="1"/>
  <c r="AC43" i="6"/>
  <c r="AD43" i="6" s="1"/>
  <c r="AA62" i="6"/>
  <c r="L14" i="6"/>
  <c r="K14" i="6"/>
  <c r="M14" i="6"/>
  <c r="L35" i="6"/>
  <c r="M35" i="6"/>
  <c r="K35" i="6"/>
  <c r="K100" i="6"/>
  <c r="L100" i="6"/>
  <c r="M100" i="6"/>
  <c r="M86" i="6"/>
  <c r="L86" i="6"/>
  <c r="K86" i="6"/>
  <c r="K81" i="6"/>
  <c r="L81" i="6"/>
  <c r="M81" i="6"/>
  <c r="K60" i="6"/>
  <c r="L60" i="6"/>
  <c r="M60" i="6"/>
  <c r="K74" i="6"/>
  <c r="L74" i="6"/>
  <c r="M74" i="6"/>
  <c r="AB74" i="6"/>
  <c r="AC74" i="6" s="1"/>
  <c r="AA64" i="6"/>
  <c r="AB64" i="6" s="1"/>
  <c r="AA23" i="6"/>
  <c r="AB23" i="6" s="1"/>
  <c r="AB26" i="6"/>
  <c r="AC26" i="6" s="1"/>
  <c r="L56" i="6"/>
  <c r="M56" i="6"/>
  <c r="K56" i="6"/>
  <c r="AA41" i="6"/>
  <c r="AB10" i="6"/>
  <c r="AC10" i="6" s="1"/>
  <c r="AB19" i="6"/>
  <c r="AC19" i="6" s="1"/>
  <c r="AD19" i="6" s="1"/>
  <c r="K84" i="6"/>
  <c r="L84" i="6"/>
  <c r="M84" i="6"/>
  <c r="AB58" i="6"/>
  <c r="AC58" i="6" s="1"/>
  <c r="AB85" i="6"/>
  <c r="AB44" i="6"/>
  <c r="AC44" i="6" s="1"/>
  <c r="K24" i="6"/>
  <c r="M24" i="6"/>
  <c r="L24" i="6"/>
  <c r="AA24" i="6"/>
  <c r="AB24" i="6" s="1"/>
  <c r="N8" i="6"/>
  <c r="O8" i="6" s="1"/>
  <c r="H8" i="6"/>
  <c r="AA94" i="6"/>
  <c r="L88" i="6"/>
  <c r="K88" i="6"/>
  <c r="M88" i="6"/>
  <c r="AA99" i="6"/>
  <c r="AB48" i="6"/>
  <c r="AA22" i="6"/>
  <c r="AB22" i="6" s="1"/>
  <c r="AA50" i="6"/>
  <c r="AA17" i="6"/>
  <c r="N11" i="6"/>
  <c r="O11" i="6" s="1"/>
  <c r="H11" i="6"/>
  <c r="AA105" i="6"/>
  <c r="AB105" i="6" s="1"/>
  <c r="AB31" i="6"/>
  <c r="AB97" i="6"/>
  <c r="AC97" i="6" s="1"/>
  <c r="AA96" i="6"/>
  <c r="AB96" i="6" s="1"/>
  <c r="AA40" i="6"/>
  <c r="AB40" i="6" s="1"/>
  <c r="K7" i="6"/>
  <c r="M7" i="6"/>
  <c r="L7" i="6"/>
  <c r="AB83" i="6"/>
  <c r="AB67" i="6"/>
  <c r="AC67" i="6" s="1"/>
  <c r="AA68" i="6"/>
  <c r="AB90" i="6"/>
  <c r="AC90" i="6" s="1"/>
  <c r="AD90" i="6" s="1"/>
  <c r="AA38" i="6"/>
  <c r="AB38" i="6" s="1"/>
  <c r="AA37" i="6"/>
  <c r="M30" i="6"/>
  <c r="L30" i="6"/>
  <c r="K30" i="6"/>
  <c r="L27" i="6"/>
  <c r="K27" i="6"/>
  <c r="M27" i="6"/>
  <c r="AC104" i="6"/>
  <c r="AD104" i="6" s="1"/>
  <c r="K89" i="6"/>
  <c r="L89" i="6"/>
  <c r="M89" i="6"/>
  <c r="AB65" i="6"/>
  <c r="M65" i="6"/>
  <c r="K65" i="6"/>
  <c r="L65" i="6"/>
  <c r="AB86" i="6"/>
  <c r="K9" i="6"/>
  <c r="L9" i="6"/>
  <c r="M9" i="6"/>
  <c r="AB56" i="6"/>
  <c r="AA98" i="6"/>
  <c r="AB98" i="6" s="1"/>
  <c r="AA84" i="6"/>
  <c r="AB84" i="6" s="1"/>
  <c r="AA59" i="6"/>
  <c r="K15" i="6"/>
  <c r="L15" i="6"/>
  <c r="M15" i="6"/>
  <c r="K34" i="6"/>
  <c r="L34" i="6"/>
  <c r="M34" i="6"/>
  <c r="M33" i="6"/>
  <c r="K33" i="6"/>
  <c r="L33" i="6"/>
  <c r="M21" i="6"/>
  <c r="K21" i="6"/>
  <c r="L21" i="6"/>
  <c r="AC16" i="6"/>
  <c r="AD16" i="6" s="1"/>
  <c r="L37" i="6"/>
  <c r="M37" i="6"/>
  <c r="K37" i="6"/>
  <c r="L62" i="6"/>
  <c r="K62" i="6"/>
  <c r="M62" i="6"/>
  <c r="K23" i="6"/>
  <c r="L23" i="6"/>
  <c r="M23" i="6"/>
  <c r="H13" i="6"/>
  <c r="N13" i="6"/>
  <c r="O13" i="6" s="1"/>
  <c r="M10" i="6"/>
  <c r="L10" i="6"/>
  <c r="K10" i="6"/>
  <c r="AB79" i="6"/>
  <c r="AC79" i="6" s="1"/>
  <c r="AD79" i="6" s="1"/>
  <c r="AC88" i="6"/>
  <c r="AB61" i="6"/>
  <c r="M22" i="6"/>
  <c r="K22" i="6"/>
  <c r="L22" i="6"/>
  <c r="AA95" i="6"/>
  <c r="AB95" i="6" s="1"/>
  <c r="AB39" i="6"/>
  <c r="AC39" i="6" s="1"/>
  <c r="M105" i="6"/>
  <c r="K105" i="6"/>
  <c r="L105" i="6"/>
  <c r="L31" i="6"/>
  <c r="M31" i="6"/>
  <c r="K31" i="6"/>
  <c r="K92" i="6"/>
  <c r="M92" i="6"/>
  <c r="L92" i="6"/>
  <c r="AB70" i="6"/>
  <c r="AC70" i="6" s="1"/>
  <c r="AB102" i="6"/>
  <c r="AC102" i="6" s="1"/>
  <c r="AC54" i="6"/>
  <c r="AB15" i="6"/>
  <c r="M83" i="6"/>
  <c r="K83" i="6"/>
  <c r="L83" i="6"/>
  <c r="L82" i="6"/>
  <c r="K82" i="6"/>
  <c r="M82" i="6"/>
  <c r="L90" i="6"/>
  <c r="K90" i="6"/>
  <c r="M90" i="6"/>
  <c r="AA71" i="6"/>
  <c r="AB71" i="6" s="1"/>
  <c r="L55" i="6"/>
  <c r="K55" i="6"/>
  <c r="M55" i="6"/>
  <c r="M38" i="6"/>
  <c r="K38" i="6"/>
  <c r="L38" i="6"/>
  <c r="L26" i="6"/>
  <c r="K26" i="6"/>
  <c r="M26" i="6"/>
  <c r="L20" i="6"/>
  <c r="K20" i="6"/>
  <c r="M20" i="6"/>
  <c r="L19" i="6"/>
  <c r="K19" i="6"/>
  <c r="M19" i="6"/>
  <c r="L101" i="6"/>
  <c r="M101" i="6"/>
  <c r="K101" i="6"/>
  <c r="K58" i="6"/>
  <c r="L58" i="6"/>
  <c r="M58" i="6"/>
  <c r="M85" i="6"/>
  <c r="L85" i="6"/>
  <c r="K85" i="6"/>
  <c r="M94" i="6"/>
  <c r="K94" i="6"/>
  <c r="L94" i="6"/>
  <c r="AC69" i="6"/>
  <c r="M99" i="6"/>
  <c r="K99" i="6"/>
  <c r="L99" i="6"/>
  <c r="L17" i="6"/>
  <c r="M17" i="6"/>
  <c r="K17" i="6"/>
  <c r="L95" i="6"/>
  <c r="K95" i="6"/>
  <c r="M95" i="6"/>
  <c r="M39" i="6"/>
  <c r="K39" i="6"/>
  <c r="L39" i="6"/>
  <c r="K97" i="6"/>
  <c r="L97" i="6"/>
  <c r="M97" i="6"/>
  <c r="M102" i="6"/>
  <c r="K102" i="6"/>
  <c r="L102" i="6"/>
  <c r="M96" i="6"/>
  <c r="K96" i="6"/>
  <c r="L96" i="6"/>
  <c r="AC78" i="6"/>
  <c r="K54" i="6"/>
  <c r="M54" i="6"/>
  <c r="L54" i="6"/>
  <c r="AA34" i="6"/>
  <c r="AB33" i="6"/>
  <c r="AC33" i="6" s="1"/>
  <c r="AB21" i="6"/>
  <c r="AC21" i="6" s="1"/>
  <c r="K71" i="6"/>
  <c r="M71" i="6"/>
  <c r="L71" i="6"/>
  <c r="M16" i="6"/>
  <c r="K16" i="6"/>
  <c r="L16" i="6"/>
  <c r="AD80" i="6" l="1"/>
  <c r="AE80" i="6" s="1"/>
  <c r="AD13" i="6"/>
  <c r="AE13" i="6" s="1"/>
  <c r="AD72" i="6"/>
  <c r="AE72" i="6" s="1"/>
  <c r="AF72" i="6" s="1"/>
  <c r="AB81" i="6"/>
  <c r="AC81" i="6" s="1"/>
  <c r="AC57" i="6"/>
  <c r="AD57" i="6" s="1"/>
  <c r="AE57" i="6" s="1"/>
  <c r="AC7" i="6"/>
  <c r="AD7" i="6" s="1"/>
  <c r="AD49" i="6"/>
  <c r="AE49" i="6" s="1"/>
  <c r="AF49" i="6" s="1"/>
  <c r="AB62" i="6"/>
  <c r="AC62" i="6" s="1"/>
  <c r="AB50" i="6"/>
  <c r="AC50" i="6" s="1"/>
  <c r="AD50" i="6" s="1"/>
  <c r="AC38" i="6"/>
  <c r="AD38" i="6" s="1"/>
  <c r="AD67" i="6"/>
  <c r="AE67" i="6" s="1"/>
  <c r="AF67" i="6" s="1"/>
  <c r="AB41" i="6"/>
  <c r="AC41" i="6" s="1"/>
  <c r="AD41" i="6" s="1"/>
  <c r="AE41" i="6" s="1"/>
  <c r="AC64" i="6"/>
  <c r="AD64" i="6" s="1"/>
  <c r="AD103" i="6"/>
  <c r="AD73" i="6"/>
  <c r="AE73" i="6" s="1"/>
  <c r="AF73" i="6" s="1"/>
  <c r="AC66" i="6"/>
  <c r="AD66" i="6" s="1"/>
  <c r="AE66" i="6" s="1"/>
  <c r="AF66" i="6" s="1"/>
  <c r="AD10" i="6"/>
  <c r="AE10" i="6" s="1"/>
  <c r="AC96" i="6"/>
  <c r="AD96" i="6" s="1"/>
  <c r="AD58" i="6"/>
  <c r="AE58" i="6" s="1"/>
  <c r="AD91" i="6"/>
  <c r="AE91" i="6" s="1"/>
  <c r="AF91" i="6" s="1"/>
  <c r="AD9" i="6"/>
  <c r="AE9" i="6" s="1"/>
  <c r="AF9" i="6" s="1"/>
  <c r="AE90" i="6"/>
  <c r="AF90" i="6" s="1"/>
  <c r="AD69" i="6"/>
  <c r="AE69" i="6" s="1"/>
  <c r="AC71" i="6"/>
  <c r="AD71" i="6" s="1"/>
  <c r="AE71" i="6" s="1"/>
  <c r="AF71" i="6" s="1"/>
  <c r="AD39" i="6"/>
  <c r="AE39" i="6" s="1"/>
  <c r="AF39" i="6" s="1"/>
  <c r="AE79" i="6"/>
  <c r="AF79" i="6" s="1"/>
  <c r="AC84" i="6"/>
  <c r="AD33" i="6"/>
  <c r="AE33" i="6" s="1"/>
  <c r="AF33" i="6" s="1"/>
  <c r="AB68" i="6"/>
  <c r="AD70" i="6"/>
  <c r="AE70" i="6" s="1"/>
  <c r="AF70" i="6" s="1"/>
  <c r="AC31" i="6"/>
  <c r="AD31" i="6" s="1"/>
  <c r="AB94" i="6"/>
  <c r="AC94" i="6" s="1"/>
  <c r="AD94" i="6" s="1"/>
  <c r="AE94" i="6" s="1"/>
  <c r="AC24" i="6"/>
  <c r="AD24" i="6" s="1"/>
  <c r="AC85" i="6"/>
  <c r="AE19" i="6"/>
  <c r="AF19" i="6" s="1"/>
  <c r="AD45" i="6"/>
  <c r="AE45" i="6" s="1"/>
  <c r="AF45" i="6" s="1"/>
  <c r="AC15" i="6"/>
  <c r="AD15" i="6" s="1"/>
  <c r="AE15" i="6" s="1"/>
  <c r="AD46" i="6"/>
  <c r="AE46" i="6" s="1"/>
  <c r="AF46" i="6" s="1"/>
  <c r="AD44" i="6"/>
  <c r="AE44" i="6" s="1"/>
  <c r="AC5" i="6"/>
  <c r="AD5" i="6" s="1"/>
  <c r="AE5" i="6" s="1"/>
  <c r="AC36" i="6"/>
  <c r="AD36" i="6" s="1"/>
  <c r="AD89" i="6"/>
  <c r="AE89" i="6" s="1"/>
  <c r="AD32" i="6"/>
  <c r="AC63" i="6"/>
  <c r="AD63" i="6" s="1"/>
  <c r="AE63" i="6" s="1"/>
  <c r="AF63" i="6" s="1"/>
  <c r="AC12" i="6"/>
  <c r="AE93" i="6"/>
  <c r="AF93" i="6" s="1"/>
  <c r="AD11" i="6"/>
  <c r="AE11" i="6" s="1"/>
  <c r="AF11" i="6" s="1"/>
  <c r="AC25" i="6"/>
  <c r="M6" i="6"/>
  <c r="K6" i="6"/>
  <c r="L6" i="6"/>
  <c r="AD51" i="6"/>
  <c r="AE51" i="6" s="1"/>
  <c r="AC75" i="6"/>
  <c r="L13" i="6"/>
  <c r="M13" i="6"/>
  <c r="K13" i="6"/>
  <c r="AC61" i="6"/>
  <c r="AD61" i="6" s="1"/>
  <c r="AB34" i="6"/>
  <c r="AC83" i="6"/>
  <c r="AD83" i="6" s="1"/>
  <c r="AD54" i="6"/>
  <c r="AC95" i="6"/>
  <c r="AD95" i="6" s="1"/>
  <c r="AE104" i="6"/>
  <c r="AF104" i="6" s="1"/>
  <c r="AE16" i="6"/>
  <c r="AF16" i="6" s="1"/>
  <c r="AD82" i="6"/>
  <c r="AE82" i="6" s="1"/>
  <c r="AF82" i="6" s="1"/>
  <c r="AC48" i="6"/>
  <c r="AD48" i="6" s="1"/>
  <c r="AE55" i="6"/>
  <c r="AF55" i="6" s="1"/>
  <c r="AD97" i="6"/>
  <c r="AC22" i="6"/>
  <c r="AC65" i="6"/>
  <c r="AF87" i="6"/>
  <c r="AF52" i="6"/>
  <c r="AD88" i="6"/>
  <c r="AE88" i="6" s="1"/>
  <c r="AC98" i="6"/>
  <c r="AD98" i="6" s="1"/>
  <c r="AE98" i="6" s="1"/>
  <c r="AF98" i="6" s="1"/>
  <c r="AC56" i="6"/>
  <c r="AD56" i="6" s="1"/>
  <c r="AB37" i="6"/>
  <c r="AC37" i="6" s="1"/>
  <c r="AD21" i="6"/>
  <c r="AE21" i="6" s="1"/>
  <c r="AF21" i="6" s="1"/>
  <c r="AD102" i="6"/>
  <c r="AE102" i="6" s="1"/>
  <c r="AF102" i="6" s="1"/>
  <c r="AB17" i="6"/>
  <c r="AC17" i="6" s="1"/>
  <c r="AD17" i="6" s="1"/>
  <c r="AB99" i="6"/>
  <c r="AB59" i="6"/>
  <c r="AC59" i="6" s="1"/>
  <c r="AE20" i="6"/>
  <c r="AF20" i="6" s="1"/>
  <c r="AE43" i="6"/>
  <c r="AF43" i="6" s="1"/>
  <c r="AB47" i="6"/>
  <c r="AC47" i="6" s="1"/>
  <c r="AD47" i="6" s="1"/>
  <c r="AF101" i="6"/>
  <c r="AC23" i="6"/>
  <c r="AD23" i="6" s="1"/>
  <c r="AD78" i="6"/>
  <c r="AE78" i="6" s="1"/>
  <c r="L36" i="6"/>
  <c r="M36" i="6"/>
  <c r="K36" i="6"/>
  <c r="AB6" i="6"/>
  <c r="AC6" i="6" s="1"/>
  <c r="AD6" i="6" s="1"/>
  <c r="AE29" i="6"/>
  <c r="AF29" i="6" s="1"/>
  <c r="AD92" i="6"/>
  <c r="AD60" i="6"/>
  <c r="AE60" i="6" s="1"/>
  <c r="AC35" i="6"/>
  <c r="AB77" i="6"/>
  <c r="AC42" i="6"/>
  <c r="AD42" i="6" s="1"/>
  <c r="AC107" i="6"/>
  <c r="AB76" i="6"/>
  <c r="AC40" i="6"/>
  <c r="K11" i="6"/>
  <c r="M11" i="6"/>
  <c r="L11" i="6"/>
  <c r="M8" i="6"/>
  <c r="L8" i="6"/>
  <c r="K8" i="6"/>
  <c r="AD8" i="6"/>
  <c r="AE8" i="6" s="1"/>
  <c r="AF8" i="6" s="1"/>
  <c r="AD26" i="6"/>
  <c r="K5" i="6"/>
  <c r="L5" i="6"/>
  <c r="M5" i="6"/>
  <c r="AD18" i="6"/>
  <c r="AC28" i="6"/>
  <c r="AD74" i="6"/>
  <c r="AC14" i="6"/>
  <c r="AC105" i="6"/>
  <c r="AD105" i="6" s="1"/>
  <c r="AE105" i="6" s="1"/>
  <c r="AC86" i="6"/>
  <c r="AD86" i="6" s="1"/>
  <c r="AC53" i="6"/>
  <c r="AE27" i="6"/>
  <c r="AF27" i="6" s="1"/>
  <c r="AC30" i="6"/>
  <c r="AD30" i="6" s="1"/>
  <c r="AB106" i="6"/>
  <c r="AC106" i="6" s="1"/>
  <c r="AF13" i="6" l="1"/>
  <c r="AE7" i="6"/>
  <c r="AF7" i="6" s="1"/>
  <c r="AF80" i="6"/>
  <c r="AF89" i="6"/>
  <c r="AD81" i="6"/>
  <c r="AE81" i="6" s="1"/>
  <c r="AD84" i="6"/>
  <c r="AE84" i="6" s="1"/>
  <c r="AF84" i="6" s="1"/>
  <c r="AF5" i="6"/>
  <c r="AF10" i="6"/>
  <c r="AE103" i="6"/>
  <c r="AF103" i="6" s="1"/>
  <c r="AE74" i="6"/>
  <c r="AF74" i="6" s="1"/>
  <c r="AE38" i="6"/>
  <c r="AF38" i="6" s="1"/>
  <c r="AF58" i="6"/>
  <c r="AD62" i="6"/>
  <c r="AE62" i="6" s="1"/>
  <c r="AE42" i="6"/>
  <c r="AF42" i="6" s="1"/>
  <c r="AF60" i="6"/>
  <c r="AE56" i="6"/>
  <c r="AF56" i="6" s="1"/>
  <c r="AE31" i="6"/>
  <c r="AF31" i="6" s="1"/>
  <c r="AF57" i="6"/>
  <c r="AE24" i="6"/>
  <c r="AF24" i="6" s="1"/>
  <c r="AE96" i="6"/>
  <c r="AF96" i="6" s="1"/>
  <c r="AE17" i="6"/>
  <c r="AF17" i="6" s="1"/>
  <c r="AD14" i="6"/>
  <c r="AE14" i="6" s="1"/>
  <c r="AC76" i="6"/>
  <c r="AE18" i="6"/>
  <c r="AF18" i="6" s="1"/>
  <c r="AF88" i="6"/>
  <c r="AD35" i="6"/>
  <c r="AE35" i="6" s="1"/>
  <c r="AF35" i="6" s="1"/>
  <c r="AF51" i="6"/>
  <c r="AD12" i="6"/>
  <c r="AE12" i="6" s="1"/>
  <c r="AF12" i="6" s="1"/>
  <c r="AD28" i="6"/>
  <c r="AE28" i="6" s="1"/>
  <c r="AF28" i="6" s="1"/>
  <c r="AC34" i="6"/>
  <c r="AD34" i="6" s="1"/>
  <c r="AE34" i="6" s="1"/>
  <c r="AF34" i="6" s="1"/>
  <c r="AE61" i="6"/>
  <c r="AF61" i="6" s="1"/>
  <c r="AD53" i="6"/>
  <c r="AE53" i="6" s="1"/>
  <c r="AF53" i="6" s="1"/>
  <c r="AE97" i="6"/>
  <c r="AF97" i="6" s="1"/>
  <c r="AF69" i="6"/>
  <c r="AF105" i="6"/>
  <c r="AE36" i="6"/>
  <c r="AF36" i="6" s="1"/>
  <c r="AD85" i="6"/>
  <c r="AE85" i="6" s="1"/>
  <c r="AD40" i="6"/>
  <c r="AE40" i="6" s="1"/>
  <c r="AF41" i="6"/>
  <c r="AC77" i="6"/>
  <c r="AE23" i="6"/>
  <c r="AF23" i="6" s="1"/>
  <c r="AE26" i="6"/>
  <c r="AF26" i="6" s="1"/>
  <c r="AF78" i="6"/>
  <c r="AD37" i="6"/>
  <c r="AE37" i="6" s="1"/>
  <c r="AE83" i="6"/>
  <c r="AF83" i="6" s="1"/>
  <c r="AE86" i="6"/>
  <c r="AF86" i="6" s="1"/>
  <c r="AD107" i="6"/>
  <c r="AE107" i="6" s="1"/>
  <c r="AF107" i="6" s="1"/>
  <c r="AE47" i="6"/>
  <c r="AF47" i="6" s="1"/>
  <c r="AF94" i="6"/>
  <c r="AD22" i="6"/>
  <c r="AE92" i="6"/>
  <c r="AF92" i="6" s="1"/>
  <c r="AE95" i="6"/>
  <c r="AF95" i="6" s="1"/>
  <c r="AE50" i="6"/>
  <c r="AF50" i="6" s="1"/>
  <c r="AD106" i="6"/>
  <c r="AE106" i="6" s="1"/>
  <c r="AF106" i="6" s="1"/>
  <c r="AD65" i="6"/>
  <c r="AE65" i="6" s="1"/>
  <c r="AF65" i="6" s="1"/>
  <c r="AE48" i="6"/>
  <c r="AF48" i="6" s="1"/>
  <c r="AD75" i="6"/>
  <c r="AE75" i="6" s="1"/>
  <c r="AF75" i="6" s="1"/>
  <c r="AE54" i="6"/>
  <c r="AF54" i="6" s="1"/>
  <c r="AF44" i="6"/>
  <c r="AE64" i="6"/>
  <c r="AF64" i="6" s="1"/>
  <c r="AE6" i="6"/>
  <c r="AF6" i="6" s="1"/>
  <c r="AD59" i="6"/>
  <c r="AE59" i="6" s="1"/>
  <c r="AF59" i="6" s="1"/>
  <c r="AC99" i="6"/>
  <c r="AD99" i="6" s="1"/>
  <c r="AE32" i="6"/>
  <c r="AF32" i="6" s="1"/>
  <c r="AD25" i="6"/>
  <c r="AE25" i="6" s="1"/>
  <c r="AF25" i="6" s="1"/>
  <c r="AF15" i="6"/>
  <c r="AC68" i="6"/>
  <c r="AD68" i="6" s="1"/>
  <c r="AE30" i="6"/>
  <c r="AF30" i="6" s="1"/>
  <c r="AF81" i="6" l="1"/>
  <c r="AF14" i="6"/>
  <c r="AD76" i="6"/>
  <c r="AE76" i="6" s="1"/>
  <c r="AF62" i="6"/>
  <c r="AE68" i="6"/>
  <c r="AF68" i="6" s="1"/>
  <c r="AE99" i="6"/>
  <c r="AF99" i="6" s="1"/>
  <c r="AF37" i="6"/>
  <c r="AD77" i="6"/>
  <c r="AE77" i="6" s="1"/>
  <c r="AF40" i="6"/>
  <c r="AF85" i="6"/>
  <c r="AE22" i="6"/>
  <c r="AF76" i="6" l="1"/>
  <c r="AF77" i="6"/>
  <c r="AF22" i="6"/>
  <c r="S8" i="4" l="1"/>
  <c r="R9" i="4"/>
  <c r="Y10" i="4"/>
  <c r="S11" i="4"/>
  <c r="O12" i="4"/>
  <c r="I13" i="4"/>
  <c r="Y14" i="4"/>
  <c r="R15" i="4"/>
  <c r="X16" i="4"/>
  <c r="T20" i="4"/>
  <c r="T21" i="4"/>
  <c r="R22" i="4"/>
  <c r="S23" i="4"/>
  <c r="Q24" i="4"/>
  <c r="S25" i="4"/>
  <c r="O26" i="4"/>
  <c r="S27" i="4"/>
  <c r="R28" i="4"/>
  <c r="Q29" i="4"/>
  <c r="P30" i="4"/>
  <c r="M31" i="4"/>
  <c r="S32" i="4"/>
  <c r="Q33" i="4"/>
  <c r="T34" i="4"/>
  <c r="M35" i="4"/>
  <c r="O36" i="4"/>
  <c r="J37" i="4"/>
  <c r="P38" i="4"/>
  <c r="Q39" i="4"/>
  <c r="K40" i="4"/>
  <c r="T41" i="4"/>
  <c r="N42" i="4"/>
  <c r="L46" i="4"/>
  <c r="R48" i="4"/>
  <c r="I49" i="4"/>
  <c r="Q50" i="4"/>
  <c r="H53" i="4" a="1"/>
  <c r="H53" i="4" s="1"/>
  <c r="I53" i="4" s="1"/>
  <c r="H54" i="4" a="1"/>
  <c r="H54" i="4" s="1"/>
  <c r="K54" i="4" s="1"/>
  <c r="H55" i="4" a="1"/>
  <c r="H55" i="4" s="1"/>
  <c r="H56" i="4" a="1"/>
  <c r="H56" i="4" s="1"/>
  <c r="L56" i="4" s="1"/>
  <c r="H57" i="4" a="1"/>
  <c r="H57" i="4" s="1"/>
  <c r="O57" i="4" s="1"/>
  <c r="H58" i="4" a="1"/>
  <c r="H58" i="4" s="1"/>
  <c r="J58" i="4" s="1"/>
  <c r="X7" i="4"/>
  <c r="AA57" i="4"/>
  <c r="AA56" i="4"/>
  <c r="AA55" i="4"/>
  <c r="U55" i="4"/>
  <c r="AA54" i="4"/>
  <c r="AA53" i="4"/>
  <c r="AA52" i="4"/>
  <c r="AA51" i="4"/>
  <c r="AA50" i="4"/>
  <c r="AA49" i="4"/>
  <c r="AA48" i="4"/>
  <c r="AA47" i="4"/>
  <c r="AA46" i="4"/>
  <c r="AA45" i="4"/>
  <c r="AA43" i="4"/>
  <c r="AA42" i="4"/>
  <c r="AA41" i="4"/>
  <c r="AA39" i="4"/>
  <c r="AA37" i="4"/>
  <c r="AA36" i="4"/>
  <c r="AA35" i="4"/>
  <c r="AA34" i="4"/>
  <c r="AB33" i="4"/>
  <c r="AA32" i="4"/>
  <c r="AA31" i="4"/>
  <c r="AA30" i="4"/>
  <c r="AA29" i="4"/>
  <c r="AA28" i="4"/>
  <c r="AA27" i="4"/>
  <c r="AA26" i="4"/>
  <c r="AA24" i="4"/>
  <c r="AA23" i="4"/>
  <c r="AA22" i="4"/>
  <c r="O43" i="4" l="1"/>
  <c r="M43" i="4"/>
  <c r="S21" i="4"/>
  <c r="P8" i="4"/>
  <c r="S31" i="4"/>
  <c r="S10" i="4"/>
  <c r="S20" i="4"/>
  <c r="R37" i="4"/>
  <c r="P18" i="4"/>
  <c r="M23" i="4"/>
  <c r="R27" i="4"/>
  <c r="S12" i="4"/>
  <c r="T14" i="4"/>
  <c r="Q25" i="4"/>
  <c r="M12" i="4"/>
  <c r="T16" i="4"/>
  <c r="L21" i="4"/>
  <c r="P29" i="4"/>
  <c r="Q35" i="4"/>
  <c r="Y8" i="4"/>
  <c r="M14" i="4"/>
  <c r="K25" i="4"/>
  <c r="K41" i="4"/>
  <c r="T23" i="4"/>
  <c r="N45" i="4"/>
  <c r="T45" i="4"/>
  <c r="I45" i="4"/>
  <c r="Q45" i="4"/>
  <c r="L45" i="4"/>
  <c r="J45" i="4"/>
  <c r="O51" i="4"/>
  <c r="T51" i="4"/>
  <c r="T32" i="4"/>
  <c r="L9" i="4"/>
  <c r="M15" i="4"/>
  <c r="L24" i="4"/>
  <c r="J53" i="4"/>
  <c r="M10" i="4"/>
  <c r="S13" i="4"/>
  <c r="M16" i="4"/>
  <c r="K20" i="4"/>
  <c r="K27" i="4"/>
  <c r="I29" i="4"/>
  <c r="K31" i="4"/>
  <c r="M33" i="4"/>
  <c r="R39" i="4"/>
  <c r="P53" i="4"/>
  <c r="T12" i="4"/>
  <c r="P47" i="4"/>
  <c r="O47" i="4"/>
  <c r="L47" i="4"/>
  <c r="T47" i="4"/>
  <c r="J47" i="4"/>
  <c r="J8" i="4"/>
  <c r="Q8" i="4"/>
  <c r="O14" i="4"/>
  <c r="O16" i="4"/>
  <c r="Q18" i="4"/>
  <c r="X20" i="4"/>
  <c r="N21" i="4"/>
  <c r="O23" i="4"/>
  <c r="L25" i="4"/>
  <c r="L27" i="4"/>
  <c r="J29" i="4"/>
  <c r="L31" i="4"/>
  <c r="K35" i="4"/>
  <c r="M37" i="4"/>
  <c r="T39" i="4"/>
  <c r="O41" i="4"/>
  <c r="N43" i="4"/>
  <c r="T29" i="4"/>
  <c r="Q21" i="4"/>
  <c r="T10" i="4"/>
  <c r="L8" i="4"/>
  <c r="I10" i="4"/>
  <c r="I12" i="4"/>
  <c r="Q14" i="4"/>
  <c r="Q16" i="4"/>
  <c r="I20" i="4"/>
  <c r="Y20" i="4"/>
  <c r="J23" i="4"/>
  <c r="O25" i="4"/>
  <c r="R33" i="4"/>
  <c r="Q27" i="4"/>
  <c r="N10" i="4"/>
  <c r="X10" i="4"/>
  <c r="N12" i="4"/>
  <c r="J18" i="4"/>
  <c r="N20" i="4"/>
  <c r="T25" i="4"/>
  <c r="T27" i="4"/>
  <c r="R29" i="4"/>
  <c r="O33" i="4"/>
  <c r="S35" i="4"/>
  <c r="L39" i="4"/>
  <c r="R8" i="4"/>
  <c r="O10" i="4"/>
  <c r="Q12" i="4"/>
  <c r="I14" i="4"/>
  <c r="I16" i="4"/>
  <c r="L18" i="4"/>
  <c r="R18" i="4"/>
  <c r="O20" i="4"/>
  <c r="P21" i="4"/>
  <c r="Q23" i="4"/>
  <c r="O27" i="4"/>
  <c r="M29" i="4"/>
  <c r="P31" i="4"/>
  <c r="L35" i="4"/>
  <c r="O37" i="4"/>
  <c r="M39" i="4"/>
  <c r="P41" i="4"/>
  <c r="R43" i="4"/>
  <c r="M8" i="4"/>
  <c r="X8" i="4"/>
  <c r="J10" i="4"/>
  <c r="R10" i="4"/>
  <c r="K12" i="4"/>
  <c r="R12" i="4"/>
  <c r="L14" i="4"/>
  <c r="S14" i="4"/>
  <c r="L16" i="4"/>
  <c r="S16" i="4"/>
  <c r="M18" i="4"/>
  <c r="J20" i="4"/>
  <c r="Q20" i="4"/>
  <c r="K21" i="4"/>
  <c r="R21" i="4"/>
  <c r="K23" i="4"/>
  <c r="R23" i="4"/>
  <c r="I25" i="4"/>
  <c r="P25" i="4"/>
  <c r="J27" i="4"/>
  <c r="P27" i="4"/>
  <c r="N29" i="4"/>
  <c r="Q31" i="4"/>
  <c r="K33" i="4"/>
  <c r="P35" i="4"/>
  <c r="Q37" i="4"/>
  <c r="N39" i="4"/>
  <c r="I41" i="4"/>
  <c r="S41" i="4"/>
  <c r="J43" i="4"/>
  <c r="S43" i="4"/>
  <c r="R25" i="4"/>
  <c r="Y16" i="4"/>
  <c r="Q52" i="4"/>
  <c r="M52" i="4"/>
  <c r="N49" i="4"/>
  <c r="T49" i="4"/>
  <c r="L49" i="4"/>
  <c r="L44" i="4"/>
  <c r="J44" i="4"/>
  <c r="X9" i="4"/>
  <c r="Q40" i="4"/>
  <c r="J49" i="4"/>
  <c r="R51" i="4"/>
  <c r="K51" i="4"/>
  <c r="P51" i="4"/>
  <c r="J51" i="4"/>
  <c r="S57" i="4"/>
  <c r="K57" i="4"/>
  <c r="P57" i="4"/>
  <c r="J57" i="4"/>
  <c r="K17" i="4"/>
  <c r="I19" i="4"/>
  <c r="M28" i="4"/>
  <c r="I38" i="4"/>
  <c r="T57" i="4"/>
  <c r="M11" i="4"/>
  <c r="Q17" i="4"/>
  <c r="O19" i="4"/>
  <c r="L22" i="4"/>
  <c r="M26" i="4"/>
  <c r="I30" i="4"/>
  <c r="K32" i="4"/>
  <c r="M34" i="4"/>
  <c r="P49" i="4"/>
  <c r="N53" i="4"/>
  <c r="T53" i="4"/>
  <c r="L53" i="4"/>
  <c r="T11" i="4"/>
  <c r="N13" i="4"/>
  <c r="T19" i="4"/>
  <c r="S26" i="4"/>
  <c r="P45" i="4"/>
  <c r="Q49" i="4"/>
  <c r="L51" i="4"/>
  <c r="Q53" i="4"/>
  <c r="N57" i="4"/>
  <c r="R47" i="4"/>
  <c r="K47" i="4"/>
  <c r="I8" i="4"/>
  <c r="N8" i="4"/>
  <c r="T8" i="4"/>
  <c r="K10" i="4"/>
  <c r="Q10" i="4"/>
  <c r="J12" i="4"/>
  <c r="K14" i="4"/>
  <c r="P14" i="4"/>
  <c r="X14" i="4"/>
  <c r="K16" i="4"/>
  <c r="P16" i="4"/>
  <c r="I18" i="4"/>
  <c r="N18" i="4"/>
  <c r="T18" i="4"/>
  <c r="M20" i="4"/>
  <c r="R20" i="4"/>
  <c r="J21" i="4"/>
  <c r="O21" i="4"/>
  <c r="I23" i="4"/>
  <c r="N23" i="4"/>
  <c r="M25" i="4"/>
  <c r="N27" i="4"/>
  <c r="L29" i="4"/>
  <c r="J33" i="4"/>
  <c r="K37" i="4"/>
  <c r="I39" i="4"/>
  <c r="M41" i="4"/>
  <c r="I43" i="4"/>
  <c r="T58" i="4"/>
  <c r="P58" i="4"/>
  <c r="L58" i="4"/>
  <c r="S58" i="4"/>
  <c r="N58" i="4"/>
  <c r="I58" i="4"/>
  <c r="R58" i="4"/>
  <c r="M58" i="4"/>
  <c r="Q54" i="4"/>
  <c r="M54" i="4"/>
  <c r="I54" i="4"/>
  <c r="T54" i="4"/>
  <c r="O54" i="4"/>
  <c r="J54" i="4"/>
  <c r="S54" i="4"/>
  <c r="N54" i="4"/>
  <c r="R50" i="4"/>
  <c r="N50" i="4"/>
  <c r="J50" i="4"/>
  <c r="P50" i="4"/>
  <c r="K50" i="4"/>
  <c r="T50" i="4"/>
  <c r="O50" i="4"/>
  <c r="I50" i="4"/>
  <c r="R46" i="4"/>
  <c r="N46" i="4"/>
  <c r="J46" i="4"/>
  <c r="P46" i="4"/>
  <c r="K46" i="4"/>
  <c r="T46" i="4"/>
  <c r="O46" i="4"/>
  <c r="I46" i="4"/>
  <c r="Q42" i="4"/>
  <c r="M42" i="4"/>
  <c r="I42" i="4"/>
  <c r="T42" i="4"/>
  <c r="O42" i="4"/>
  <c r="J42" i="4"/>
  <c r="S42" i="4"/>
  <c r="R40" i="4"/>
  <c r="N40" i="4"/>
  <c r="J40" i="4"/>
  <c r="S40" i="4"/>
  <c r="M40" i="4"/>
  <c r="Q36" i="4"/>
  <c r="M36" i="4"/>
  <c r="I36" i="4"/>
  <c r="R36" i="4"/>
  <c r="L36" i="4"/>
  <c r="S34" i="4"/>
  <c r="O34" i="4"/>
  <c r="K34" i="4"/>
  <c r="Q34" i="4"/>
  <c r="L34" i="4"/>
  <c r="S30" i="4"/>
  <c r="O30" i="4"/>
  <c r="K30" i="4"/>
  <c r="Q30" i="4"/>
  <c r="L30" i="4"/>
  <c r="T28" i="4"/>
  <c r="P28" i="4"/>
  <c r="L28" i="4"/>
  <c r="S24" i="4"/>
  <c r="O24" i="4"/>
  <c r="K24" i="4"/>
  <c r="Q22" i="4"/>
  <c r="M22" i="4"/>
  <c r="I22" i="4"/>
  <c r="T17" i="4"/>
  <c r="P17" i="4"/>
  <c r="L17" i="4"/>
  <c r="T15" i="4"/>
  <c r="P15" i="4"/>
  <c r="L15" i="4"/>
  <c r="T13" i="4"/>
  <c r="P13" i="4"/>
  <c r="L13" i="4"/>
  <c r="Z9" i="4"/>
  <c r="V9" i="4"/>
  <c r="Q9" i="4"/>
  <c r="M9" i="4"/>
  <c r="I9" i="4"/>
  <c r="N9" i="4"/>
  <c r="I11" i="4"/>
  <c r="O13" i="4"/>
  <c r="I15" i="4"/>
  <c r="N15" i="4"/>
  <c r="S15" i="4"/>
  <c r="M17" i="4"/>
  <c r="R17" i="4"/>
  <c r="P19" i="4"/>
  <c r="N22" i="4"/>
  <c r="R24" i="4"/>
  <c r="N28" i="4"/>
  <c r="J30" i="4"/>
  <c r="N32" i="4"/>
  <c r="N34" i="4"/>
  <c r="P42" i="4"/>
  <c r="M46" i="4"/>
  <c r="L54" i="4"/>
  <c r="K58" i="4"/>
  <c r="R56" i="4"/>
  <c r="N56" i="4"/>
  <c r="J56" i="4"/>
  <c r="T56" i="4"/>
  <c r="O56" i="4"/>
  <c r="I56" i="4"/>
  <c r="S56" i="4"/>
  <c r="M56" i="4"/>
  <c r="T52" i="4"/>
  <c r="P52" i="4"/>
  <c r="L52" i="4"/>
  <c r="O52" i="4"/>
  <c r="J52" i="4"/>
  <c r="S52" i="4"/>
  <c r="N52" i="4"/>
  <c r="I52" i="4"/>
  <c r="T48" i="4"/>
  <c r="P48" i="4"/>
  <c r="L48" i="4"/>
  <c r="O48" i="4"/>
  <c r="J48" i="4"/>
  <c r="S48" i="4"/>
  <c r="N48" i="4"/>
  <c r="I48" i="4"/>
  <c r="S44" i="4"/>
  <c r="O44" i="4"/>
  <c r="K44" i="4"/>
  <c r="T44" i="4"/>
  <c r="N44" i="4"/>
  <c r="I44" i="4"/>
  <c r="R44" i="4"/>
  <c r="M44" i="4"/>
  <c r="S38" i="4"/>
  <c r="O38" i="4"/>
  <c r="K38" i="4"/>
  <c r="Q38" i="4"/>
  <c r="L38" i="4"/>
  <c r="Q32" i="4"/>
  <c r="M32" i="4"/>
  <c r="I32" i="4"/>
  <c r="R32" i="4"/>
  <c r="L32" i="4"/>
  <c r="R26" i="4"/>
  <c r="N26" i="4"/>
  <c r="J26" i="4"/>
  <c r="AB19" i="4"/>
  <c r="R19" i="4"/>
  <c r="N19" i="4"/>
  <c r="J19" i="4"/>
  <c r="Y11" i="4"/>
  <c r="R11" i="4"/>
  <c r="N11" i="4"/>
  <c r="J11" i="4"/>
  <c r="S9" i="4"/>
  <c r="Y9" i="4"/>
  <c r="O11" i="4"/>
  <c r="J13" i="4"/>
  <c r="X13" i="4"/>
  <c r="K19" i="4"/>
  <c r="S22" i="4"/>
  <c r="M24" i="4"/>
  <c r="I26" i="4"/>
  <c r="T26" i="4"/>
  <c r="I28" i="4"/>
  <c r="S28" i="4"/>
  <c r="R30" i="4"/>
  <c r="J36" i="4"/>
  <c r="P36" i="4"/>
  <c r="J38" i="4"/>
  <c r="R38" i="4"/>
  <c r="L40" i="4"/>
  <c r="T40" i="4"/>
  <c r="K48" i="4"/>
  <c r="S50" i="4"/>
  <c r="P56" i="4"/>
  <c r="J9" i="4"/>
  <c r="O9" i="4"/>
  <c r="T9" i="4"/>
  <c r="K11" i="4"/>
  <c r="P11" i="4"/>
  <c r="X11" i="4"/>
  <c r="K13" i="4"/>
  <c r="Q13" i="4"/>
  <c r="Y13" i="4"/>
  <c r="J15" i="4"/>
  <c r="O15" i="4"/>
  <c r="X15" i="4"/>
  <c r="I17" i="4"/>
  <c r="N17" i="4"/>
  <c r="S17" i="4"/>
  <c r="L19" i="4"/>
  <c r="Q19" i="4"/>
  <c r="J22" i="4"/>
  <c r="O22" i="4"/>
  <c r="T22" i="4"/>
  <c r="I24" i="4"/>
  <c r="N24" i="4"/>
  <c r="T24" i="4"/>
  <c r="K26" i="4"/>
  <c r="P26" i="4"/>
  <c r="J28" i="4"/>
  <c r="O28" i="4"/>
  <c r="M30" i="4"/>
  <c r="T30" i="4"/>
  <c r="O32" i="4"/>
  <c r="I34" i="4"/>
  <c r="P34" i="4"/>
  <c r="K36" i="4"/>
  <c r="S36" i="4"/>
  <c r="M38" i="4"/>
  <c r="T38" i="4"/>
  <c r="O40" i="4"/>
  <c r="K42" i="4"/>
  <c r="R42" i="4"/>
  <c r="P44" i="4"/>
  <c r="Q46" i="4"/>
  <c r="M48" i="4"/>
  <c r="L50" i="4"/>
  <c r="R52" i="4"/>
  <c r="P54" i="4"/>
  <c r="Q56" i="4"/>
  <c r="O58" i="4"/>
  <c r="K9" i="4"/>
  <c r="P9" i="4"/>
  <c r="W9" i="4"/>
  <c r="AB7" i="4" s="1"/>
  <c r="L11" i="4"/>
  <c r="Q11" i="4"/>
  <c r="M13" i="4"/>
  <c r="R13" i="4"/>
  <c r="K15" i="4"/>
  <c r="Q15" i="4"/>
  <c r="Y15" i="4"/>
  <c r="J17" i="4"/>
  <c r="O17" i="4"/>
  <c r="M19" i="4"/>
  <c r="S19" i="4"/>
  <c r="K22" i="4"/>
  <c r="P22" i="4"/>
  <c r="J24" i="4"/>
  <c r="P24" i="4"/>
  <c r="L26" i="4"/>
  <c r="Q26" i="4"/>
  <c r="K28" i="4"/>
  <c r="Q28" i="4"/>
  <c r="N30" i="4"/>
  <c r="J32" i="4"/>
  <c r="P32" i="4"/>
  <c r="J34" i="4"/>
  <c r="R34" i="4"/>
  <c r="N36" i="4"/>
  <c r="T36" i="4"/>
  <c r="N38" i="4"/>
  <c r="I40" i="4"/>
  <c r="P40" i="4"/>
  <c r="L42" i="4"/>
  <c r="Q44" i="4"/>
  <c r="S46" i="4"/>
  <c r="Q48" i="4"/>
  <c r="M50" i="4"/>
  <c r="K52" i="4"/>
  <c r="R54" i="4"/>
  <c r="K56" i="4"/>
  <c r="Q58" i="4"/>
  <c r="Q57" i="4"/>
  <c r="M57" i="4"/>
  <c r="I57" i="4"/>
  <c r="S53" i="4"/>
  <c r="O53" i="4"/>
  <c r="K53" i="4"/>
  <c r="Q51" i="4"/>
  <c r="M51" i="4"/>
  <c r="I51" i="4"/>
  <c r="S49" i="4"/>
  <c r="O49" i="4"/>
  <c r="K49" i="4"/>
  <c r="Q47" i="4"/>
  <c r="M47" i="4"/>
  <c r="I47" i="4"/>
  <c r="S45" i="4"/>
  <c r="O45" i="4"/>
  <c r="K45" i="4"/>
  <c r="T43" i="4"/>
  <c r="P43" i="4"/>
  <c r="L43" i="4"/>
  <c r="R41" i="4"/>
  <c r="N41" i="4"/>
  <c r="J41" i="4"/>
  <c r="S39" i="4"/>
  <c r="O39" i="4"/>
  <c r="K39" i="4"/>
  <c r="T37" i="4"/>
  <c r="P37" i="4"/>
  <c r="L37" i="4"/>
  <c r="R35" i="4"/>
  <c r="N35" i="4"/>
  <c r="J35" i="4"/>
  <c r="T33" i="4"/>
  <c r="P33" i="4"/>
  <c r="L33" i="4"/>
  <c r="R31" i="4"/>
  <c r="N31" i="4"/>
  <c r="J31" i="4"/>
  <c r="K8" i="4"/>
  <c r="O8" i="4"/>
  <c r="L10" i="4"/>
  <c r="P10" i="4"/>
  <c r="L12" i="4"/>
  <c r="P12" i="4"/>
  <c r="J14" i="4"/>
  <c r="N14" i="4"/>
  <c r="R14" i="4"/>
  <c r="J16" i="4"/>
  <c r="N16" i="4"/>
  <c r="R16" i="4"/>
  <c r="K18" i="4"/>
  <c r="O18" i="4"/>
  <c r="S18" i="4"/>
  <c r="L20" i="4"/>
  <c r="P20" i="4"/>
  <c r="I21" i="4"/>
  <c r="M21" i="4"/>
  <c r="L23" i="4"/>
  <c r="P23" i="4"/>
  <c r="J25" i="4"/>
  <c r="N25" i="4"/>
  <c r="I27" i="4"/>
  <c r="M27" i="4"/>
  <c r="K29" i="4"/>
  <c r="O29" i="4"/>
  <c r="S29" i="4"/>
  <c r="I31" i="4"/>
  <c r="O31" i="4"/>
  <c r="T31" i="4"/>
  <c r="I33" i="4"/>
  <c r="N33" i="4"/>
  <c r="S33" i="4"/>
  <c r="I35" i="4"/>
  <c r="O35" i="4"/>
  <c r="T35" i="4"/>
  <c r="I37" i="4"/>
  <c r="N37" i="4"/>
  <c r="S37" i="4"/>
  <c r="J39" i="4"/>
  <c r="P39" i="4"/>
  <c r="L41" i="4"/>
  <c r="Q41" i="4"/>
  <c r="K43" i="4"/>
  <c r="Q43" i="4"/>
  <c r="M45" i="4"/>
  <c r="R45" i="4"/>
  <c r="N47" i="4"/>
  <c r="S47" i="4"/>
  <c r="M49" i="4"/>
  <c r="R49" i="4"/>
  <c r="N51" i="4"/>
  <c r="S51" i="4"/>
  <c r="M53" i="4"/>
  <c r="R53" i="4"/>
  <c r="L57" i="4"/>
  <c r="R57" i="4"/>
  <c r="Y7" i="4"/>
  <c r="T7" i="4"/>
  <c r="I7" i="4"/>
  <c r="Q7" i="4"/>
  <c r="N7" i="4"/>
  <c r="J7" i="4"/>
  <c r="R7" i="4"/>
  <c r="M7" i="4"/>
  <c r="K7" i="4"/>
  <c r="O7" i="4"/>
  <c r="S7" i="4"/>
  <c r="L7" i="4"/>
  <c r="P7" i="4"/>
  <c r="U27" i="4" l="1"/>
  <c r="U47" i="4"/>
  <c r="U57" i="4"/>
  <c r="U34" i="4"/>
  <c r="U49" i="4"/>
  <c r="U53" i="4"/>
  <c r="U13" i="4"/>
  <c r="U26" i="4"/>
  <c r="U21" i="4"/>
  <c r="U51" i="4"/>
  <c r="U28" i="4"/>
  <c r="U32" i="4"/>
  <c r="U48" i="4"/>
  <c r="U52" i="4"/>
  <c r="U8" i="4"/>
  <c r="U41" i="4"/>
  <c r="U35" i="4"/>
  <c r="U37" i="4"/>
  <c r="U24" i="4"/>
  <c r="U17" i="4"/>
  <c r="U7" i="4"/>
  <c r="U31" i="4"/>
  <c r="U11" i="4"/>
  <c r="U22" i="4"/>
  <c r="U46" i="4"/>
  <c r="U50" i="4"/>
  <c r="U43" i="4"/>
  <c r="U18" i="4"/>
  <c r="U38" i="4"/>
  <c r="U16" i="4"/>
  <c r="U12" i="4"/>
  <c r="U33" i="4"/>
  <c r="U56" i="4"/>
  <c r="U36" i="4"/>
  <c r="U42" i="4"/>
  <c r="U54" i="4"/>
  <c r="U23" i="4"/>
  <c r="U30" i="4"/>
  <c r="U25" i="4"/>
  <c r="U14" i="4"/>
  <c r="U20" i="4"/>
  <c r="U10" i="4"/>
  <c r="U29" i="4"/>
  <c r="U45" i="4"/>
  <c r="U40" i="4"/>
  <c r="U15" i="4"/>
  <c r="U9" i="4"/>
  <c r="U58" i="4"/>
  <c r="U39" i="4"/>
  <c r="U19" i="4"/>
  <c r="AB30" i="4"/>
  <c r="AB42" i="4"/>
  <c r="AA9" i="4"/>
  <c r="U44" i="4"/>
  <c r="AB53" i="4"/>
  <c r="B5" i="2" a="1"/>
  <c r="B5" i="2" s="1"/>
  <c r="B6" i="2" a="1"/>
  <c r="B6" i="2" s="1"/>
  <c r="B7" i="2" a="1"/>
  <c r="B7" i="2" s="1"/>
  <c r="B8" i="2" a="1"/>
  <c r="B8" i="2" s="1"/>
  <c r="B9" i="2" a="1"/>
  <c r="B9" i="2" s="1"/>
</calcChain>
</file>

<file path=xl/sharedStrings.xml><?xml version="1.0" encoding="utf-8"?>
<sst xmlns="http://schemas.openxmlformats.org/spreadsheetml/2006/main" count="358" uniqueCount="222">
  <si>
    <t>الرقم</t>
  </si>
  <si>
    <t>اسم العميل</t>
  </si>
  <si>
    <t>مدين</t>
  </si>
  <si>
    <t xml:space="preserve">دائن </t>
  </si>
  <si>
    <t>رصيد</t>
  </si>
  <si>
    <t>سالم</t>
  </si>
  <si>
    <t>صالح</t>
  </si>
  <si>
    <t>خالد</t>
  </si>
  <si>
    <t>سعيد</t>
  </si>
  <si>
    <t>محمد</t>
  </si>
  <si>
    <t>المديونية المتبقية</t>
  </si>
  <si>
    <t>حركة مبيعات العملاء لعام 2020م</t>
  </si>
  <si>
    <t>حتى</t>
  </si>
  <si>
    <t>فاتورة مبيعات</t>
  </si>
  <si>
    <t>الفروع</t>
  </si>
  <si>
    <t>م</t>
  </si>
  <si>
    <t xml:space="preserve">سعر الجملة </t>
  </si>
  <si>
    <t>الرصيد</t>
  </si>
  <si>
    <t>المشتريات</t>
  </si>
  <si>
    <t>التسويات الأخرى</t>
  </si>
  <si>
    <t>التحصيل</t>
  </si>
  <si>
    <t>الرصيد النهائي</t>
  </si>
  <si>
    <t>إج. المشتريات</t>
  </si>
  <si>
    <t>سعر التجزئة</t>
  </si>
  <si>
    <t>الصنف</t>
  </si>
  <si>
    <t>SAE40</t>
  </si>
  <si>
    <t>SAE50</t>
  </si>
  <si>
    <t>H. 32</t>
  </si>
  <si>
    <t>G85w90</t>
  </si>
  <si>
    <t>G15w40</t>
  </si>
  <si>
    <t>G140</t>
  </si>
  <si>
    <t>SERVO</t>
  </si>
  <si>
    <t>W10</t>
  </si>
  <si>
    <t>SELECT</t>
  </si>
  <si>
    <t>ATF</t>
  </si>
  <si>
    <t>الافتتاحي</t>
  </si>
  <si>
    <t>المبيعات</t>
  </si>
  <si>
    <t>عبوة الكرتون</t>
  </si>
  <si>
    <t>1x24</t>
  </si>
  <si>
    <t>P. 20L</t>
  </si>
  <si>
    <t>براميل</t>
  </si>
  <si>
    <t>دائن</t>
  </si>
  <si>
    <t>آجل</t>
  </si>
  <si>
    <t>عملاء صنعاء</t>
  </si>
  <si>
    <t>نقد</t>
  </si>
  <si>
    <t>تحصيل</t>
  </si>
  <si>
    <t>صنعاء</t>
  </si>
  <si>
    <t>تعز</t>
  </si>
  <si>
    <t>عدن</t>
  </si>
  <si>
    <t>الحديدة</t>
  </si>
  <si>
    <t>طلب</t>
  </si>
  <si>
    <t>عملاء عدن</t>
  </si>
  <si>
    <t>عملاء الحديدة</t>
  </si>
  <si>
    <t>عملاء تعز</t>
  </si>
  <si>
    <t>ابن علي</t>
  </si>
  <si>
    <t>الإجمالي</t>
  </si>
  <si>
    <t>بالكرتون</t>
  </si>
  <si>
    <t>المبيعات قبل الضريبة</t>
  </si>
  <si>
    <t>الضريبة</t>
  </si>
  <si>
    <t>محمد سعد</t>
  </si>
  <si>
    <t>يعقوب</t>
  </si>
  <si>
    <t>أمين</t>
  </si>
  <si>
    <t>حسين</t>
  </si>
  <si>
    <t>مسعد</t>
  </si>
  <si>
    <t>وليد</t>
  </si>
  <si>
    <t>شوقي</t>
  </si>
  <si>
    <t>مهابه</t>
  </si>
  <si>
    <t>فوزي</t>
  </si>
  <si>
    <t>طاارق</t>
  </si>
  <si>
    <t>متعب</t>
  </si>
  <si>
    <t>منور</t>
  </si>
  <si>
    <t>حكيم</t>
  </si>
  <si>
    <t>بلير</t>
  </si>
  <si>
    <t>حاج</t>
  </si>
  <si>
    <t>مصطفى</t>
  </si>
  <si>
    <t>بسام</t>
  </si>
  <si>
    <t>ناصر للتجارة العامة</t>
  </si>
  <si>
    <t>ngtnoor1farah1</t>
  </si>
  <si>
    <t>العميل</t>
  </si>
  <si>
    <t>في صرافة النجم والأمتياز</t>
  </si>
  <si>
    <t>المدة بالأيام</t>
  </si>
  <si>
    <t>المدة</t>
  </si>
  <si>
    <t>مديونية غير</t>
  </si>
  <si>
    <t>الشيك الأول</t>
  </si>
  <si>
    <t>الشيك الثاني</t>
  </si>
  <si>
    <t>الشيك الثالث</t>
  </si>
  <si>
    <t>الشيك الرابع</t>
  </si>
  <si>
    <t>أربعة أشهر فأكثر</t>
  </si>
  <si>
    <t>ثلاثة أشهر فأكثر</t>
  </si>
  <si>
    <t>شهران فأكثر</t>
  </si>
  <si>
    <t>شهر ونصف فأكثر</t>
  </si>
  <si>
    <t>شهر فأكثر</t>
  </si>
  <si>
    <t>نصف شهر فأكثر</t>
  </si>
  <si>
    <t>أقل من نصف شهر</t>
  </si>
  <si>
    <t>رصيد شيكات تحت التحصيل</t>
  </si>
  <si>
    <t>الريال</t>
  </si>
  <si>
    <t>الدولار</t>
  </si>
  <si>
    <t>يوم</t>
  </si>
  <si>
    <t>شهر</t>
  </si>
  <si>
    <t xml:space="preserve"> مغطاة بشيكات</t>
  </si>
  <si>
    <t>المبلغ</t>
  </si>
  <si>
    <t>التاريخ</t>
  </si>
  <si>
    <t>ريال</t>
  </si>
  <si>
    <t>المعلقات</t>
  </si>
  <si>
    <t>تحت التحصيل</t>
  </si>
  <si>
    <t>عملاء إب</t>
  </si>
  <si>
    <t>غيره</t>
  </si>
  <si>
    <t>للشيكات</t>
  </si>
  <si>
    <t>ذمار</t>
  </si>
  <si>
    <t>عمران</t>
  </si>
  <si>
    <t>صعدة</t>
  </si>
  <si>
    <t>إب</t>
  </si>
  <si>
    <t>حفظالله 1</t>
  </si>
  <si>
    <t>حفظالله 2</t>
  </si>
  <si>
    <t>حفظالله 3</t>
  </si>
  <si>
    <t>حفظالله 4</t>
  </si>
  <si>
    <t>حفظالله 5</t>
  </si>
  <si>
    <t>حفظالله 6</t>
  </si>
  <si>
    <t>حفظالله 7</t>
  </si>
  <si>
    <t>حفظالله 8</t>
  </si>
  <si>
    <t>حفظالله 9</t>
  </si>
  <si>
    <t>حفظالله 10</t>
  </si>
  <si>
    <t>حفظالله 11</t>
  </si>
  <si>
    <t>حفظالله 12</t>
  </si>
  <si>
    <t>حفظالله 13</t>
  </si>
  <si>
    <t>حفظالله 14</t>
  </si>
  <si>
    <t>حفظالله 15</t>
  </si>
  <si>
    <t>حفظالله 16</t>
  </si>
  <si>
    <t>حفظالله 17</t>
  </si>
  <si>
    <t>حفظالله 18</t>
  </si>
  <si>
    <t>حفظالله 19</t>
  </si>
  <si>
    <t>حفظالله 20</t>
  </si>
  <si>
    <t>حفظالله 21</t>
  </si>
  <si>
    <t>حفظالله 22</t>
  </si>
  <si>
    <t>حفظالله 23</t>
  </si>
  <si>
    <t>حفظالله 24</t>
  </si>
  <si>
    <t>حفظالله 25</t>
  </si>
  <si>
    <t>حفظالله 26</t>
  </si>
  <si>
    <t>حفظالله 27</t>
  </si>
  <si>
    <t>حفظالله 28</t>
  </si>
  <si>
    <t>حفظالله 29</t>
  </si>
  <si>
    <t>حفظالله 30</t>
  </si>
  <si>
    <t>حفظالله 31</t>
  </si>
  <si>
    <t>حفظالله 32</t>
  </si>
  <si>
    <t>حفظالله 33</t>
  </si>
  <si>
    <t>حفظالله 34</t>
  </si>
  <si>
    <t>حفظالله 35</t>
  </si>
  <si>
    <t>حفظالله 36</t>
  </si>
  <si>
    <t>حفظالله 37</t>
  </si>
  <si>
    <t>حفظالله 38</t>
  </si>
  <si>
    <t>حفظالله 39</t>
  </si>
  <si>
    <t>حفظالله 40</t>
  </si>
  <si>
    <t>حفظالله 41</t>
  </si>
  <si>
    <t>حفظالله 42</t>
  </si>
  <si>
    <t>حفظالله 43</t>
  </si>
  <si>
    <t>حفظالله 44</t>
  </si>
  <si>
    <t>حفظالله 45</t>
  </si>
  <si>
    <t>حفظالله 46</t>
  </si>
  <si>
    <t>حفظالله 47</t>
  </si>
  <si>
    <t>حفظالله 48</t>
  </si>
  <si>
    <t>حفظالله 49</t>
  </si>
  <si>
    <t>حفظالله 50</t>
  </si>
  <si>
    <t>حفظالله 51</t>
  </si>
  <si>
    <t>حفظالله 52</t>
  </si>
  <si>
    <t>حفظالله 53</t>
  </si>
  <si>
    <t>حفظالله 54</t>
  </si>
  <si>
    <t>حفظالله 55</t>
  </si>
  <si>
    <t>حفظالله 56</t>
  </si>
  <si>
    <t>حفظالله 57</t>
  </si>
  <si>
    <t>حفظالله 58</t>
  </si>
  <si>
    <t>حفظالله 59</t>
  </si>
  <si>
    <t>حفظالله 60</t>
  </si>
  <si>
    <t>حفظالله 61</t>
  </si>
  <si>
    <t>حفظالله 62</t>
  </si>
  <si>
    <t>حفظالله 63</t>
  </si>
  <si>
    <t>حفظالله 64</t>
  </si>
  <si>
    <t>حفظالله 65</t>
  </si>
  <si>
    <t>حفظالله 66</t>
  </si>
  <si>
    <t>حفظالله 67</t>
  </si>
  <si>
    <t>حفظالله 68</t>
  </si>
  <si>
    <t>حفظالله 69</t>
  </si>
  <si>
    <t>حفظالله 70</t>
  </si>
  <si>
    <t>حفظالله 71</t>
  </si>
  <si>
    <t>حفظالله 72</t>
  </si>
  <si>
    <t>حفظالله 73</t>
  </si>
  <si>
    <t>حفظالله 74</t>
  </si>
  <si>
    <t>حفظالله 75</t>
  </si>
  <si>
    <t>حفظالله 76</t>
  </si>
  <si>
    <t>حفظالله 77</t>
  </si>
  <si>
    <t>حفظالله 78</t>
  </si>
  <si>
    <t>حفظالله 79</t>
  </si>
  <si>
    <t>حفظالله 80</t>
  </si>
  <si>
    <t>حفظالله 81</t>
  </si>
  <si>
    <t>حفظالله 82</t>
  </si>
  <si>
    <t>حفظالله 83</t>
  </si>
  <si>
    <t>حفظالله 84</t>
  </si>
  <si>
    <t>حفظالله 85</t>
  </si>
  <si>
    <t>حفظالله 86</t>
  </si>
  <si>
    <t>حفظالله 87</t>
  </si>
  <si>
    <t>حفظالله 88</t>
  </si>
  <si>
    <t>حفظالله 89</t>
  </si>
  <si>
    <t>حفظالله 90</t>
  </si>
  <si>
    <t>حفظالله 91</t>
  </si>
  <si>
    <t>حفظالله 92</t>
  </si>
  <si>
    <t>حفظالله 93</t>
  </si>
  <si>
    <t>حفظالله 94</t>
  </si>
  <si>
    <t>حفظالله 95</t>
  </si>
  <si>
    <t>حفظالله 96</t>
  </si>
  <si>
    <t>حفظالله 97</t>
  </si>
  <si>
    <t>حفظالله 98</t>
  </si>
  <si>
    <t>حفظالله 99</t>
  </si>
  <si>
    <t>حفظالله 100</t>
  </si>
  <si>
    <t>حفظالله 101</t>
  </si>
  <si>
    <t>حفظالله 102</t>
  </si>
  <si>
    <t>حفظالله 103</t>
  </si>
  <si>
    <t>حفظالله 104</t>
  </si>
  <si>
    <t>حفظالله 105</t>
  </si>
  <si>
    <t>حفظالله 106</t>
  </si>
  <si>
    <t>حفظالله 107</t>
  </si>
  <si>
    <t>حفظالله 108</t>
  </si>
  <si>
    <t>حفظالله 109</t>
  </si>
  <si>
    <t>حفظالله 110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</si>
</sst>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_-* #,##0.00\-;_-* &quot;-&quot;??_-;_-@_-"/>
    <numFmt numFmtId="164" formatCode="_-* #,##0_-;_-* #,##0\-;_-* &quot;-&quot;??_-;_-@_-"/>
    <numFmt numFmtId="165" formatCode="#,##0_ ;\-#,##0\ "/>
    <numFmt numFmtId="166" formatCode="[$$-409]#,##0.00"/>
  </numFmts>
  <fonts count="31">
    <font>
      <sz val="11"/>
      <color theme="1"/>
      <name val="Calibri"/>
      <family val="2"/>
      <charset val="178"/>
      <scheme val="minor"/>
    </font>
    <font>
      <sz val="11"/>
      <color rgb="FF000000"/>
      <name val="Courier New"/>
      <family val="3"/>
    </font>
    <font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1"/>
      <color theme="0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charset val="178"/>
      <scheme val="minor"/>
    </font>
    <font>
      <b/>
      <sz val="12"/>
      <name val="Calibri"/>
      <family val="2"/>
      <scheme val="minor"/>
    </font>
    <font>
      <b/>
      <sz val="12"/>
      <color theme="0" tint="-0.249977111117893"/>
      <name val="Calibri"/>
      <family val="2"/>
      <scheme val="minor"/>
    </font>
    <font>
      <sz val="16"/>
      <color theme="1"/>
      <name val="Calibri"/>
      <family val="2"/>
      <charset val="178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20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0"/>
      <name val="Arial"/>
      <family val="2"/>
    </font>
    <font>
      <b/>
      <sz val="11"/>
      <color rgb="FFFF0000"/>
      <name val="Calibri"/>
      <family val="2"/>
      <charset val="178"/>
      <scheme val="minor"/>
    </font>
    <font>
      <b/>
      <sz val="10"/>
      <color rgb="FFFF0000"/>
      <name val="Arial"/>
      <family val="2"/>
    </font>
    <font>
      <sz val="11"/>
      <color indexed="8"/>
      <name val="Arial"/>
      <family val="2"/>
      <charset val="178"/>
    </font>
    <font>
      <b/>
      <sz val="11"/>
      <color indexed="8"/>
      <name val="Arial"/>
      <family val="2"/>
    </font>
    <font>
      <sz val="11"/>
      <name val="Calibri"/>
      <family val="2"/>
      <charset val="178"/>
      <scheme val="minor"/>
    </font>
    <font>
      <sz val="11"/>
      <color theme="5" tint="0.59999389629810485"/>
      <name val="Calibri"/>
      <family val="2"/>
      <charset val="178"/>
      <scheme val="minor"/>
    </font>
    <font>
      <sz val="11"/>
      <color theme="6" tint="0.39997558519241921"/>
      <name val="Calibri"/>
      <family val="2"/>
      <charset val="17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66"/>
        <bgColor indexed="64"/>
      </patternFill>
    </fill>
  </fills>
  <borders count="65">
    <border>
      <left/>
      <right/>
      <top/>
      <bottom/>
      <diagonal/>
    </border>
    <border>
      <left style="medium">
        <color rgb="FF888888"/>
      </left>
      <right style="thick">
        <color rgb="FF888888"/>
      </right>
      <top style="medium">
        <color rgb="FF888888"/>
      </top>
      <bottom style="medium">
        <color rgb="FF888888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8">
    <xf numFmtId="0" fontId="0" fillId="0" borderId="0"/>
    <xf numFmtId="43" fontId="2" fillId="0" borderId="0" applyFont="0" applyFill="0" applyBorder="0" applyAlignment="0" applyProtection="0"/>
    <xf numFmtId="0" fontId="18" fillId="0" borderId="0"/>
    <xf numFmtId="0" fontId="2" fillId="0" borderId="0"/>
    <xf numFmtId="43" fontId="2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" fillId="0" borderId="0"/>
    <xf numFmtId="43" fontId="18" fillId="0" borderId="0" applyFont="0" applyFill="0" applyBorder="0" applyAlignment="0" applyProtection="0"/>
  </cellStyleXfs>
  <cellXfs count="589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vertical="center" readingOrder="1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 applyProtection="1">
      <alignment horizontal="right"/>
      <protection locked="0"/>
    </xf>
    <xf numFmtId="0" fontId="0" fillId="0" borderId="2" xfId="0" applyBorder="1" applyProtection="1">
      <protection locked="0"/>
    </xf>
    <xf numFmtId="14" fontId="6" fillId="0" borderId="0" xfId="0" applyNumberFormat="1" applyFont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/>
      <protection locked="0"/>
    </xf>
    <xf numFmtId="0" fontId="5" fillId="2" borderId="3" xfId="0" applyFont="1" applyFill="1" applyBorder="1" applyAlignment="1">
      <alignment horizontal="center" vertical="center" textRotation="180"/>
    </xf>
    <xf numFmtId="0" fontId="5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3" fontId="7" fillId="2" borderId="6" xfId="0" applyNumberFormat="1" applyFont="1" applyFill="1" applyBorder="1" applyAlignment="1">
      <alignment horizontal="center" vertical="center"/>
    </xf>
    <xf numFmtId="3" fontId="7" fillId="2" borderId="6" xfId="0" applyNumberFormat="1" applyFont="1" applyFill="1" applyBorder="1" applyAlignment="1">
      <alignment horizontal="center" vertical="justify"/>
    </xf>
    <xf numFmtId="0" fontId="8" fillId="2" borderId="4" xfId="0" applyFont="1" applyFill="1" applyBorder="1" applyAlignment="1">
      <alignment horizontal="center" vertical="justify"/>
    </xf>
    <xf numFmtId="0" fontId="8" fillId="2" borderId="5" xfId="0" applyFont="1" applyFill="1" applyBorder="1" applyAlignment="1">
      <alignment horizontal="center" vertical="justify"/>
    </xf>
    <xf numFmtId="0" fontId="8" fillId="2" borderId="8" xfId="0" applyFont="1" applyFill="1" applyBorder="1" applyAlignment="1">
      <alignment horizontal="center" vertical="justify"/>
    </xf>
    <xf numFmtId="0" fontId="5" fillId="2" borderId="10" xfId="0" applyFont="1" applyFill="1" applyBorder="1" applyAlignment="1">
      <alignment horizontal="center" vertical="center" textRotation="180"/>
    </xf>
    <xf numFmtId="0" fontId="5" fillId="2" borderId="10" xfId="0" applyFont="1" applyFill="1" applyBorder="1" applyAlignment="1">
      <alignment horizontal="center" vertical="center"/>
    </xf>
    <xf numFmtId="0" fontId="8" fillId="2" borderId="11" xfId="0" applyFont="1" applyFill="1" applyBorder="1" applyAlignment="1">
      <alignment horizontal="center" vertical="justify"/>
    </xf>
    <xf numFmtId="0" fontId="5" fillId="2" borderId="13" xfId="0" applyFont="1" applyFill="1" applyBorder="1" applyAlignment="1">
      <alignment horizontal="center" vertical="center" textRotation="180"/>
    </xf>
    <xf numFmtId="0" fontId="7" fillId="2" borderId="3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right" vertical="center"/>
    </xf>
    <xf numFmtId="0" fontId="11" fillId="2" borderId="5" xfId="0" applyFont="1" applyFill="1" applyBorder="1" applyAlignment="1">
      <alignment vertical="center"/>
    </xf>
    <xf numFmtId="0" fontId="11" fillId="2" borderId="7" xfId="0" applyFont="1" applyFill="1" applyBorder="1" applyAlignment="1">
      <alignment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4" fillId="0" borderId="0" xfId="0" applyFont="1"/>
    <xf numFmtId="0" fontId="13" fillId="2" borderId="16" xfId="0" applyFont="1" applyFill="1" applyBorder="1" applyAlignment="1">
      <alignment horizontal="center" vertical="center" textRotation="180"/>
    </xf>
    <xf numFmtId="0" fontId="9" fillId="3" borderId="4" xfId="0" applyFont="1" applyFill="1" applyBorder="1" applyAlignment="1">
      <alignment horizontal="center"/>
    </xf>
    <xf numFmtId="0" fontId="14" fillId="3" borderId="4" xfId="0" applyFont="1" applyFill="1" applyBorder="1" applyAlignment="1">
      <alignment horizontal="center"/>
    </xf>
    <xf numFmtId="3" fontId="9" fillId="3" borderId="4" xfId="0" applyNumberFormat="1" applyFont="1" applyFill="1" applyBorder="1" applyAlignment="1">
      <alignment vertical="center"/>
    </xf>
    <xf numFmtId="3" fontId="15" fillId="3" borderId="4" xfId="0" applyNumberFormat="1" applyFont="1" applyFill="1" applyBorder="1" applyAlignment="1" applyProtection="1">
      <alignment horizontal="center" vertical="center"/>
      <protection hidden="1"/>
    </xf>
    <xf numFmtId="3" fontId="9" fillId="3" borderId="4" xfId="0" applyNumberFormat="1" applyFont="1" applyFill="1" applyBorder="1" applyAlignment="1" applyProtection="1">
      <alignment horizontal="right" vertical="center"/>
      <protection hidden="1"/>
    </xf>
    <xf numFmtId="3" fontId="7" fillId="3" borderId="4" xfId="0" applyNumberFormat="1" applyFont="1" applyFill="1" applyBorder="1" applyAlignment="1" applyProtection="1">
      <alignment horizontal="center" vertical="center"/>
      <protection hidden="1"/>
    </xf>
    <xf numFmtId="3" fontId="9" fillId="3" borderId="4" xfId="0" applyNumberFormat="1" applyFont="1" applyFill="1" applyBorder="1" applyAlignment="1" applyProtection="1">
      <alignment horizontal="center" vertical="center"/>
      <protection hidden="1"/>
    </xf>
    <xf numFmtId="3" fontId="14" fillId="3" borderId="4" xfId="0" applyNumberFormat="1" applyFont="1" applyFill="1" applyBorder="1" applyAlignment="1" applyProtection="1">
      <alignment vertical="center"/>
      <protection hidden="1"/>
    </xf>
    <xf numFmtId="3" fontId="14" fillId="3" borderId="4" xfId="0" applyNumberFormat="1" applyFont="1" applyFill="1" applyBorder="1" applyAlignment="1" applyProtection="1">
      <alignment horizontal="center" vertical="center"/>
      <protection hidden="1"/>
    </xf>
    <xf numFmtId="3" fontId="9" fillId="3" borderId="4" xfId="0" applyNumberFormat="1" applyFont="1" applyFill="1" applyBorder="1" applyAlignment="1" applyProtection="1">
      <alignment vertical="center"/>
      <protection hidden="1"/>
    </xf>
    <xf numFmtId="3" fontId="16" fillId="3" borderId="4" xfId="0" applyNumberFormat="1" applyFont="1" applyFill="1" applyBorder="1" applyAlignment="1" applyProtection="1">
      <alignment vertical="center"/>
      <protection hidden="1"/>
    </xf>
    <xf numFmtId="0" fontId="13" fillId="2" borderId="0" xfId="0" applyFont="1" applyFill="1" applyBorder="1" applyAlignment="1">
      <alignment horizontal="center" vertical="center" textRotation="180"/>
    </xf>
    <xf numFmtId="0" fontId="9" fillId="3" borderId="13" xfId="0" applyFont="1" applyFill="1" applyBorder="1" applyAlignment="1">
      <alignment horizontal="center"/>
    </xf>
    <xf numFmtId="0" fontId="14" fillId="3" borderId="13" xfId="0" applyFont="1" applyFill="1" applyBorder="1" applyAlignment="1">
      <alignment horizontal="center"/>
    </xf>
    <xf numFmtId="3" fontId="9" fillId="3" borderId="10" xfId="0" applyNumberFormat="1" applyFont="1" applyFill="1" applyBorder="1" applyAlignment="1" applyProtection="1">
      <alignment horizontal="center" vertical="center" textRotation="180"/>
      <protection hidden="1"/>
    </xf>
    <xf numFmtId="0" fontId="13" fillId="2" borderId="3" xfId="0" applyFont="1" applyFill="1" applyBorder="1" applyAlignment="1">
      <alignment horizontal="center" vertical="center" textRotation="180"/>
    </xf>
    <xf numFmtId="0" fontId="9" fillId="4" borderId="13" xfId="0" applyFont="1" applyFill="1" applyBorder="1" applyAlignment="1">
      <alignment horizontal="center"/>
    </xf>
    <xf numFmtId="3" fontId="9" fillId="4" borderId="4" xfId="0" applyNumberFormat="1" applyFont="1" applyFill="1" applyBorder="1" applyAlignment="1">
      <alignment vertical="center"/>
    </xf>
    <xf numFmtId="3" fontId="14" fillId="4" borderId="13" xfId="0" applyNumberFormat="1" applyFont="1" applyFill="1" applyBorder="1" applyAlignment="1" applyProtection="1">
      <alignment vertical="center"/>
      <protection hidden="1"/>
    </xf>
    <xf numFmtId="3" fontId="9" fillId="4" borderId="13" xfId="0" applyNumberFormat="1" applyFont="1" applyFill="1" applyBorder="1" applyAlignment="1" applyProtection="1">
      <alignment horizontal="right" vertical="center"/>
      <protection hidden="1"/>
    </xf>
    <xf numFmtId="3" fontId="15" fillId="4" borderId="4" xfId="0" applyNumberFormat="1" applyFont="1" applyFill="1" applyBorder="1" applyAlignment="1" applyProtection="1">
      <alignment horizontal="center" vertical="center"/>
      <protection hidden="1"/>
    </xf>
    <xf numFmtId="3" fontId="9" fillId="4" borderId="4" xfId="0" applyNumberFormat="1" applyFont="1" applyFill="1" applyBorder="1" applyAlignment="1" applyProtection="1">
      <alignment horizontal="right" vertical="center"/>
      <protection hidden="1"/>
    </xf>
    <xf numFmtId="3" fontId="7" fillId="4" borderId="4" xfId="0" applyNumberFormat="1" applyFont="1" applyFill="1" applyBorder="1" applyAlignment="1" applyProtection="1">
      <alignment horizontal="center" vertical="center"/>
      <protection hidden="1"/>
    </xf>
    <xf numFmtId="3" fontId="9" fillId="4" borderId="13" xfId="0" applyNumberFormat="1" applyFont="1" applyFill="1" applyBorder="1" applyAlignment="1" applyProtection="1">
      <alignment vertical="center"/>
      <protection hidden="1"/>
    </xf>
    <xf numFmtId="3" fontId="9" fillId="4" borderId="4" xfId="0" applyNumberFormat="1" applyFont="1" applyFill="1" applyBorder="1" applyAlignment="1" applyProtection="1">
      <alignment horizontal="center" vertical="center"/>
      <protection hidden="1"/>
    </xf>
    <xf numFmtId="3" fontId="14" fillId="4" borderId="4" xfId="0" applyNumberFormat="1" applyFont="1" applyFill="1" applyBorder="1" applyAlignment="1" applyProtection="1">
      <alignment horizontal="center" vertical="center"/>
      <protection hidden="1"/>
    </xf>
    <xf numFmtId="3" fontId="9" fillId="4" borderId="4" xfId="0" applyNumberFormat="1" applyFont="1" applyFill="1" applyBorder="1" applyAlignment="1" applyProtection="1">
      <alignment vertical="center"/>
      <protection hidden="1"/>
    </xf>
    <xf numFmtId="3" fontId="16" fillId="4" borderId="4" xfId="0" applyNumberFormat="1" applyFont="1" applyFill="1" applyBorder="1" applyAlignment="1" applyProtection="1">
      <alignment vertical="center"/>
      <protection hidden="1"/>
    </xf>
    <xf numFmtId="0" fontId="13" fillId="2" borderId="10" xfId="0" applyFont="1" applyFill="1" applyBorder="1" applyAlignment="1">
      <alignment horizontal="center" vertical="center" textRotation="180"/>
    </xf>
    <xf numFmtId="0" fontId="13" fillId="2" borderId="13" xfId="0" applyFont="1" applyFill="1" applyBorder="1" applyAlignment="1">
      <alignment horizontal="center" vertical="center" textRotation="180"/>
    </xf>
    <xf numFmtId="0" fontId="10" fillId="2" borderId="3" xfId="0" applyFont="1" applyFill="1" applyBorder="1" applyAlignment="1">
      <alignment horizontal="center" vertical="center" textRotation="180"/>
    </xf>
    <xf numFmtId="0" fontId="9" fillId="5" borderId="4" xfId="0" applyFont="1" applyFill="1" applyBorder="1" applyAlignment="1">
      <alignment horizontal="center"/>
    </xf>
    <xf numFmtId="3" fontId="9" fillId="5" borderId="4" xfId="0" applyNumberFormat="1" applyFont="1" applyFill="1" applyBorder="1" applyAlignment="1">
      <alignment vertical="center"/>
    </xf>
    <xf numFmtId="3" fontId="9" fillId="5" borderId="4" xfId="0" applyNumberFormat="1" applyFont="1" applyFill="1" applyBorder="1" applyAlignment="1" applyProtection="1">
      <alignment vertical="center"/>
      <protection hidden="1"/>
    </xf>
    <xf numFmtId="3" fontId="9" fillId="5" borderId="4" xfId="0" applyNumberFormat="1" applyFont="1" applyFill="1" applyBorder="1" applyAlignment="1" applyProtection="1">
      <alignment horizontal="right" vertical="center"/>
      <protection hidden="1"/>
    </xf>
    <xf numFmtId="3" fontId="15" fillId="5" borderId="4" xfId="0" applyNumberFormat="1" applyFont="1" applyFill="1" applyBorder="1" applyAlignment="1" applyProtection="1">
      <alignment horizontal="center" vertical="center"/>
      <protection hidden="1"/>
    </xf>
    <xf numFmtId="3" fontId="7" fillId="5" borderId="4" xfId="0" applyNumberFormat="1" applyFont="1" applyFill="1" applyBorder="1" applyAlignment="1" applyProtection="1">
      <alignment horizontal="center" vertical="center"/>
      <protection hidden="1"/>
    </xf>
    <xf numFmtId="3" fontId="9" fillId="5" borderId="4" xfId="0" applyNumberFormat="1" applyFont="1" applyFill="1" applyBorder="1" applyAlignment="1" applyProtection="1">
      <alignment horizontal="center" vertical="center"/>
      <protection hidden="1"/>
    </xf>
    <xf numFmtId="3" fontId="14" fillId="6" borderId="4" xfId="0" applyNumberFormat="1" applyFont="1" applyFill="1" applyBorder="1" applyAlignment="1" applyProtection="1">
      <alignment horizontal="center" vertical="center"/>
      <protection hidden="1"/>
    </xf>
    <xf numFmtId="3" fontId="16" fillId="5" borderId="4" xfId="0" applyNumberFormat="1" applyFont="1" applyFill="1" applyBorder="1" applyAlignment="1" applyProtection="1">
      <alignment vertical="center"/>
      <protection hidden="1"/>
    </xf>
    <xf numFmtId="0" fontId="10" fillId="2" borderId="10" xfId="0" applyFont="1" applyFill="1" applyBorder="1" applyAlignment="1">
      <alignment horizontal="center" vertical="center" textRotation="180"/>
    </xf>
    <xf numFmtId="3" fontId="9" fillId="5" borderId="10" xfId="0" applyNumberFormat="1" applyFont="1" applyFill="1" applyBorder="1" applyAlignment="1" applyProtection="1">
      <alignment horizontal="center" vertical="center" textRotation="180"/>
      <protection hidden="1"/>
    </xf>
    <xf numFmtId="0" fontId="10" fillId="2" borderId="13" xfId="0" applyFont="1" applyFill="1" applyBorder="1" applyAlignment="1">
      <alignment horizontal="center" vertical="center" textRotation="180"/>
    </xf>
    <xf numFmtId="0" fontId="13" fillId="2" borderId="9" xfId="0" applyFont="1" applyFill="1" applyBorder="1" applyAlignment="1">
      <alignment horizontal="center" vertical="center" textRotation="180"/>
    </xf>
    <xf numFmtId="0" fontId="9" fillId="7" borderId="4" xfId="0" applyFont="1" applyFill="1" applyBorder="1" applyAlignment="1">
      <alignment horizontal="center"/>
    </xf>
    <xf numFmtId="3" fontId="9" fillId="7" borderId="4" xfId="0" applyNumberFormat="1" applyFont="1" applyFill="1" applyBorder="1" applyAlignment="1">
      <alignment vertical="center"/>
    </xf>
    <xf numFmtId="3" fontId="9" fillId="7" borderId="4" xfId="0" applyNumberFormat="1" applyFont="1" applyFill="1" applyBorder="1" applyAlignment="1" applyProtection="1">
      <alignment vertical="center"/>
      <protection hidden="1"/>
    </xf>
    <xf numFmtId="3" fontId="9" fillId="7" borderId="4" xfId="0" applyNumberFormat="1" applyFont="1" applyFill="1" applyBorder="1" applyAlignment="1" applyProtection="1">
      <alignment horizontal="right" vertical="center"/>
      <protection hidden="1"/>
    </xf>
    <xf numFmtId="3" fontId="15" fillId="7" borderId="4" xfId="0" applyNumberFormat="1" applyFont="1" applyFill="1" applyBorder="1" applyAlignment="1" applyProtection="1">
      <alignment horizontal="center" vertical="center"/>
      <protection hidden="1"/>
    </xf>
    <xf numFmtId="3" fontId="7" fillId="7" borderId="4" xfId="0" applyNumberFormat="1" applyFont="1" applyFill="1" applyBorder="1" applyAlignment="1" applyProtection="1">
      <alignment horizontal="center" vertical="center"/>
      <protection hidden="1"/>
    </xf>
    <xf numFmtId="3" fontId="9" fillId="7" borderId="4" xfId="0" applyNumberFormat="1" applyFont="1" applyFill="1" applyBorder="1" applyAlignment="1" applyProtection="1">
      <alignment horizontal="center" vertical="center"/>
      <protection hidden="1"/>
    </xf>
    <xf numFmtId="3" fontId="14" fillId="7" borderId="4" xfId="0" applyNumberFormat="1" applyFont="1" applyFill="1" applyBorder="1" applyAlignment="1" applyProtection="1">
      <alignment horizontal="center" vertical="center"/>
      <protection hidden="1"/>
    </xf>
    <xf numFmtId="3" fontId="16" fillId="7" borderId="4" xfId="0" applyNumberFormat="1" applyFont="1" applyFill="1" applyBorder="1" applyAlignment="1" applyProtection="1">
      <alignment vertical="center"/>
      <protection hidden="1"/>
    </xf>
    <xf numFmtId="0" fontId="13" fillId="2" borderId="12" xfId="0" applyFont="1" applyFill="1" applyBorder="1" applyAlignment="1">
      <alignment horizontal="center" vertical="center" textRotation="180"/>
    </xf>
    <xf numFmtId="0" fontId="9" fillId="8" borderId="4" xfId="0" applyFont="1" applyFill="1" applyBorder="1" applyAlignment="1">
      <alignment horizontal="center"/>
    </xf>
    <xf numFmtId="3" fontId="9" fillId="8" borderId="4" xfId="0" applyNumberFormat="1" applyFont="1" applyFill="1" applyBorder="1" applyAlignment="1">
      <alignment vertical="center"/>
    </xf>
    <xf numFmtId="3" fontId="9" fillId="8" borderId="4" xfId="0" applyNumberFormat="1" applyFont="1" applyFill="1" applyBorder="1" applyAlignment="1" applyProtection="1">
      <alignment vertical="center"/>
      <protection hidden="1"/>
    </xf>
    <xf numFmtId="3" fontId="9" fillId="8" borderId="4" xfId="0" applyNumberFormat="1" applyFont="1" applyFill="1" applyBorder="1" applyAlignment="1" applyProtection="1">
      <alignment horizontal="right" vertical="center"/>
      <protection hidden="1"/>
    </xf>
    <xf numFmtId="3" fontId="15" fillId="8" borderId="4" xfId="0" applyNumberFormat="1" applyFont="1" applyFill="1" applyBorder="1" applyAlignment="1" applyProtection="1">
      <alignment horizontal="center" vertical="center"/>
      <protection hidden="1"/>
    </xf>
    <xf numFmtId="3" fontId="7" fillId="8" borderId="4" xfId="0" applyNumberFormat="1" applyFont="1" applyFill="1" applyBorder="1" applyAlignment="1" applyProtection="1">
      <alignment horizontal="center" vertical="center"/>
      <protection hidden="1"/>
    </xf>
    <xf numFmtId="3" fontId="9" fillId="8" borderId="4" xfId="0" applyNumberFormat="1" applyFont="1" applyFill="1" applyBorder="1" applyAlignment="1" applyProtection="1">
      <alignment horizontal="center" vertical="center"/>
      <protection hidden="1"/>
    </xf>
    <xf numFmtId="3" fontId="14" fillId="8" borderId="4" xfId="0" applyNumberFormat="1" applyFont="1" applyFill="1" applyBorder="1" applyAlignment="1" applyProtection="1">
      <alignment horizontal="center" vertical="center"/>
      <protection hidden="1"/>
    </xf>
    <xf numFmtId="3" fontId="16" fillId="8" borderId="4" xfId="0" applyNumberFormat="1" applyFont="1" applyFill="1" applyBorder="1" applyAlignment="1" applyProtection="1">
      <alignment vertical="center"/>
      <protection hidden="1"/>
    </xf>
    <xf numFmtId="0" fontId="13" fillId="2" borderId="14" xfId="0" applyFont="1" applyFill="1" applyBorder="1" applyAlignment="1">
      <alignment horizontal="center" vertical="center" textRotation="180"/>
    </xf>
    <xf numFmtId="0" fontId="13" fillId="2" borderId="2" xfId="0" applyFont="1" applyFill="1" applyBorder="1" applyAlignment="1">
      <alignment horizontal="center" vertical="center" textRotation="180"/>
    </xf>
    <xf numFmtId="3" fontId="15" fillId="2" borderId="7" xfId="0" applyNumberFormat="1" applyFont="1" applyFill="1" applyBorder="1" applyAlignment="1" applyProtection="1">
      <alignment horizontal="center" vertical="center"/>
      <protection hidden="1"/>
    </xf>
    <xf numFmtId="3" fontId="9" fillId="2" borderId="4" xfId="0" applyNumberFormat="1" applyFont="1" applyFill="1" applyBorder="1" applyAlignment="1" applyProtection="1">
      <alignment horizontal="right" vertical="center"/>
      <protection hidden="1"/>
    </xf>
    <xf numFmtId="3" fontId="9" fillId="2" borderId="4" xfId="0" applyNumberFormat="1" applyFont="1" applyFill="1" applyBorder="1" applyAlignment="1" applyProtection="1">
      <alignment horizontal="center" vertical="center"/>
      <protection hidden="1"/>
    </xf>
    <xf numFmtId="3" fontId="9" fillId="2" borderId="4" xfId="0" applyNumberFormat="1" applyFont="1" applyFill="1" applyBorder="1" applyAlignment="1" applyProtection="1">
      <alignment vertical="center"/>
      <protection hidden="1"/>
    </xf>
    <xf numFmtId="3" fontId="0" fillId="0" borderId="0" xfId="0" applyNumberFormat="1" applyAlignment="1">
      <alignment horizontal="center"/>
    </xf>
    <xf numFmtId="3" fontId="9" fillId="0" borderId="0" xfId="0" applyNumberFormat="1" applyFont="1" applyAlignment="1">
      <alignment horizontal="right"/>
    </xf>
    <xf numFmtId="0" fontId="0" fillId="0" borderId="0" xfId="0" applyAlignment="1">
      <alignment horizontal="right"/>
    </xf>
    <xf numFmtId="0" fontId="9" fillId="0" borderId="0" xfId="0" applyFont="1"/>
    <xf numFmtId="0" fontId="0" fillId="0" borderId="0" xfId="0" applyFill="1"/>
    <xf numFmtId="0" fontId="8" fillId="0" borderId="0" xfId="0" applyFont="1"/>
    <xf numFmtId="0" fontId="8" fillId="0" borderId="0" xfId="0" applyFont="1" applyAlignment="1">
      <alignment horizontal="right"/>
    </xf>
    <xf numFmtId="0" fontId="8" fillId="0" borderId="0" xfId="0" applyFont="1" applyAlignment="1">
      <alignment horizontal="center"/>
    </xf>
    <xf numFmtId="3" fontId="9" fillId="0" borderId="0" xfId="0" applyNumberFormat="1" applyFont="1" applyFill="1" applyBorder="1" applyAlignment="1" applyProtection="1">
      <alignment vertical="center"/>
      <protection hidden="1"/>
    </xf>
    <xf numFmtId="14" fontId="6" fillId="0" borderId="2" xfId="0" applyNumberFormat="1" applyFont="1" applyBorder="1" applyAlignment="1" applyProtection="1">
      <alignment horizontal="center" vertical="center"/>
      <protection locked="0"/>
    </xf>
    <xf numFmtId="0" fontId="9" fillId="2" borderId="10" xfId="0" applyFont="1" applyFill="1" applyBorder="1" applyAlignment="1">
      <alignment horizontal="center" vertical="center"/>
    </xf>
    <xf numFmtId="0" fontId="9" fillId="2" borderId="13" xfId="0" applyFont="1" applyFill="1" applyBorder="1" applyAlignment="1">
      <alignment horizontal="center" vertical="center"/>
    </xf>
    <xf numFmtId="0" fontId="2" fillId="0" borderId="0" xfId="3" applyProtection="1">
      <protection hidden="1"/>
    </xf>
    <xf numFmtId="0" fontId="20" fillId="0" borderId="0" xfId="3" applyFont="1" applyAlignment="1" applyProtection="1">
      <alignment horizontal="center"/>
      <protection hidden="1"/>
    </xf>
    <xf numFmtId="0" fontId="21" fillId="0" borderId="17" xfId="3" applyFont="1" applyFill="1" applyBorder="1" applyAlignment="1" applyProtection="1">
      <protection hidden="1"/>
    </xf>
    <xf numFmtId="0" fontId="4" fillId="0" borderId="0" xfId="3" applyFont="1" applyProtection="1">
      <protection hidden="1"/>
    </xf>
    <xf numFmtId="0" fontId="8" fillId="2" borderId="18" xfId="3" applyFont="1" applyFill="1" applyBorder="1" applyAlignment="1" applyProtection="1">
      <alignment horizontal="center" vertical="center"/>
      <protection hidden="1"/>
    </xf>
    <xf numFmtId="0" fontId="8" fillId="2" borderId="19" xfId="3" applyFont="1" applyFill="1" applyBorder="1" applyAlignment="1" applyProtection="1">
      <alignment horizontal="center" vertical="center"/>
      <protection hidden="1"/>
    </xf>
    <xf numFmtId="0" fontId="19" fillId="2" borderId="20" xfId="3" applyFont="1" applyFill="1" applyBorder="1" applyAlignment="1" applyProtection="1">
      <alignment horizontal="center" vertical="center"/>
      <protection hidden="1"/>
    </xf>
    <xf numFmtId="0" fontId="8" fillId="2" borderId="21" xfId="3" applyFont="1" applyFill="1" applyBorder="1" applyAlignment="1" applyProtection="1">
      <alignment horizontal="center" vertical="center"/>
      <protection hidden="1"/>
    </xf>
    <xf numFmtId="0" fontId="8" fillId="2" borderId="23" xfId="3" applyFont="1" applyFill="1" applyBorder="1" applyAlignment="1" applyProtection="1">
      <alignment horizontal="center" vertical="center" wrapText="1"/>
      <protection hidden="1"/>
    </xf>
    <xf numFmtId="0" fontId="8" fillId="2" borderId="19" xfId="3" applyFont="1" applyFill="1" applyBorder="1" applyAlignment="1" applyProtection="1">
      <alignment horizontal="center" vertical="justify"/>
      <protection hidden="1"/>
    </xf>
    <xf numFmtId="0" fontId="8" fillId="2" borderId="19" xfId="3" applyFont="1" applyFill="1" applyBorder="1" applyAlignment="1" applyProtection="1">
      <alignment horizontal="center"/>
      <protection hidden="1"/>
    </xf>
    <xf numFmtId="0" fontId="8" fillId="2" borderId="19" xfId="0" applyFont="1" applyFill="1" applyBorder="1" applyAlignment="1">
      <alignment horizontal="center" vertical="center" wrapText="1"/>
    </xf>
    <xf numFmtId="0" fontId="8" fillId="2" borderId="24" xfId="0" applyFont="1" applyFill="1" applyBorder="1" applyAlignment="1">
      <alignment horizontal="center" vertical="center" wrapText="1"/>
    </xf>
    <xf numFmtId="0" fontId="22" fillId="0" borderId="0" xfId="3" applyFont="1" applyProtection="1">
      <protection hidden="1"/>
    </xf>
    <xf numFmtId="0" fontId="8" fillId="2" borderId="25" xfId="3" applyFont="1" applyFill="1" applyBorder="1" applyAlignment="1" applyProtection="1">
      <alignment horizontal="center" vertical="center"/>
      <protection hidden="1"/>
    </xf>
    <xf numFmtId="0" fontId="8" fillId="2" borderId="26" xfId="3" applyFont="1" applyFill="1" applyBorder="1" applyAlignment="1" applyProtection="1">
      <alignment horizontal="center" vertical="center"/>
      <protection hidden="1"/>
    </xf>
    <xf numFmtId="0" fontId="19" fillId="2" borderId="27" xfId="3" applyFont="1" applyFill="1" applyBorder="1" applyAlignment="1" applyProtection="1">
      <alignment horizontal="center" vertical="center"/>
      <protection hidden="1"/>
    </xf>
    <xf numFmtId="0" fontId="8" fillId="2" borderId="28" xfId="3" applyFont="1" applyFill="1" applyBorder="1" applyAlignment="1" applyProtection="1">
      <alignment horizontal="center" vertical="center"/>
      <protection hidden="1"/>
    </xf>
    <xf numFmtId="164" fontId="8" fillId="2" borderId="25" xfId="4" applyNumberFormat="1" applyFont="1" applyFill="1" applyBorder="1" applyAlignment="1" applyProtection="1">
      <alignment horizontal="center" vertical="center"/>
      <protection hidden="1"/>
    </xf>
    <xf numFmtId="164" fontId="8" fillId="2" borderId="29" xfId="4" applyNumberFormat="1" applyFont="1" applyFill="1" applyBorder="1" applyAlignment="1" applyProtection="1">
      <alignment horizontal="center" vertical="center"/>
      <protection hidden="1"/>
    </xf>
    <xf numFmtId="0" fontId="8" fillId="2" borderId="30" xfId="3" applyFont="1" applyFill="1" applyBorder="1" applyAlignment="1" applyProtection="1">
      <alignment horizontal="center" vertical="center"/>
      <protection hidden="1"/>
    </xf>
    <xf numFmtId="0" fontId="8" fillId="2" borderId="26" xfId="3" applyFont="1" applyFill="1" applyBorder="1" applyAlignment="1" applyProtection="1">
      <alignment horizontal="center" vertical="justify"/>
      <protection hidden="1"/>
    </xf>
    <xf numFmtId="0" fontId="8" fillId="2" borderId="26" xfId="3" applyFont="1" applyFill="1" applyBorder="1" applyAlignment="1" applyProtection="1">
      <alignment horizontal="center"/>
      <protection hidden="1"/>
    </xf>
    <xf numFmtId="2" fontId="8" fillId="2" borderId="26" xfId="3" applyNumberFormat="1" applyFont="1" applyFill="1" applyBorder="1" applyAlignment="1" applyProtection="1">
      <alignment horizontal="center" vertical="center"/>
      <protection hidden="1"/>
    </xf>
    <xf numFmtId="0" fontId="23" fillId="2" borderId="26" xfId="0" applyFont="1" applyFill="1" applyBorder="1" applyAlignment="1">
      <alignment horizontal="center"/>
    </xf>
    <xf numFmtId="0" fontId="23" fillId="2" borderId="31" xfId="0" applyFont="1" applyFill="1" applyBorder="1" applyAlignment="1">
      <alignment horizontal="center"/>
    </xf>
    <xf numFmtId="0" fontId="23" fillId="0" borderId="0" xfId="0" applyFont="1" applyFill="1" applyBorder="1" applyAlignment="1">
      <alignment horizontal="center"/>
    </xf>
    <xf numFmtId="0" fontId="8" fillId="0" borderId="0" xfId="3" applyFont="1" applyProtection="1">
      <protection hidden="1"/>
    </xf>
    <xf numFmtId="0" fontId="13" fillId="9" borderId="32" xfId="3" applyFont="1" applyFill="1" applyBorder="1" applyAlignment="1" applyProtection="1">
      <alignment vertical="center" textRotation="180"/>
      <protection hidden="1"/>
    </xf>
    <xf numFmtId="0" fontId="2" fillId="9" borderId="15" xfId="3" applyFill="1" applyBorder="1" applyAlignment="1" applyProtection="1">
      <alignment horizontal="center"/>
      <protection hidden="1"/>
    </xf>
    <xf numFmtId="0" fontId="2" fillId="9" borderId="14" xfId="3" applyFill="1" applyBorder="1" applyAlignment="1" applyProtection="1">
      <alignment horizontal="center"/>
      <protection hidden="1"/>
    </xf>
    <xf numFmtId="0" fontId="8" fillId="9" borderId="33" xfId="3" applyFont="1" applyFill="1" applyBorder="1" applyProtection="1">
      <protection hidden="1"/>
    </xf>
    <xf numFmtId="3" fontId="0" fillId="9" borderId="34" xfId="4" applyNumberFormat="1" applyFont="1" applyFill="1" applyBorder="1" applyProtection="1">
      <protection hidden="1"/>
    </xf>
    <xf numFmtId="3" fontId="0" fillId="9" borderId="35" xfId="4" applyNumberFormat="1" applyFont="1" applyFill="1" applyBorder="1" applyProtection="1">
      <protection hidden="1"/>
    </xf>
    <xf numFmtId="3" fontId="2" fillId="9" borderId="15" xfId="3" applyNumberFormat="1" applyFill="1" applyBorder="1" applyProtection="1">
      <protection hidden="1"/>
    </xf>
    <xf numFmtId="3" fontId="3" fillId="9" borderId="13" xfId="3" applyNumberFormat="1" applyFont="1" applyFill="1" applyBorder="1" applyAlignment="1" applyProtection="1">
      <alignment horizontal="center"/>
      <protection hidden="1"/>
    </xf>
    <xf numFmtId="3" fontId="24" fillId="9" borderId="13" xfId="3" applyNumberFormat="1" applyFont="1" applyFill="1" applyBorder="1" applyAlignment="1" applyProtection="1">
      <alignment horizontal="right"/>
      <protection hidden="1"/>
    </xf>
    <xf numFmtId="3" fontId="0" fillId="9" borderId="13" xfId="4" applyNumberFormat="1" applyFont="1" applyFill="1" applyBorder="1" applyProtection="1">
      <protection locked="0"/>
    </xf>
    <xf numFmtId="14" fontId="2" fillId="9" borderId="13" xfId="3" applyNumberFormat="1" applyFill="1" applyBorder="1" applyProtection="1">
      <protection locked="0"/>
    </xf>
    <xf numFmtId="14" fontId="2" fillId="0" borderId="13" xfId="3" applyNumberFormat="1" applyFill="1" applyBorder="1" applyProtection="1">
      <protection locked="0"/>
    </xf>
    <xf numFmtId="164" fontId="2" fillId="0" borderId="13" xfId="3" applyNumberFormat="1" applyBorder="1" applyProtection="1">
      <protection hidden="1"/>
    </xf>
    <xf numFmtId="14" fontId="2" fillId="0" borderId="13" xfId="3" applyNumberFormat="1" applyBorder="1" applyProtection="1">
      <protection hidden="1"/>
    </xf>
    <xf numFmtId="165" fontId="0" fillId="9" borderId="13" xfId="4" applyNumberFormat="1" applyFont="1" applyFill="1" applyBorder="1" applyProtection="1">
      <protection hidden="1"/>
    </xf>
    <xf numFmtId="14" fontId="2" fillId="0" borderId="13" xfId="3" applyNumberFormat="1" applyFill="1" applyBorder="1" applyProtection="1">
      <protection hidden="1"/>
    </xf>
    <xf numFmtId="165" fontId="25" fillId="9" borderId="13" xfId="1" applyNumberFormat="1" applyFont="1" applyFill="1" applyBorder="1" applyAlignment="1" applyProtection="1">
      <alignment vertical="center"/>
      <protection hidden="1"/>
    </xf>
    <xf numFmtId="165" fontId="25" fillId="9" borderId="36" xfId="1" applyNumberFormat="1" applyFont="1" applyFill="1" applyBorder="1" applyAlignment="1" applyProtection="1">
      <alignment vertical="center"/>
      <protection hidden="1"/>
    </xf>
    <xf numFmtId="43" fontId="27" fillId="0" borderId="0" xfId="5" applyFont="1"/>
    <xf numFmtId="166" fontId="0" fillId="9" borderId="37" xfId="4" applyNumberFormat="1" applyFont="1" applyFill="1" applyBorder="1" applyProtection="1">
      <protection hidden="1"/>
    </xf>
    <xf numFmtId="3" fontId="2" fillId="9" borderId="7" xfId="3" applyNumberFormat="1" applyFill="1" applyBorder="1" applyProtection="1">
      <protection hidden="1"/>
    </xf>
    <xf numFmtId="3" fontId="3" fillId="9" borderId="4" xfId="3" applyNumberFormat="1" applyFont="1" applyFill="1" applyBorder="1" applyAlignment="1" applyProtection="1">
      <alignment horizontal="center"/>
      <protection hidden="1"/>
    </xf>
    <xf numFmtId="3" fontId="3" fillId="9" borderId="19" xfId="3" applyNumberFormat="1" applyFont="1" applyFill="1" applyBorder="1" applyAlignment="1" applyProtection="1">
      <alignment horizontal="center"/>
      <protection hidden="1"/>
    </xf>
    <xf numFmtId="166" fontId="24" fillId="9" borderId="4" xfId="3" applyNumberFormat="1" applyFont="1" applyFill="1" applyBorder="1" applyAlignment="1" applyProtection="1">
      <alignment horizontal="right"/>
      <protection hidden="1"/>
    </xf>
    <xf numFmtId="3" fontId="0" fillId="9" borderId="4" xfId="1" applyNumberFormat="1" applyFont="1" applyFill="1" applyBorder="1" applyProtection="1">
      <protection locked="0"/>
    </xf>
    <xf numFmtId="14" fontId="2" fillId="9" borderId="4" xfId="3" applyNumberFormat="1" applyFill="1" applyBorder="1" applyProtection="1">
      <protection locked="0"/>
    </xf>
    <xf numFmtId="3" fontId="0" fillId="9" borderId="4" xfId="4" applyNumberFormat="1" applyFont="1" applyFill="1" applyBorder="1" applyProtection="1">
      <protection locked="0"/>
    </xf>
    <xf numFmtId="14" fontId="2" fillId="0" borderId="4" xfId="3" applyNumberFormat="1" applyFill="1" applyBorder="1" applyProtection="1">
      <protection locked="0"/>
    </xf>
    <xf numFmtId="164" fontId="2" fillId="0" borderId="4" xfId="3" applyNumberFormat="1" applyBorder="1" applyProtection="1">
      <protection hidden="1"/>
    </xf>
    <xf numFmtId="14" fontId="2" fillId="0" borderId="4" xfId="3" applyNumberFormat="1" applyBorder="1" applyProtection="1">
      <protection hidden="1"/>
    </xf>
    <xf numFmtId="165" fontId="0" fillId="9" borderId="4" xfId="4" applyNumberFormat="1" applyFont="1" applyFill="1" applyBorder="1" applyProtection="1">
      <protection hidden="1"/>
    </xf>
    <xf numFmtId="14" fontId="2" fillId="0" borderId="4" xfId="3" applyNumberFormat="1" applyFill="1" applyBorder="1" applyProtection="1">
      <protection hidden="1"/>
    </xf>
    <xf numFmtId="165" fontId="25" fillId="9" borderId="4" xfId="1" applyNumberFormat="1" applyFont="1" applyFill="1" applyBorder="1" applyAlignment="1" applyProtection="1">
      <alignment vertical="center"/>
      <protection hidden="1"/>
    </xf>
    <xf numFmtId="165" fontId="25" fillId="9" borderId="38" xfId="1" applyNumberFormat="1" applyFont="1" applyFill="1" applyBorder="1" applyAlignment="1" applyProtection="1">
      <alignment vertical="center"/>
      <protection hidden="1"/>
    </xf>
    <xf numFmtId="0" fontId="2" fillId="9" borderId="7" xfId="3" applyFill="1" applyBorder="1" applyAlignment="1" applyProtection="1">
      <alignment horizontal="center"/>
      <protection hidden="1"/>
    </xf>
    <xf numFmtId="0" fontId="2" fillId="9" borderId="5" xfId="3" applyFill="1" applyBorder="1" applyAlignment="1" applyProtection="1">
      <alignment horizontal="center"/>
      <protection hidden="1"/>
    </xf>
    <xf numFmtId="3" fontId="0" fillId="9" borderId="37" xfId="4" applyNumberFormat="1" applyFont="1" applyFill="1" applyBorder="1" applyProtection="1">
      <protection hidden="1"/>
    </xf>
    <xf numFmtId="3" fontId="24" fillId="9" borderId="4" xfId="3" applyNumberFormat="1" applyFont="1" applyFill="1" applyBorder="1" applyAlignment="1" applyProtection="1">
      <alignment horizontal="right"/>
      <protection hidden="1"/>
    </xf>
    <xf numFmtId="14" fontId="0" fillId="9" borderId="4" xfId="3" applyNumberFormat="1" applyFont="1" applyFill="1" applyBorder="1" applyProtection="1">
      <protection locked="0"/>
    </xf>
    <xf numFmtId="164" fontId="2" fillId="0" borderId="0" xfId="7" applyNumberFormat="1" applyFont="1" applyAlignment="1" applyProtection="1">
      <alignment horizontal="center"/>
      <protection hidden="1"/>
    </xf>
    <xf numFmtId="164" fontId="2" fillId="0" borderId="39" xfId="7" applyNumberFormat="1" applyFont="1" applyBorder="1" applyAlignment="1" applyProtection="1">
      <alignment horizontal="center"/>
      <protection hidden="1"/>
    </xf>
    <xf numFmtId="164" fontId="19" fillId="0" borderId="0" xfId="3" applyNumberFormat="1" applyFont="1" applyAlignment="1" applyProtection="1">
      <alignment horizontal="center"/>
      <protection hidden="1"/>
    </xf>
    <xf numFmtId="0" fontId="19" fillId="0" borderId="39" xfId="3" applyFont="1" applyBorder="1" applyAlignment="1" applyProtection="1">
      <alignment horizontal="center"/>
      <protection hidden="1"/>
    </xf>
    <xf numFmtId="0" fontId="2" fillId="9" borderId="40" xfId="3" applyFill="1" applyBorder="1" applyAlignment="1" applyProtection="1">
      <alignment horizontal="center"/>
      <protection hidden="1"/>
    </xf>
    <xf numFmtId="3" fontId="0" fillId="9" borderId="40" xfId="4" applyNumberFormat="1" applyFont="1" applyFill="1" applyBorder="1" applyProtection="1">
      <protection hidden="1"/>
    </xf>
    <xf numFmtId="3" fontId="2" fillId="9" borderId="4" xfId="3" applyNumberFormat="1" applyFill="1" applyBorder="1" applyProtection="1">
      <protection locked="0"/>
    </xf>
    <xf numFmtId="0" fontId="22" fillId="0" borderId="0" xfId="3" applyFont="1" applyAlignment="1" applyProtection="1">
      <alignment horizontal="center"/>
      <protection hidden="1"/>
    </xf>
    <xf numFmtId="3" fontId="28" fillId="9" borderId="4" xfId="3" applyNumberFormat="1" applyFont="1" applyFill="1" applyBorder="1" applyProtection="1">
      <protection locked="0"/>
    </xf>
    <xf numFmtId="0" fontId="2" fillId="9" borderId="12" xfId="3" applyFill="1" applyBorder="1" applyAlignment="1" applyProtection="1">
      <alignment horizontal="center"/>
      <protection hidden="1"/>
    </xf>
    <xf numFmtId="0" fontId="2" fillId="9" borderId="34" xfId="3" applyFill="1" applyBorder="1" applyAlignment="1" applyProtection="1">
      <alignment horizontal="center"/>
      <protection hidden="1"/>
    </xf>
    <xf numFmtId="0" fontId="2" fillId="9" borderId="11" xfId="3" applyFill="1" applyBorder="1" applyAlignment="1" applyProtection="1">
      <alignment horizontal="center"/>
      <protection hidden="1"/>
    </xf>
    <xf numFmtId="3" fontId="0" fillId="9" borderId="4" xfId="4" applyNumberFormat="1" applyFont="1" applyFill="1" applyBorder="1" applyProtection="1">
      <protection hidden="1"/>
    </xf>
    <xf numFmtId="3" fontId="0" fillId="9" borderId="41" xfId="4" applyNumberFormat="1" applyFont="1" applyFill="1" applyBorder="1" applyProtection="1">
      <protection hidden="1"/>
    </xf>
    <xf numFmtId="3" fontId="2" fillId="9" borderId="8" xfId="3" applyNumberFormat="1" applyFill="1" applyBorder="1" applyProtection="1">
      <protection hidden="1"/>
    </xf>
    <xf numFmtId="3" fontId="3" fillId="9" borderId="3" xfId="3" applyNumberFormat="1" applyFont="1" applyFill="1" applyBorder="1" applyAlignment="1" applyProtection="1">
      <alignment horizontal="center"/>
      <protection hidden="1"/>
    </xf>
    <xf numFmtId="3" fontId="3" fillId="9" borderId="42" xfId="3" applyNumberFormat="1" applyFont="1" applyFill="1" applyBorder="1" applyAlignment="1" applyProtection="1">
      <alignment horizontal="center"/>
      <protection hidden="1"/>
    </xf>
    <xf numFmtId="3" fontId="24" fillId="9" borderId="3" xfId="3" applyNumberFormat="1" applyFont="1" applyFill="1" applyBorder="1" applyAlignment="1" applyProtection="1">
      <alignment horizontal="right"/>
      <protection hidden="1"/>
    </xf>
    <xf numFmtId="3" fontId="0" fillId="9" borderId="3" xfId="1" applyNumberFormat="1" applyFont="1" applyFill="1" applyBorder="1" applyProtection="1">
      <protection locked="0"/>
    </xf>
    <xf numFmtId="14" fontId="2" fillId="9" borderId="3" xfId="3" applyNumberFormat="1" applyFill="1" applyBorder="1" applyProtection="1">
      <protection locked="0"/>
    </xf>
    <xf numFmtId="3" fontId="28" fillId="9" borderId="3" xfId="3" applyNumberFormat="1" applyFont="1" applyFill="1" applyBorder="1" applyProtection="1">
      <protection locked="0"/>
    </xf>
    <xf numFmtId="14" fontId="2" fillId="0" borderId="3" xfId="3" applyNumberFormat="1" applyFill="1" applyBorder="1" applyProtection="1">
      <protection locked="0"/>
    </xf>
    <xf numFmtId="3" fontId="0" fillId="9" borderId="3" xfId="4" applyNumberFormat="1" applyFont="1" applyFill="1" applyBorder="1" applyProtection="1">
      <protection locked="0"/>
    </xf>
    <xf numFmtId="164" fontId="2" fillId="0" borderId="3" xfId="3" applyNumberFormat="1" applyBorder="1" applyProtection="1">
      <protection hidden="1"/>
    </xf>
    <xf numFmtId="14" fontId="2" fillId="0" borderId="3" xfId="3" applyNumberFormat="1" applyBorder="1" applyProtection="1">
      <protection hidden="1"/>
    </xf>
    <xf numFmtId="165" fontId="0" fillId="9" borderId="3" xfId="4" applyNumberFormat="1" applyFont="1" applyFill="1" applyBorder="1" applyProtection="1">
      <protection hidden="1"/>
    </xf>
    <xf numFmtId="14" fontId="2" fillId="0" borderId="3" xfId="3" applyNumberFormat="1" applyFill="1" applyBorder="1" applyProtection="1">
      <protection hidden="1"/>
    </xf>
    <xf numFmtId="165" fontId="25" fillId="9" borderId="3" xfId="1" applyNumberFormat="1" applyFont="1" applyFill="1" applyBorder="1" applyAlignment="1" applyProtection="1">
      <alignment vertical="center"/>
      <protection hidden="1"/>
    </xf>
    <xf numFmtId="165" fontId="25" fillId="9" borderId="43" xfId="1" applyNumberFormat="1" applyFont="1" applyFill="1" applyBorder="1" applyAlignment="1" applyProtection="1">
      <alignment vertical="center"/>
      <protection hidden="1"/>
    </xf>
    <xf numFmtId="0" fontId="2" fillId="9" borderId="18" xfId="3" applyFill="1" applyBorder="1" applyAlignment="1" applyProtection="1">
      <alignment horizontal="center"/>
      <protection hidden="1"/>
    </xf>
    <xf numFmtId="0" fontId="2" fillId="9" borderId="20" xfId="3" applyFill="1" applyBorder="1" applyAlignment="1" applyProtection="1">
      <alignment horizontal="center"/>
      <protection hidden="1"/>
    </xf>
    <xf numFmtId="3" fontId="0" fillId="9" borderId="18" xfId="4" applyNumberFormat="1" applyFont="1" applyFill="1" applyBorder="1" applyProtection="1">
      <protection hidden="1"/>
    </xf>
    <xf numFmtId="3" fontId="0" fillId="9" borderId="22" xfId="4" applyNumberFormat="1" applyFont="1" applyFill="1" applyBorder="1" applyProtection="1">
      <protection hidden="1"/>
    </xf>
    <xf numFmtId="3" fontId="2" fillId="9" borderId="23" xfId="3" applyNumberFormat="1" applyFill="1" applyBorder="1" applyProtection="1">
      <protection hidden="1"/>
    </xf>
    <xf numFmtId="3" fontId="24" fillId="9" borderId="19" xfId="3" applyNumberFormat="1" applyFont="1" applyFill="1" applyBorder="1" applyAlignment="1" applyProtection="1">
      <alignment horizontal="right"/>
      <protection hidden="1"/>
    </xf>
    <xf numFmtId="3" fontId="0" fillId="9" borderId="19" xfId="1" applyNumberFormat="1" applyFont="1" applyFill="1" applyBorder="1" applyProtection="1">
      <protection locked="0"/>
    </xf>
    <xf numFmtId="14" fontId="2" fillId="9" borderId="19" xfId="3" applyNumberFormat="1" applyFill="1" applyBorder="1" applyProtection="1">
      <protection locked="0"/>
    </xf>
    <xf numFmtId="14" fontId="2" fillId="0" borderId="19" xfId="3" applyNumberFormat="1" applyFill="1" applyBorder="1" applyProtection="1">
      <protection locked="0"/>
    </xf>
    <xf numFmtId="3" fontId="0" fillId="9" borderId="19" xfId="4" applyNumberFormat="1" applyFont="1" applyFill="1" applyBorder="1" applyProtection="1">
      <protection locked="0"/>
    </xf>
    <xf numFmtId="164" fontId="2" fillId="0" borderId="19" xfId="3" applyNumberFormat="1" applyBorder="1" applyProtection="1">
      <protection hidden="1"/>
    </xf>
    <xf numFmtId="14" fontId="2" fillId="0" borderId="19" xfId="3" applyNumberFormat="1" applyBorder="1" applyProtection="1">
      <protection hidden="1"/>
    </xf>
    <xf numFmtId="165" fontId="0" fillId="9" borderId="19" xfId="4" applyNumberFormat="1" applyFont="1" applyFill="1" applyBorder="1" applyProtection="1">
      <protection hidden="1"/>
    </xf>
    <xf numFmtId="14" fontId="2" fillId="0" borderId="19" xfId="3" applyNumberFormat="1" applyFill="1" applyBorder="1" applyProtection="1">
      <protection hidden="1"/>
    </xf>
    <xf numFmtId="165" fontId="25" fillId="9" borderId="19" xfId="1" applyNumberFormat="1" applyFont="1" applyFill="1" applyBorder="1" applyAlignment="1" applyProtection="1">
      <alignment vertical="center"/>
      <protection hidden="1"/>
    </xf>
    <xf numFmtId="165" fontId="25" fillId="9" borderId="24" xfId="1" applyNumberFormat="1" applyFont="1" applyFill="1" applyBorder="1" applyAlignment="1" applyProtection="1">
      <alignment vertical="center"/>
      <protection hidden="1"/>
    </xf>
    <xf numFmtId="0" fontId="2" fillId="9" borderId="9" xfId="3" applyFill="1" applyBorder="1" applyAlignment="1" applyProtection="1">
      <alignment horizontal="center"/>
      <protection hidden="1"/>
    </xf>
    <xf numFmtId="3" fontId="0" fillId="9" borderId="46" xfId="4" applyNumberFormat="1" applyFont="1" applyFill="1" applyBorder="1" applyProtection="1">
      <protection hidden="1"/>
    </xf>
    <xf numFmtId="3" fontId="2" fillId="9" borderId="3" xfId="3" applyNumberFormat="1" applyFill="1" applyBorder="1" applyProtection="1">
      <protection locked="0"/>
    </xf>
    <xf numFmtId="3" fontId="0" fillId="9" borderId="24" xfId="4" applyNumberFormat="1" applyFont="1" applyFill="1" applyBorder="1" applyProtection="1">
      <protection hidden="1"/>
    </xf>
    <xf numFmtId="3" fontId="2" fillId="9" borderId="19" xfId="3" applyNumberFormat="1" applyFill="1" applyBorder="1" applyProtection="1">
      <protection locked="0"/>
    </xf>
    <xf numFmtId="3" fontId="0" fillId="9" borderId="38" xfId="4" applyNumberFormat="1" applyFont="1" applyFill="1" applyBorder="1" applyProtection="1">
      <protection hidden="1"/>
    </xf>
    <xf numFmtId="0" fontId="2" fillId="9" borderId="25" xfId="3" applyFill="1" applyBorder="1" applyAlignment="1" applyProtection="1">
      <alignment horizontal="center"/>
      <protection hidden="1"/>
    </xf>
    <xf numFmtId="0" fontId="2" fillId="9" borderId="27" xfId="3" applyFill="1" applyBorder="1" applyAlignment="1" applyProtection="1">
      <alignment horizontal="center"/>
      <protection hidden="1"/>
    </xf>
    <xf numFmtId="3" fontId="0" fillId="9" borderId="25" xfId="4" applyNumberFormat="1" applyFont="1" applyFill="1" applyBorder="1" applyProtection="1">
      <protection hidden="1"/>
    </xf>
    <xf numFmtId="3" fontId="0" fillId="9" borderId="31" xfId="4" applyNumberFormat="1" applyFont="1" applyFill="1" applyBorder="1" applyProtection="1">
      <protection hidden="1"/>
    </xf>
    <xf numFmtId="3" fontId="2" fillId="9" borderId="30" xfId="3" applyNumberFormat="1" applyFill="1" applyBorder="1" applyProtection="1">
      <protection hidden="1"/>
    </xf>
    <xf numFmtId="3" fontId="3" fillId="9" borderId="26" xfId="3" applyNumberFormat="1" applyFont="1" applyFill="1" applyBorder="1" applyAlignment="1" applyProtection="1">
      <alignment horizontal="center"/>
      <protection hidden="1"/>
    </xf>
    <xf numFmtId="3" fontId="24" fillId="9" borderId="26" xfId="3" applyNumberFormat="1" applyFont="1" applyFill="1" applyBorder="1" applyAlignment="1" applyProtection="1">
      <alignment horizontal="right"/>
      <protection hidden="1"/>
    </xf>
    <xf numFmtId="3" fontId="0" fillId="9" borderId="26" xfId="1" applyNumberFormat="1" applyFont="1" applyFill="1" applyBorder="1" applyProtection="1">
      <protection locked="0"/>
    </xf>
    <xf numFmtId="14" fontId="2" fillId="9" borderId="26" xfId="3" applyNumberFormat="1" applyFill="1" applyBorder="1" applyProtection="1">
      <protection locked="0"/>
    </xf>
    <xf numFmtId="3" fontId="2" fillId="9" borderId="26" xfId="3" applyNumberFormat="1" applyFill="1" applyBorder="1" applyProtection="1">
      <protection locked="0"/>
    </xf>
    <xf numFmtId="14" fontId="2" fillId="0" borderId="26" xfId="3" applyNumberFormat="1" applyFill="1" applyBorder="1" applyProtection="1">
      <protection locked="0"/>
    </xf>
    <xf numFmtId="3" fontId="0" fillId="9" borderId="26" xfId="4" applyNumberFormat="1" applyFont="1" applyFill="1" applyBorder="1" applyProtection="1">
      <protection locked="0"/>
    </xf>
    <xf numFmtId="164" fontId="2" fillId="0" borderId="26" xfId="3" applyNumberFormat="1" applyBorder="1" applyProtection="1">
      <protection hidden="1"/>
    </xf>
    <xf numFmtId="14" fontId="2" fillId="0" borderId="26" xfId="3" applyNumberFormat="1" applyBorder="1" applyProtection="1">
      <protection hidden="1"/>
    </xf>
    <xf numFmtId="165" fontId="0" fillId="9" borderId="26" xfId="4" applyNumberFormat="1" applyFont="1" applyFill="1" applyBorder="1" applyProtection="1">
      <protection hidden="1"/>
    </xf>
    <xf numFmtId="14" fontId="2" fillId="0" borderId="26" xfId="3" applyNumberFormat="1" applyFill="1" applyBorder="1" applyProtection="1">
      <protection hidden="1"/>
    </xf>
    <xf numFmtId="165" fontId="25" fillId="9" borderId="26" xfId="1" applyNumberFormat="1" applyFont="1" applyFill="1" applyBorder="1" applyAlignment="1" applyProtection="1">
      <alignment vertical="center"/>
      <protection hidden="1"/>
    </xf>
    <xf numFmtId="165" fontId="25" fillId="9" borderId="31" xfId="1" applyNumberFormat="1" applyFont="1" applyFill="1" applyBorder="1" applyAlignment="1" applyProtection="1">
      <alignment vertical="center"/>
      <protection hidden="1"/>
    </xf>
    <xf numFmtId="0" fontId="2" fillId="9" borderId="19" xfId="3" applyFill="1" applyBorder="1" applyAlignment="1" applyProtection="1">
      <alignment horizontal="center"/>
      <protection hidden="1"/>
    </xf>
    <xf numFmtId="0" fontId="2" fillId="9" borderId="4" xfId="3" applyFill="1" applyBorder="1" applyAlignment="1" applyProtection="1">
      <alignment horizontal="center"/>
      <protection hidden="1"/>
    </xf>
    <xf numFmtId="166" fontId="0" fillId="9" borderId="38" xfId="4" applyNumberFormat="1" applyFont="1" applyFill="1" applyBorder="1" applyProtection="1">
      <protection hidden="1"/>
    </xf>
    <xf numFmtId="0" fontId="2" fillId="9" borderId="26" xfId="3" applyFill="1" applyBorder="1" applyAlignment="1" applyProtection="1">
      <alignment horizontal="center"/>
      <protection hidden="1"/>
    </xf>
    <xf numFmtId="166" fontId="0" fillId="9" borderId="31" xfId="4" applyNumberFormat="1" applyFont="1" applyFill="1" applyBorder="1" applyProtection="1">
      <protection hidden="1"/>
    </xf>
    <xf numFmtId="3" fontId="3" fillId="9" borderId="53" xfId="3" applyNumberFormat="1" applyFont="1" applyFill="1" applyBorder="1" applyAlignment="1" applyProtection="1">
      <alignment horizontal="center"/>
      <protection hidden="1"/>
    </xf>
    <xf numFmtId="166" fontId="24" fillId="9" borderId="26" xfId="3" applyNumberFormat="1" applyFont="1" applyFill="1" applyBorder="1" applyAlignment="1" applyProtection="1">
      <alignment horizontal="right"/>
      <protection hidden="1"/>
    </xf>
    <xf numFmtId="0" fontId="13" fillId="9" borderId="54" xfId="3" applyFont="1" applyFill="1" applyBorder="1" applyAlignment="1" applyProtection="1">
      <alignment horizontal="center" vertical="center" textRotation="180"/>
      <protection hidden="1"/>
    </xf>
    <xf numFmtId="0" fontId="2" fillId="9" borderId="55" xfId="3" applyFill="1" applyBorder="1" applyAlignment="1" applyProtection="1">
      <alignment horizontal="center"/>
      <protection hidden="1"/>
    </xf>
    <xf numFmtId="0" fontId="2" fillId="9" borderId="56" xfId="3" applyFill="1" applyBorder="1" applyAlignment="1" applyProtection="1">
      <alignment horizontal="center"/>
      <protection hidden="1"/>
    </xf>
    <xf numFmtId="3" fontId="0" fillId="9" borderId="57" xfId="4" applyNumberFormat="1" applyFont="1" applyFill="1" applyBorder="1" applyProtection="1">
      <protection hidden="1"/>
    </xf>
    <xf numFmtId="3" fontId="0" fillId="9" borderId="58" xfId="4" applyNumberFormat="1" applyFont="1" applyFill="1" applyBorder="1" applyProtection="1">
      <protection hidden="1"/>
    </xf>
    <xf numFmtId="3" fontId="2" fillId="9" borderId="55" xfId="3" applyNumberFormat="1" applyFill="1" applyBorder="1" applyProtection="1">
      <protection hidden="1"/>
    </xf>
    <xf numFmtId="3" fontId="24" fillId="9" borderId="53" xfId="3" applyNumberFormat="1" applyFont="1" applyFill="1" applyBorder="1" applyAlignment="1" applyProtection="1">
      <alignment horizontal="right"/>
      <protection hidden="1"/>
    </xf>
    <xf numFmtId="3" fontId="0" fillId="9" borderId="53" xfId="1" applyNumberFormat="1" applyFont="1" applyFill="1" applyBorder="1" applyProtection="1">
      <protection locked="0"/>
    </xf>
    <xf numFmtId="14" fontId="2" fillId="9" borderId="53" xfId="3" applyNumberFormat="1" applyFill="1" applyBorder="1" applyProtection="1">
      <protection locked="0"/>
    </xf>
    <xf numFmtId="3" fontId="2" fillId="9" borderId="53" xfId="3" applyNumberFormat="1" applyFill="1" applyBorder="1" applyProtection="1">
      <protection locked="0"/>
    </xf>
    <xf numFmtId="14" fontId="2" fillId="0" borderId="53" xfId="3" applyNumberFormat="1" applyFill="1" applyBorder="1" applyProtection="1">
      <protection locked="0"/>
    </xf>
    <xf numFmtId="3" fontId="0" fillId="9" borderId="53" xfId="4" applyNumberFormat="1" applyFont="1" applyFill="1" applyBorder="1" applyProtection="1">
      <protection locked="0"/>
    </xf>
    <xf numFmtId="164" fontId="2" fillId="0" borderId="53" xfId="3" applyNumberFormat="1" applyBorder="1" applyProtection="1">
      <protection hidden="1"/>
    </xf>
    <xf numFmtId="14" fontId="2" fillId="0" borderId="53" xfId="3" applyNumberFormat="1" applyBorder="1" applyProtection="1">
      <protection hidden="1"/>
    </xf>
    <xf numFmtId="165" fontId="0" fillId="9" borderId="53" xfId="4" applyNumberFormat="1" applyFont="1" applyFill="1" applyBorder="1" applyProtection="1">
      <protection hidden="1"/>
    </xf>
    <xf numFmtId="14" fontId="2" fillId="0" borderId="53" xfId="3" applyNumberFormat="1" applyFill="1" applyBorder="1" applyProtection="1">
      <protection hidden="1"/>
    </xf>
    <xf numFmtId="165" fontId="25" fillId="9" borderId="53" xfId="1" applyNumberFormat="1" applyFont="1" applyFill="1" applyBorder="1" applyAlignment="1" applyProtection="1">
      <alignment vertical="center"/>
      <protection hidden="1"/>
    </xf>
    <xf numFmtId="165" fontId="25" fillId="9" borderId="59" xfId="1" applyNumberFormat="1" applyFont="1" applyFill="1" applyBorder="1" applyAlignment="1" applyProtection="1">
      <alignment vertical="center"/>
      <protection hidden="1"/>
    </xf>
    <xf numFmtId="3" fontId="0" fillId="9" borderId="13" xfId="1" applyNumberFormat="1" applyFont="1" applyFill="1" applyBorder="1" applyProtection="1">
      <protection locked="0"/>
    </xf>
    <xf numFmtId="3" fontId="2" fillId="9" borderId="13" xfId="3" applyNumberFormat="1" applyFill="1" applyBorder="1" applyProtection="1">
      <protection locked="0"/>
    </xf>
    <xf numFmtId="3" fontId="2" fillId="0" borderId="0" xfId="3" applyNumberFormat="1" applyProtection="1">
      <protection hidden="1"/>
    </xf>
    <xf numFmtId="0" fontId="2" fillId="9" borderId="38" xfId="3" applyFill="1" applyBorder="1" applyAlignment="1" applyProtection="1">
      <alignment horizontal="center"/>
      <protection hidden="1"/>
    </xf>
    <xf numFmtId="0" fontId="2" fillId="4" borderId="19" xfId="3" applyFill="1" applyBorder="1" applyAlignment="1" applyProtection="1">
      <alignment horizontal="center"/>
      <protection hidden="1"/>
    </xf>
    <xf numFmtId="3" fontId="0" fillId="4" borderId="18" xfId="4" applyNumberFormat="1" applyFont="1" applyFill="1" applyBorder="1" applyProtection="1">
      <protection hidden="1"/>
    </xf>
    <xf numFmtId="166" fontId="0" fillId="4" borderId="38" xfId="4" applyNumberFormat="1" applyFont="1" applyFill="1" applyBorder="1" applyProtection="1">
      <protection hidden="1"/>
    </xf>
    <xf numFmtId="3" fontId="2" fillId="4" borderId="23" xfId="3" applyNumberFormat="1" applyFill="1" applyBorder="1" applyProtection="1">
      <protection hidden="1"/>
    </xf>
    <xf numFmtId="3" fontId="3" fillId="4" borderId="19" xfId="3" applyNumberFormat="1" applyFont="1" applyFill="1" applyBorder="1" applyAlignment="1" applyProtection="1">
      <alignment horizontal="center"/>
      <protection hidden="1"/>
    </xf>
    <xf numFmtId="3" fontId="24" fillId="4" borderId="19" xfId="3" applyNumberFormat="1" applyFont="1" applyFill="1" applyBorder="1" applyAlignment="1" applyProtection="1">
      <alignment horizontal="right"/>
      <protection hidden="1"/>
    </xf>
    <xf numFmtId="3" fontId="0" fillId="4" borderId="19" xfId="4" applyNumberFormat="1" applyFont="1" applyFill="1" applyBorder="1" applyProtection="1">
      <protection locked="0"/>
    </xf>
    <xf numFmtId="14" fontId="2" fillId="4" borderId="19" xfId="3" applyNumberFormat="1" applyFill="1" applyBorder="1" applyProtection="1">
      <protection locked="0"/>
    </xf>
    <xf numFmtId="3" fontId="2" fillId="4" borderId="19" xfId="3" applyNumberFormat="1" applyFill="1" applyBorder="1" applyProtection="1">
      <protection locked="0"/>
    </xf>
    <xf numFmtId="165" fontId="0" fillId="4" borderId="19" xfId="4" applyNumberFormat="1" applyFont="1" applyFill="1" applyBorder="1" applyProtection="1">
      <protection hidden="1"/>
    </xf>
    <xf numFmtId="165" fontId="25" fillId="4" borderId="19" xfId="1" applyNumberFormat="1" applyFont="1" applyFill="1" applyBorder="1" applyAlignment="1" applyProtection="1">
      <alignment vertical="center"/>
      <protection hidden="1"/>
    </xf>
    <xf numFmtId="165" fontId="25" fillId="4" borderId="24" xfId="1" applyNumberFormat="1" applyFont="1" applyFill="1" applyBorder="1" applyAlignment="1" applyProtection="1">
      <alignment vertical="center"/>
      <protection hidden="1"/>
    </xf>
    <xf numFmtId="0" fontId="2" fillId="4" borderId="13" xfId="3" applyFill="1" applyBorder="1" applyAlignment="1" applyProtection="1">
      <alignment horizontal="center"/>
      <protection hidden="1"/>
    </xf>
    <xf numFmtId="3" fontId="29" fillId="4" borderId="40" xfId="4" applyNumberFormat="1" applyFont="1" applyFill="1" applyBorder="1" applyProtection="1">
      <protection hidden="1"/>
    </xf>
    <xf numFmtId="3" fontId="2" fillId="4" borderId="7" xfId="3" applyNumberFormat="1" applyFill="1" applyBorder="1" applyProtection="1">
      <protection hidden="1"/>
    </xf>
    <xf numFmtId="3" fontId="3" fillId="4" borderId="4" xfId="3" applyNumberFormat="1" applyFont="1" applyFill="1" applyBorder="1" applyAlignment="1" applyProtection="1">
      <alignment horizontal="center"/>
      <protection hidden="1"/>
    </xf>
    <xf numFmtId="166" fontId="24" fillId="4" borderId="4" xfId="3" applyNumberFormat="1" applyFont="1" applyFill="1" applyBorder="1" applyAlignment="1" applyProtection="1">
      <alignment horizontal="right"/>
      <protection hidden="1"/>
    </xf>
    <xf numFmtId="3" fontId="0" fillId="4" borderId="4" xfId="1" applyNumberFormat="1" applyFont="1" applyFill="1" applyBorder="1" applyProtection="1">
      <protection locked="0"/>
    </xf>
    <xf numFmtId="14" fontId="2" fillId="4" borderId="4" xfId="3" applyNumberFormat="1" applyFill="1" applyBorder="1" applyProtection="1">
      <protection locked="0"/>
    </xf>
    <xf numFmtId="3" fontId="2" fillId="4" borderId="4" xfId="3" applyNumberFormat="1" applyFill="1" applyBorder="1" applyProtection="1">
      <protection locked="0"/>
    </xf>
    <xf numFmtId="3" fontId="0" fillId="4" borderId="4" xfId="4" applyNumberFormat="1" applyFont="1" applyFill="1" applyBorder="1" applyProtection="1">
      <protection locked="0"/>
    </xf>
    <xf numFmtId="165" fontId="0" fillId="4" borderId="4" xfId="4" applyNumberFormat="1" applyFont="1" applyFill="1" applyBorder="1" applyProtection="1">
      <protection hidden="1"/>
    </xf>
    <xf numFmtId="165" fontId="25" fillId="4" borderId="4" xfId="1" applyNumberFormat="1" applyFont="1" applyFill="1" applyBorder="1" applyAlignment="1" applyProtection="1">
      <alignment vertical="center"/>
      <protection hidden="1"/>
    </xf>
    <xf numFmtId="165" fontId="25" fillId="4" borderId="38" xfId="1" applyNumberFormat="1" applyFont="1" applyFill="1" applyBorder="1" applyAlignment="1" applyProtection="1">
      <alignment vertical="center"/>
      <protection hidden="1"/>
    </xf>
    <xf numFmtId="0" fontId="2" fillId="4" borderId="4" xfId="3" applyFill="1" applyBorder="1" applyAlignment="1" applyProtection="1">
      <alignment horizontal="center"/>
      <protection hidden="1"/>
    </xf>
    <xf numFmtId="3" fontId="0" fillId="4" borderId="40" xfId="4" applyNumberFormat="1" applyFont="1" applyFill="1" applyBorder="1" applyProtection="1">
      <protection hidden="1"/>
    </xf>
    <xf numFmtId="3" fontId="24" fillId="4" borderId="4" xfId="3" applyNumberFormat="1" applyFont="1" applyFill="1" applyBorder="1" applyAlignment="1" applyProtection="1">
      <alignment horizontal="right"/>
      <protection hidden="1"/>
    </xf>
    <xf numFmtId="0" fontId="0" fillId="4" borderId="4" xfId="3" applyFont="1" applyFill="1" applyBorder="1" applyAlignment="1" applyProtection="1">
      <alignment horizontal="center"/>
      <protection hidden="1"/>
    </xf>
    <xf numFmtId="0" fontId="2" fillId="4" borderId="3" xfId="3" applyFill="1" applyBorder="1" applyAlignment="1" applyProtection="1">
      <alignment horizontal="center"/>
      <protection hidden="1"/>
    </xf>
    <xf numFmtId="0" fontId="0" fillId="4" borderId="3" xfId="3" applyFont="1" applyFill="1" applyBorder="1" applyAlignment="1" applyProtection="1">
      <alignment horizontal="center"/>
      <protection hidden="1"/>
    </xf>
    <xf numFmtId="0" fontId="2" fillId="4" borderId="26" xfId="3" applyFill="1" applyBorder="1" applyAlignment="1" applyProtection="1">
      <alignment horizontal="center"/>
      <protection hidden="1"/>
    </xf>
    <xf numFmtId="3" fontId="0" fillId="4" borderId="25" xfId="4" applyNumberFormat="1" applyFont="1" applyFill="1" applyBorder="1" applyProtection="1">
      <protection hidden="1"/>
    </xf>
    <xf numFmtId="3" fontId="2" fillId="4" borderId="30" xfId="3" applyNumberFormat="1" applyFill="1" applyBorder="1" applyProtection="1">
      <protection hidden="1"/>
    </xf>
    <xf numFmtId="3" fontId="3" fillId="4" borderId="26" xfId="3" applyNumberFormat="1" applyFont="1" applyFill="1" applyBorder="1" applyAlignment="1" applyProtection="1">
      <alignment horizontal="center"/>
      <protection hidden="1"/>
    </xf>
    <xf numFmtId="3" fontId="24" fillId="4" borderId="26" xfId="3" applyNumberFormat="1" applyFont="1" applyFill="1" applyBorder="1" applyAlignment="1" applyProtection="1">
      <alignment horizontal="right"/>
      <protection hidden="1"/>
    </xf>
    <xf numFmtId="3" fontId="2" fillId="4" borderId="26" xfId="3" applyNumberFormat="1" applyFill="1" applyBorder="1" applyProtection="1">
      <protection locked="0"/>
    </xf>
    <xf numFmtId="14" fontId="2" fillId="4" borderId="26" xfId="3" applyNumberFormat="1" applyFill="1" applyBorder="1" applyProtection="1">
      <protection locked="0"/>
    </xf>
    <xf numFmtId="3" fontId="0" fillId="4" borderId="26" xfId="4" applyNumberFormat="1" applyFont="1" applyFill="1" applyBorder="1" applyProtection="1">
      <protection locked="0"/>
    </xf>
    <xf numFmtId="165" fontId="0" fillId="4" borderId="26" xfId="4" applyNumberFormat="1" applyFont="1" applyFill="1" applyBorder="1" applyProtection="1">
      <protection hidden="1"/>
    </xf>
    <xf numFmtId="165" fontId="25" fillId="4" borderId="26" xfId="1" applyNumberFormat="1" applyFont="1" applyFill="1" applyBorder="1" applyAlignment="1" applyProtection="1">
      <alignment vertical="center"/>
      <protection hidden="1"/>
    </xf>
    <xf numFmtId="165" fontId="25" fillId="4" borderId="31" xfId="1" applyNumberFormat="1" applyFont="1" applyFill="1" applyBorder="1" applyAlignment="1" applyProtection="1">
      <alignment vertical="center"/>
      <protection hidden="1"/>
    </xf>
    <xf numFmtId="0" fontId="2" fillId="6" borderId="15" xfId="3" applyFill="1" applyBorder="1" applyAlignment="1" applyProtection="1">
      <alignment horizontal="center"/>
      <protection hidden="1"/>
    </xf>
    <xf numFmtId="0" fontId="2" fillId="6" borderId="13" xfId="3" applyFill="1" applyBorder="1" applyAlignment="1" applyProtection="1">
      <alignment horizontal="center"/>
      <protection hidden="1"/>
    </xf>
    <xf numFmtId="3" fontId="28" fillId="6" borderId="34" xfId="4" applyNumberFormat="1" applyFont="1" applyFill="1" applyBorder="1" applyProtection="1">
      <protection hidden="1"/>
    </xf>
    <xf numFmtId="3" fontId="0" fillId="6" borderId="36" xfId="4" applyNumberFormat="1" applyFont="1" applyFill="1" applyBorder="1" applyProtection="1">
      <protection hidden="1"/>
    </xf>
    <xf numFmtId="3" fontId="2" fillId="6" borderId="15" xfId="3" applyNumberFormat="1" applyFill="1" applyBorder="1" applyProtection="1">
      <protection hidden="1"/>
    </xf>
    <xf numFmtId="3" fontId="3" fillId="6" borderId="13" xfId="3" applyNumberFormat="1" applyFont="1" applyFill="1" applyBorder="1" applyAlignment="1" applyProtection="1">
      <alignment horizontal="center"/>
      <protection hidden="1"/>
    </xf>
    <xf numFmtId="3" fontId="24" fillId="6" borderId="13" xfId="3" applyNumberFormat="1" applyFont="1" applyFill="1" applyBorder="1" applyAlignment="1" applyProtection="1">
      <alignment horizontal="right"/>
      <protection hidden="1"/>
    </xf>
    <xf numFmtId="3" fontId="0" fillId="6" borderId="13" xfId="4" applyNumberFormat="1" applyFont="1" applyFill="1" applyBorder="1" applyProtection="1">
      <protection locked="0"/>
    </xf>
    <xf numFmtId="14" fontId="2" fillId="6" borderId="13" xfId="3" applyNumberFormat="1" applyFill="1" applyBorder="1" applyProtection="1">
      <protection locked="0"/>
    </xf>
    <xf numFmtId="164" fontId="2" fillId="6" borderId="13" xfId="3" applyNumberFormat="1" applyFill="1" applyBorder="1" applyProtection="1">
      <protection hidden="1"/>
    </xf>
    <xf numFmtId="14" fontId="2" fillId="6" borderId="13" xfId="3" applyNumberFormat="1" applyFill="1" applyBorder="1" applyProtection="1">
      <protection hidden="1"/>
    </xf>
    <xf numFmtId="165" fontId="0" fillId="6" borderId="13" xfId="4" applyNumberFormat="1" applyFont="1" applyFill="1" applyBorder="1" applyProtection="1">
      <protection hidden="1"/>
    </xf>
    <xf numFmtId="165" fontId="25" fillId="6" borderId="13" xfId="1" applyNumberFormat="1" applyFont="1" applyFill="1" applyBorder="1" applyAlignment="1" applyProtection="1">
      <alignment vertical="center"/>
      <protection hidden="1"/>
    </xf>
    <xf numFmtId="165" fontId="25" fillId="6" borderId="36" xfId="1" applyNumberFormat="1" applyFont="1" applyFill="1" applyBorder="1" applyAlignment="1" applyProtection="1">
      <alignment vertical="center"/>
      <protection hidden="1"/>
    </xf>
    <xf numFmtId="0" fontId="2" fillId="6" borderId="7" xfId="3" applyFill="1" applyBorder="1" applyAlignment="1" applyProtection="1">
      <alignment horizontal="center"/>
      <protection hidden="1"/>
    </xf>
    <xf numFmtId="0" fontId="2" fillId="6" borderId="4" xfId="3" applyFill="1" applyBorder="1" applyAlignment="1" applyProtection="1">
      <alignment horizontal="center"/>
      <protection hidden="1"/>
    </xf>
    <xf numFmtId="3" fontId="28" fillId="6" borderId="40" xfId="4" applyNumberFormat="1" applyFont="1" applyFill="1" applyBorder="1" applyProtection="1">
      <protection hidden="1"/>
    </xf>
    <xf numFmtId="3" fontId="0" fillId="6" borderId="38" xfId="4" applyNumberFormat="1" applyFont="1" applyFill="1" applyBorder="1" applyProtection="1">
      <protection hidden="1"/>
    </xf>
    <xf numFmtId="3" fontId="2" fillId="6" borderId="7" xfId="3" applyNumberFormat="1" applyFill="1" applyBorder="1" applyProtection="1">
      <protection hidden="1"/>
    </xf>
    <xf numFmtId="3" fontId="3" fillId="6" borderId="4" xfId="3" applyNumberFormat="1" applyFont="1" applyFill="1" applyBorder="1" applyAlignment="1" applyProtection="1">
      <alignment horizontal="center"/>
      <protection hidden="1"/>
    </xf>
    <xf numFmtId="3" fontId="3" fillId="6" borderId="19" xfId="3" applyNumberFormat="1" applyFont="1" applyFill="1" applyBorder="1" applyAlignment="1" applyProtection="1">
      <alignment horizontal="center"/>
      <protection hidden="1"/>
    </xf>
    <xf numFmtId="3" fontId="24" fillId="6" borderId="4" xfId="3" applyNumberFormat="1" applyFont="1" applyFill="1" applyBorder="1" applyAlignment="1" applyProtection="1">
      <alignment horizontal="right"/>
      <protection hidden="1"/>
    </xf>
    <xf numFmtId="3" fontId="0" fillId="6" borderId="4" xfId="4" applyNumberFormat="1" applyFont="1" applyFill="1" applyBorder="1" applyProtection="1">
      <protection locked="0"/>
    </xf>
    <xf numFmtId="14" fontId="2" fillId="6" borderId="4" xfId="3" applyNumberFormat="1" applyFill="1" applyBorder="1" applyProtection="1">
      <protection locked="0"/>
    </xf>
    <xf numFmtId="164" fontId="2" fillId="6" borderId="4" xfId="3" applyNumberFormat="1" applyFill="1" applyBorder="1" applyProtection="1">
      <protection hidden="1"/>
    </xf>
    <xf numFmtId="14" fontId="2" fillId="6" borderId="4" xfId="3" applyNumberFormat="1" applyFill="1" applyBorder="1" applyProtection="1">
      <protection hidden="1"/>
    </xf>
    <xf numFmtId="165" fontId="0" fillId="6" borderId="4" xfId="4" applyNumberFormat="1" applyFont="1" applyFill="1" applyBorder="1" applyProtection="1">
      <protection hidden="1"/>
    </xf>
    <xf numFmtId="165" fontId="25" fillId="6" borderId="4" xfId="1" applyNumberFormat="1" applyFont="1" applyFill="1" applyBorder="1" applyAlignment="1" applyProtection="1">
      <alignment vertical="center"/>
      <protection hidden="1"/>
    </xf>
    <xf numFmtId="165" fontId="25" fillId="6" borderId="38" xfId="1" applyNumberFormat="1" applyFont="1" applyFill="1" applyBorder="1" applyAlignment="1" applyProtection="1">
      <alignment vertical="center"/>
      <protection hidden="1"/>
    </xf>
    <xf numFmtId="3" fontId="0" fillId="6" borderId="4" xfId="1" applyNumberFormat="1" applyFont="1" applyFill="1" applyBorder="1" applyProtection="1">
      <protection locked="0"/>
    </xf>
    <xf numFmtId="3" fontId="2" fillId="6" borderId="4" xfId="3" applyNumberFormat="1" applyFill="1" applyBorder="1" applyProtection="1">
      <protection locked="0"/>
    </xf>
    <xf numFmtId="3" fontId="3" fillId="6" borderId="3" xfId="3" applyNumberFormat="1" applyFont="1" applyFill="1" applyBorder="1" applyAlignment="1" applyProtection="1">
      <alignment horizontal="center"/>
      <protection hidden="1"/>
    </xf>
    <xf numFmtId="0" fontId="2" fillId="6" borderId="8" xfId="3" applyFill="1" applyBorder="1" applyAlignment="1" applyProtection="1">
      <alignment horizontal="center"/>
      <protection hidden="1"/>
    </xf>
    <xf numFmtId="3" fontId="0" fillId="6" borderId="40" xfId="4" applyNumberFormat="1" applyFont="1" applyFill="1" applyBorder="1" applyProtection="1">
      <protection hidden="1"/>
    </xf>
    <xf numFmtId="0" fontId="2" fillId="6" borderId="10" xfId="3" applyFill="1" applyBorder="1" applyAlignment="1" applyProtection="1">
      <alignment horizontal="center"/>
      <protection hidden="1"/>
    </xf>
    <xf numFmtId="3" fontId="0" fillId="6" borderId="46" xfId="4" applyNumberFormat="1" applyFont="1" applyFill="1" applyBorder="1" applyProtection="1">
      <protection hidden="1"/>
    </xf>
    <xf numFmtId="3" fontId="0" fillId="6" borderId="43" xfId="4" applyNumberFormat="1" applyFont="1" applyFill="1" applyBorder="1" applyProtection="1">
      <protection hidden="1"/>
    </xf>
    <xf numFmtId="3" fontId="2" fillId="6" borderId="8" xfId="3" applyNumberFormat="1" applyFill="1" applyBorder="1" applyProtection="1">
      <protection hidden="1"/>
    </xf>
    <xf numFmtId="3" fontId="3" fillId="6" borderId="42" xfId="3" applyNumberFormat="1" applyFont="1" applyFill="1" applyBorder="1" applyAlignment="1" applyProtection="1">
      <alignment horizontal="center"/>
      <protection hidden="1"/>
    </xf>
    <xf numFmtId="3" fontId="24" fillId="6" borderId="3" xfId="3" applyNumberFormat="1" applyFont="1" applyFill="1" applyBorder="1" applyAlignment="1" applyProtection="1">
      <alignment horizontal="right"/>
      <protection hidden="1"/>
    </xf>
    <xf numFmtId="3" fontId="0" fillId="6" borderId="3" xfId="4" applyNumberFormat="1" applyFont="1" applyFill="1" applyBorder="1" applyProtection="1">
      <protection locked="0"/>
    </xf>
    <xf numFmtId="14" fontId="2" fillId="6" borderId="3" xfId="3" applyNumberFormat="1" applyFill="1" applyBorder="1" applyProtection="1">
      <protection locked="0"/>
    </xf>
    <xf numFmtId="164" fontId="2" fillId="6" borderId="3" xfId="3" applyNumberFormat="1" applyFill="1" applyBorder="1" applyProtection="1">
      <protection hidden="1"/>
    </xf>
    <xf numFmtId="14" fontId="2" fillId="6" borderId="3" xfId="3" applyNumberFormat="1" applyFill="1" applyBorder="1" applyProtection="1">
      <protection hidden="1"/>
    </xf>
    <xf numFmtId="165" fontId="0" fillId="6" borderId="3" xfId="4" applyNumberFormat="1" applyFont="1" applyFill="1" applyBorder="1" applyProtection="1">
      <protection hidden="1"/>
    </xf>
    <xf numFmtId="165" fontId="25" fillId="6" borderId="3" xfId="1" applyNumberFormat="1" applyFont="1" applyFill="1" applyBorder="1" applyAlignment="1" applyProtection="1">
      <alignment vertical="center"/>
      <protection hidden="1"/>
    </xf>
    <xf numFmtId="165" fontId="25" fillId="6" borderId="43" xfId="1" applyNumberFormat="1" applyFont="1" applyFill="1" applyBorder="1" applyAlignment="1" applyProtection="1">
      <alignment vertical="center"/>
      <protection hidden="1"/>
    </xf>
    <xf numFmtId="0" fontId="2" fillId="7" borderId="23" xfId="3" applyFill="1" applyBorder="1" applyAlignment="1" applyProtection="1">
      <alignment horizontal="center"/>
      <protection hidden="1"/>
    </xf>
    <xf numFmtId="0" fontId="2" fillId="7" borderId="19" xfId="3" applyFill="1" applyBorder="1" applyAlignment="1" applyProtection="1">
      <alignment horizontal="center"/>
      <protection hidden="1"/>
    </xf>
    <xf numFmtId="3" fontId="2" fillId="7" borderId="18" xfId="4" applyNumberFormat="1" applyFont="1" applyFill="1" applyBorder="1" applyProtection="1">
      <protection hidden="1"/>
    </xf>
    <xf numFmtId="3" fontId="2" fillId="7" borderId="24" xfId="4" applyNumberFormat="1" applyFont="1" applyFill="1" applyBorder="1" applyProtection="1">
      <protection hidden="1"/>
    </xf>
    <xf numFmtId="3" fontId="2" fillId="7" borderId="7" xfId="3" applyNumberFormat="1" applyFill="1" applyBorder="1" applyProtection="1">
      <protection hidden="1"/>
    </xf>
    <xf numFmtId="3" fontId="3" fillId="7" borderId="19" xfId="3" applyNumberFormat="1" applyFont="1" applyFill="1" applyBorder="1" applyAlignment="1" applyProtection="1">
      <alignment horizontal="center"/>
      <protection hidden="1"/>
    </xf>
    <xf numFmtId="3" fontId="24" fillId="7" borderId="19" xfId="3" applyNumberFormat="1" applyFont="1" applyFill="1" applyBorder="1" applyAlignment="1" applyProtection="1">
      <alignment horizontal="right"/>
      <protection hidden="1"/>
    </xf>
    <xf numFmtId="3" fontId="0" fillId="7" borderId="19" xfId="4" applyNumberFormat="1" applyFont="1" applyFill="1" applyBorder="1" applyProtection="1">
      <protection locked="0"/>
    </xf>
    <xf numFmtId="14" fontId="2" fillId="7" borderId="19" xfId="3" applyNumberFormat="1" applyFill="1" applyBorder="1" applyProtection="1">
      <protection locked="0"/>
    </xf>
    <xf numFmtId="165" fontId="0" fillId="7" borderId="19" xfId="4" applyNumberFormat="1" applyFont="1" applyFill="1" applyBorder="1" applyProtection="1">
      <protection hidden="1"/>
    </xf>
    <xf numFmtId="165" fontId="25" fillId="7" borderId="19" xfId="1" applyNumberFormat="1" applyFont="1" applyFill="1" applyBorder="1" applyAlignment="1" applyProtection="1">
      <alignment vertical="center"/>
      <protection hidden="1"/>
    </xf>
    <xf numFmtId="165" fontId="25" fillId="7" borderId="24" xfId="1" applyNumberFormat="1" applyFont="1" applyFill="1" applyBorder="1" applyAlignment="1" applyProtection="1">
      <alignment vertical="center"/>
      <protection hidden="1"/>
    </xf>
    <xf numFmtId="0" fontId="2" fillId="7" borderId="7" xfId="3" applyFill="1" applyBorder="1" applyAlignment="1" applyProtection="1">
      <alignment horizontal="center"/>
      <protection hidden="1"/>
    </xf>
    <xf numFmtId="0" fontId="2" fillId="7" borderId="4" xfId="3" applyFill="1" applyBorder="1" applyAlignment="1" applyProtection="1">
      <alignment horizontal="center"/>
      <protection hidden="1"/>
    </xf>
    <xf numFmtId="3" fontId="0" fillId="7" borderId="40" xfId="4" applyNumberFormat="1" applyFont="1" applyFill="1" applyBorder="1" applyProtection="1">
      <protection hidden="1"/>
    </xf>
    <xf numFmtId="3" fontId="0" fillId="7" borderId="38" xfId="4" applyNumberFormat="1" applyFont="1" applyFill="1" applyBorder="1" applyProtection="1">
      <protection hidden="1"/>
    </xf>
    <xf numFmtId="3" fontId="3" fillId="7" borderId="4" xfId="3" applyNumberFormat="1" applyFont="1" applyFill="1" applyBorder="1" applyAlignment="1" applyProtection="1">
      <alignment horizontal="center"/>
      <protection hidden="1"/>
    </xf>
    <xf numFmtId="3" fontId="24" fillId="7" borderId="4" xfId="3" applyNumberFormat="1" applyFont="1" applyFill="1" applyBorder="1" applyAlignment="1" applyProtection="1">
      <alignment horizontal="right"/>
      <protection hidden="1"/>
    </xf>
    <xf numFmtId="3" fontId="0" fillId="7" borderId="4" xfId="4" applyNumberFormat="1" applyFont="1" applyFill="1" applyBorder="1" applyProtection="1">
      <protection locked="0"/>
    </xf>
    <xf numFmtId="14" fontId="2" fillId="7" borderId="4" xfId="3" applyNumberFormat="1" applyFill="1" applyBorder="1" applyProtection="1">
      <protection locked="0"/>
    </xf>
    <xf numFmtId="165" fontId="0" fillId="7" borderId="4" xfId="4" applyNumberFormat="1" applyFont="1" applyFill="1" applyBorder="1" applyProtection="1">
      <protection hidden="1"/>
    </xf>
    <xf numFmtId="165" fontId="25" fillId="7" borderId="4" xfId="1" applyNumberFormat="1" applyFont="1" applyFill="1" applyBorder="1" applyAlignment="1" applyProtection="1">
      <alignment vertical="center"/>
      <protection hidden="1"/>
    </xf>
    <xf numFmtId="165" fontId="25" fillId="7" borderId="38" xfId="1" applyNumberFormat="1" applyFont="1" applyFill="1" applyBorder="1" applyAlignment="1" applyProtection="1">
      <alignment vertical="center"/>
      <protection hidden="1"/>
    </xf>
    <xf numFmtId="0" fontId="2" fillId="7" borderId="60" xfId="3" applyFill="1" applyBorder="1" applyAlignment="1" applyProtection="1">
      <alignment horizontal="center"/>
      <protection hidden="1"/>
    </xf>
    <xf numFmtId="0" fontId="2" fillId="7" borderId="61" xfId="3" applyFill="1" applyBorder="1" applyAlignment="1" applyProtection="1">
      <alignment horizontal="center"/>
      <protection hidden="1"/>
    </xf>
    <xf numFmtId="3" fontId="0" fillId="7" borderId="52" xfId="4" applyNumberFormat="1" applyFont="1" applyFill="1" applyBorder="1" applyProtection="1">
      <protection hidden="1"/>
    </xf>
    <xf numFmtId="3" fontId="0" fillId="7" borderId="62" xfId="4" applyNumberFormat="1" applyFont="1" applyFill="1" applyBorder="1" applyProtection="1">
      <protection hidden="1"/>
    </xf>
    <xf numFmtId="3" fontId="2" fillId="7" borderId="60" xfId="3" applyNumberFormat="1" applyFill="1" applyBorder="1" applyProtection="1">
      <protection hidden="1"/>
    </xf>
    <xf numFmtId="3" fontId="3" fillId="7" borderId="61" xfId="3" applyNumberFormat="1" applyFont="1" applyFill="1" applyBorder="1" applyAlignment="1" applyProtection="1">
      <alignment horizontal="center"/>
      <protection hidden="1"/>
    </xf>
    <xf numFmtId="3" fontId="24" fillId="7" borderId="26" xfId="3" applyNumberFormat="1" applyFont="1" applyFill="1" applyBorder="1" applyAlignment="1" applyProtection="1">
      <alignment horizontal="right"/>
      <protection hidden="1"/>
    </xf>
    <xf numFmtId="3" fontId="0" fillId="7" borderId="61" xfId="4" applyNumberFormat="1" applyFont="1" applyFill="1" applyBorder="1" applyProtection="1">
      <protection locked="0"/>
    </xf>
    <xf numFmtId="14" fontId="2" fillId="7" borderId="61" xfId="3" applyNumberFormat="1" applyFill="1" applyBorder="1" applyProtection="1">
      <protection locked="0"/>
    </xf>
    <xf numFmtId="14" fontId="2" fillId="0" borderId="61" xfId="3" applyNumberFormat="1" applyFill="1" applyBorder="1" applyProtection="1">
      <protection locked="0"/>
    </xf>
    <xf numFmtId="164" fontId="2" fillId="0" borderId="61" xfId="3" applyNumberFormat="1" applyBorder="1" applyProtection="1">
      <protection hidden="1"/>
    </xf>
    <xf numFmtId="14" fontId="2" fillId="0" borderId="61" xfId="3" applyNumberFormat="1" applyBorder="1" applyProtection="1">
      <protection hidden="1"/>
    </xf>
    <xf numFmtId="165" fontId="0" fillId="7" borderId="61" xfId="4" applyNumberFormat="1" applyFont="1" applyFill="1" applyBorder="1" applyProtection="1">
      <protection hidden="1"/>
    </xf>
    <xf numFmtId="14" fontId="2" fillId="0" borderId="61" xfId="3" applyNumberFormat="1" applyFill="1" applyBorder="1" applyProtection="1">
      <protection hidden="1"/>
    </xf>
    <xf numFmtId="165" fontId="25" fillId="7" borderId="61" xfId="1" applyNumberFormat="1" applyFont="1" applyFill="1" applyBorder="1" applyAlignment="1" applyProtection="1">
      <alignment vertical="center"/>
      <protection hidden="1"/>
    </xf>
    <xf numFmtId="165" fontId="25" fillId="7" borderId="62" xfId="1" applyNumberFormat="1" applyFont="1" applyFill="1" applyBorder="1" applyAlignment="1" applyProtection="1">
      <alignment vertical="center"/>
      <protection hidden="1"/>
    </xf>
    <xf numFmtId="0" fontId="2" fillId="8" borderId="23" xfId="3" applyFill="1" applyBorder="1" applyAlignment="1" applyProtection="1">
      <alignment horizontal="center"/>
      <protection hidden="1"/>
    </xf>
    <xf numFmtId="0" fontId="2" fillId="8" borderId="19" xfId="3" applyFill="1" applyBorder="1" applyAlignment="1" applyProtection="1">
      <alignment horizontal="center"/>
      <protection hidden="1"/>
    </xf>
    <xf numFmtId="3" fontId="0" fillId="8" borderId="18" xfId="4" applyNumberFormat="1" applyFont="1" applyFill="1" applyBorder="1" applyProtection="1">
      <protection hidden="1"/>
    </xf>
    <xf numFmtId="3" fontId="0" fillId="8" borderId="24" xfId="4" applyNumberFormat="1" applyFont="1" applyFill="1" applyBorder="1" applyProtection="1">
      <protection hidden="1"/>
    </xf>
    <xf numFmtId="3" fontId="2" fillId="8" borderId="23" xfId="3" applyNumberFormat="1" applyFill="1" applyBorder="1" applyProtection="1">
      <protection hidden="1"/>
    </xf>
    <xf numFmtId="3" fontId="3" fillId="8" borderId="19" xfId="3" applyNumberFormat="1" applyFont="1" applyFill="1" applyBorder="1" applyAlignment="1" applyProtection="1">
      <alignment horizontal="center"/>
      <protection hidden="1"/>
    </xf>
    <xf numFmtId="3" fontId="24" fillId="8" borderId="19" xfId="3" applyNumberFormat="1" applyFont="1" applyFill="1" applyBorder="1" applyAlignment="1" applyProtection="1">
      <alignment horizontal="right"/>
      <protection hidden="1"/>
    </xf>
    <xf numFmtId="3" fontId="0" fillId="8" borderId="19" xfId="4" applyNumberFormat="1" applyFont="1" applyFill="1" applyBorder="1" applyProtection="1">
      <protection locked="0"/>
    </xf>
    <xf numFmtId="14" fontId="0" fillId="8" borderId="19" xfId="3" applyNumberFormat="1" applyFont="1" applyFill="1" applyBorder="1" applyProtection="1">
      <protection locked="0"/>
    </xf>
    <xf numFmtId="14" fontId="0" fillId="0" borderId="19" xfId="3" applyNumberFormat="1" applyFont="1" applyFill="1" applyBorder="1" applyProtection="1">
      <protection locked="0"/>
    </xf>
    <xf numFmtId="165" fontId="0" fillId="8" borderId="19" xfId="4" applyNumberFormat="1" applyFont="1" applyFill="1" applyBorder="1" applyProtection="1">
      <protection hidden="1"/>
    </xf>
    <xf numFmtId="165" fontId="25" fillId="8" borderId="19" xfId="1" applyNumberFormat="1" applyFont="1" applyFill="1" applyBorder="1" applyAlignment="1" applyProtection="1">
      <alignment vertical="center"/>
      <protection hidden="1"/>
    </xf>
    <xf numFmtId="165" fontId="25" fillId="8" borderId="24" xfId="1" applyNumberFormat="1" applyFont="1" applyFill="1" applyBorder="1" applyAlignment="1" applyProtection="1">
      <alignment vertical="center"/>
      <protection hidden="1"/>
    </xf>
    <xf numFmtId="0" fontId="2" fillId="8" borderId="15" xfId="3" applyFill="1" applyBorder="1" applyAlignment="1" applyProtection="1">
      <alignment horizontal="center"/>
      <protection hidden="1"/>
    </xf>
    <xf numFmtId="0" fontId="2" fillId="8" borderId="13" xfId="3" applyFill="1" applyBorder="1" applyAlignment="1" applyProtection="1">
      <alignment horizontal="center"/>
      <protection hidden="1"/>
    </xf>
    <xf numFmtId="3" fontId="30" fillId="8" borderId="40" xfId="4" applyNumberFormat="1" applyFont="1" applyFill="1" applyBorder="1" applyProtection="1">
      <protection hidden="1"/>
    </xf>
    <xf numFmtId="166" fontId="0" fillId="8" borderId="38" xfId="4" applyNumberFormat="1" applyFont="1" applyFill="1" applyBorder="1" applyProtection="1">
      <protection hidden="1"/>
    </xf>
    <xf numFmtId="3" fontId="2" fillId="8" borderId="7" xfId="3" applyNumberFormat="1" applyFill="1" applyBorder="1" applyProtection="1">
      <protection hidden="1"/>
    </xf>
    <xf numFmtId="3" fontId="3" fillId="8" borderId="4" xfId="3" applyNumberFormat="1" applyFont="1" applyFill="1" applyBorder="1" applyAlignment="1" applyProtection="1">
      <alignment horizontal="center"/>
      <protection hidden="1"/>
    </xf>
    <xf numFmtId="166" fontId="24" fillId="8" borderId="4" xfId="3" applyNumberFormat="1" applyFont="1" applyFill="1" applyBorder="1" applyAlignment="1" applyProtection="1">
      <alignment horizontal="right"/>
      <protection hidden="1"/>
    </xf>
    <xf numFmtId="3" fontId="0" fillId="8" borderId="4" xfId="1" applyNumberFormat="1" applyFont="1" applyFill="1" applyBorder="1" applyProtection="1">
      <protection locked="0"/>
    </xf>
    <xf numFmtId="14" fontId="2" fillId="8" borderId="4" xfId="3" applyNumberFormat="1" applyFill="1" applyBorder="1" applyProtection="1">
      <protection locked="0"/>
    </xf>
    <xf numFmtId="3" fontId="2" fillId="8" borderId="4" xfId="3" applyNumberFormat="1" applyFill="1" applyBorder="1" applyProtection="1">
      <protection locked="0"/>
    </xf>
    <xf numFmtId="3" fontId="0" fillId="8" borderId="4" xfId="4" applyNumberFormat="1" applyFont="1" applyFill="1" applyBorder="1" applyProtection="1">
      <protection locked="0"/>
    </xf>
    <xf numFmtId="164" fontId="2" fillId="8" borderId="4" xfId="3" applyNumberFormat="1" applyFill="1" applyBorder="1" applyProtection="1">
      <protection hidden="1"/>
    </xf>
    <xf numFmtId="14" fontId="2" fillId="8" borderId="4" xfId="3" applyNumberFormat="1" applyFill="1" applyBorder="1" applyProtection="1">
      <protection hidden="1"/>
    </xf>
    <xf numFmtId="165" fontId="0" fillId="8" borderId="4" xfId="4" applyNumberFormat="1" applyFont="1" applyFill="1" applyBorder="1" applyProtection="1">
      <protection hidden="1"/>
    </xf>
    <xf numFmtId="165" fontId="25" fillId="8" borderId="4" xfId="1" applyNumberFormat="1" applyFont="1" applyFill="1" applyBorder="1" applyAlignment="1" applyProtection="1">
      <alignment vertical="center"/>
      <protection hidden="1"/>
    </xf>
    <xf numFmtId="165" fontId="25" fillId="8" borderId="38" xfId="1" applyNumberFormat="1" applyFont="1" applyFill="1" applyBorder="1" applyAlignment="1" applyProtection="1">
      <alignment vertical="center"/>
      <protection hidden="1"/>
    </xf>
    <xf numFmtId="0" fontId="2" fillId="8" borderId="7" xfId="3" applyFill="1" applyBorder="1" applyAlignment="1" applyProtection="1">
      <alignment horizontal="center"/>
      <protection hidden="1"/>
    </xf>
    <xf numFmtId="0" fontId="2" fillId="8" borderId="4" xfId="3" applyFill="1" applyBorder="1" applyAlignment="1" applyProtection="1">
      <alignment horizontal="center"/>
      <protection hidden="1"/>
    </xf>
    <xf numFmtId="3" fontId="0" fillId="8" borderId="40" xfId="4" applyNumberFormat="1" applyFont="1" applyFill="1" applyBorder="1" applyProtection="1">
      <protection hidden="1"/>
    </xf>
    <xf numFmtId="3" fontId="0" fillId="8" borderId="38" xfId="4" applyNumberFormat="1" applyFont="1" applyFill="1" applyBorder="1" applyProtection="1">
      <protection hidden="1"/>
    </xf>
    <xf numFmtId="3" fontId="24" fillId="8" borderId="4" xfId="3" applyNumberFormat="1" applyFont="1" applyFill="1" applyBorder="1" applyAlignment="1" applyProtection="1">
      <alignment horizontal="right"/>
      <protection hidden="1"/>
    </xf>
    <xf numFmtId="14" fontId="0" fillId="0" borderId="4" xfId="3" applyNumberFormat="1" applyFont="1" applyFill="1" applyBorder="1" applyProtection="1">
      <protection locked="0"/>
    </xf>
    <xf numFmtId="164" fontId="0" fillId="0" borderId="4" xfId="4" applyNumberFormat="1" applyFont="1" applyFill="1" applyBorder="1" applyProtection="1">
      <protection hidden="1"/>
    </xf>
    <xf numFmtId="3" fontId="0" fillId="8" borderId="13" xfId="4" applyNumberFormat="1" applyFont="1" applyFill="1" applyBorder="1" applyProtection="1">
      <protection locked="0"/>
    </xf>
    <xf numFmtId="14" fontId="2" fillId="0" borderId="4" xfId="3" applyNumberFormat="1" applyBorder="1" applyProtection="1">
      <protection locked="0"/>
    </xf>
    <xf numFmtId="0" fontId="2" fillId="8" borderId="30" xfId="3" applyFill="1" applyBorder="1" applyAlignment="1" applyProtection="1">
      <alignment horizontal="center"/>
      <protection hidden="1"/>
    </xf>
    <xf numFmtId="0" fontId="2" fillId="8" borderId="26" xfId="3" applyFill="1" applyBorder="1" applyAlignment="1" applyProtection="1">
      <alignment horizontal="center"/>
      <protection hidden="1"/>
    </xf>
    <xf numFmtId="3" fontId="0" fillId="8" borderId="25" xfId="4" applyNumberFormat="1" applyFont="1" applyFill="1" applyBorder="1" applyProtection="1">
      <protection hidden="1"/>
    </xf>
    <xf numFmtId="3" fontId="0" fillId="8" borderId="31" xfId="4" applyNumberFormat="1" applyFont="1" applyFill="1" applyBorder="1" applyProtection="1">
      <protection hidden="1"/>
    </xf>
    <xf numFmtId="3" fontId="2" fillId="8" borderId="30" xfId="3" applyNumberFormat="1" applyFill="1" applyBorder="1" applyProtection="1">
      <protection hidden="1"/>
    </xf>
    <xf numFmtId="3" fontId="3" fillId="8" borderId="26" xfId="3" applyNumberFormat="1" applyFont="1" applyFill="1" applyBorder="1" applyAlignment="1" applyProtection="1">
      <alignment horizontal="center"/>
      <protection hidden="1"/>
    </xf>
    <xf numFmtId="3" fontId="24" fillId="8" borderId="26" xfId="3" applyNumberFormat="1" applyFont="1" applyFill="1" applyBorder="1" applyAlignment="1" applyProtection="1">
      <alignment horizontal="right"/>
      <protection hidden="1"/>
    </xf>
    <xf numFmtId="3" fontId="0" fillId="8" borderId="26" xfId="1" applyNumberFormat="1" applyFont="1" applyFill="1" applyBorder="1" applyProtection="1">
      <protection locked="0"/>
    </xf>
    <xf numFmtId="3" fontId="0" fillId="8" borderId="26" xfId="4" applyNumberFormat="1" applyFont="1" applyFill="1" applyBorder="1" applyProtection="1">
      <protection locked="0"/>
    </xf>
    <xf numFmtId="165" fontId="0" fillId="8" borderId="26" xfId="4" applyNumberFormat="1" applyFont="1" applyFill="1" applyBorder="1" applyProtection="1">
      <protection hidden="1"/>
    </xf>
    <xf numFmtId="165" fontId="25" fillId="8" borderId="26" xfId="1" applyNumberFormat="1" applyFont="1" applyFill="1" applyBorder="1" applyAlignment="1" applyProtection="1">
      <alignment vertical="center"/>
      <protection hidden="1"/>
    </xf>
    <xf numFmtId="165" fontId="25" fillId="8" borderId="31" xfId="1" applyNumberFormat="1" applyFont="1" applyFill="1" applyBorder="1" applyAlignment="1" applyProtection="1">
      <alignment vertical="center"/>
      <protection hidden="1"/>
    </xf>
    <xf numFmtId="0" fontId="13" fillId="8" borderId="32" xfId="3" applyFont="1" applyFill="1" applyBorder="1" applyAlignment="1" applyProtection="1">
      <alignment horizontal="center" vertical="center" textRotation="180"/>
      <protection hidden="1"/>
    </xf>
    <xf numFmtId="3" fontId="0" fillId="8" borderId="34" xfId="4" applyNumberFormat="1" applyFont="1" applyFill="1" applyBorder="1" applyProtection="1">
      <protection hidden="1"/>
    </xf>
    <xf numFmtId="3" fontId="0" fillId="8" borderId="36" xfId="4" applyNumberFormat="1" applyFont="1" applyFill="1" applyBorder="1" applyProtection="1">
      <protection hidden="1"/>
    </xf>
    <xf numFmtId="3" fontId="2" fillId="8" borderId="15" xfId="3" applyNumberFormat="1" applyFill="1" applyBorder="1" applyProtection="1">
      <protection hidden="1"/>
    </xf>
    <xf numFmtId="3" fontId="3" fillId="8" borderId="13" xfId="3" applyNumberFormat="1" applyFont="1" applyFill="1" applyBorder="1" applyAlignment="1" applyProtection="1">
      <alignment horizontal="center"/>
      <protection hidden="1"/>
    </xf>
    <xf numFmtId="3" fontId="24" fillId="8" borderId="13" xfId="3" applyNumberFormat="1" applyFont="1" applyFill="1" applyBorder="1" applyAlignment="1" applyProtection="1">
      <alignment horizontal="right"/>
      <protection hidden="1"/>
    </xf>
    <xf numFmtId="3" fontId="0" fillId="8" borderId="13" xfId="1" applyNumberFormat="1" applyFont="1" applyFill="1" applyBorder="1" applyProtection="1">
      <protection locked="0"/>
    </xf>
    <xf numFmtId="165" fontId="0" fillId="8" borderId="13" xfId="4" applyNumberFormat="1" applyFont="1" applyFill="1" applyBorder="1" applyProtection="1">
      <protection hidden="1"/>
    </xf>
    <xf numFmtId="165" fontId="25" fillId="8" borderId="13" xfId="1" applyNumberFormat="1" applyFont="1" applyFill="1" applyBorder="1" applyAlignment="1" applyProtection="1">
      <alignment vertical="center"/>
      <protection hidden="1"/>
    </xf>
    <xf numFmtId="165" fontId="25" fillId="8" borderId="36" xfId="1" applyNumberFormat="1" applyFont="1" applyFill="1" applyBorder="1" applyAlignment="1" applyProtection="1">
      <alignment vertical="center"/>
      <protection hidden="1"/>
    </xf>
    <xf numFmtId="0" fontId="2" fillId="8" borderId="3" xfId="3" applyFill="1" applyBorder="1" applyAlignment="1" applyProtection="1">
      <alignment horizontal="center"/>
      <protection hidden="1"/>
    </xf>
    <xf numFmtId="0" fontId="13" fillId="8" borderId="45" xfId="3" applyFont="1" applyFill="1" applyBorder="1" applyAlignment="1" applyProtection="1">
      <alignment horizontal="center" vertical="center" textRotation="180"/>
      <protection hidden="1"/>
    </xf>
    <xf numFmtId="0" fontId="2" fillId="8" borderId="8" xfId="3" applyFill="1" applyBorder="1" applyAlignment="1" applyProtection="1">
      <alignment horizontal="center"/>
      <protection hidden="1"/>
    </xf>
    <xf numFmtId="3" fontId="0" fillId="8" borderId="46" xfId="4" applyNumberFormat="1" applyFont="1" applyFill="1" applyBorder="1" applyProtection="1">
      <protection hidden="1"/>
    </xf>
    <xf numFmtId="3" fontId="0" fillId="8" borderId="43" xfId="4" applyNumberFormat="1" applyFont="1" applyFill="1" applyBorder="1" applyProtection="1">
      <protection hidden="1"/>
    </xf>
    <xf numFmtId="3" fontId="2" fillId="8" borderId="8" xfId="3" applyNumberFormat="1" applyFill="1" applyBorder="1" applyProtection="1">
      <protection hidden="1"/>
    </xf>
    <xf numFmtId="3" fontId="3" fillId="8" borderId="3" xfId="3" applyNumberFormat="1" applyFont="1" applyFill="1" applyBorder="1" applyAlignment="1" applyProtection="1">
      <alignment horizontal="center"/>
      <protection hidden="1"/>
    </xf>
    <xf numFmtId="3" fontId="0" fillId="8" borderId="3" xfId="1" applyNumberFormat="1" applyFont="1" applyFill="1" applyBorder="1" applyProtection="1">
      <protection locked="0"/>
    </xf>
    <xf numFmtId="3" fontId="0" fillId="8" borderId="3" xfId="4" applyNumberFormat="1" applyFont="1" applyFill="1" applyBorder="1" applyProtection="1">
      <protection locked="0"/>
    </xf>
    <xf numFmtId="165" fontId="0" fillId="8" borderId="3" xfId="4" applyNumberFormat="1" applyFont="1" applyFill="1" applyBorder="1" applyProtection="1">
      <protection hidden="1"/>
    </xf>
    <xf numFmtId="165" fontId="25" fillId="8" borderId="3" xfId="1" applyNumberFormat="1" applyFont="1" applyFill="1" applyBorder="1" applyAlignment="1" applyProtection="1">
      <alignment vertical="center"/>
      <protection hidden="1"/>
    </xf>
    <xf numFmtId="165" fontId="25" fillId="8" borderId="43" xfId="1" applyNumberFormat="1" applyFont="1" applyFill="1" applyBorder="1" applyAlignment="1" applyProtection="1">
      <alignment vertical="center"/>
      <protection hidden="1"/>
    </xf>
    <xf numFmtId="0" fontId="9" fillId="0" borderId="50" xfId="3" applyFont="1" applyFill="1" applyBorder="1" applyAlignment="1" applyProtection="1">
      <alignment horizontal="center" vertical="center" textRotation="180"/>
      <protection hidden="1"/>
    </xf>
    <xf numFmtId="0" fontId="2" fillId="0" borderId="42" xfId="3" applyFill="1" applyBorder="1" applyAlignment="1" applyProtection="1">
      <alignment horizontal="center"/>
      <protection hidden="1"/>
    </xf>
    <xf numFmtId="3" fontId="0" fillId="0" borderId="50" xfId="4" applyNumberFormat="1" applyFont="1" applyFill="1" applyBorder="1" applyProtection="1">
      <protection locked="0"/>
    </xf>
    <xf numFmtId="3" fontId="0" fillId="0" borderId="63" xfId="4" applyNumberFormat="1" applyFont="1" applyFill="1" applyBorder="1" applyProtection="1">
      <protection locked="0"/>
    </xf>
    <xf numFmtId="3" fontId="2" fillId="0" borderId="64" xfId="3" applyNumberFormat="1" applyFill="1" applyBorder="1" applyProtection="1">
      <protection hidden="1"/>
    </xf>
    <xf numFmtId="3" fontId="3" fillId="0" borderId="42" xfId="3" applyNumberFormat="1" applyFont="1" applyFill="1" applyBorder="1" applyAlignment="1" applyProtection="1">
      <alignment horizontal="center"/>
      <protection hidden="1"/>
    </xf>
    <xf numFmtId="3" fontId="0" fillId="0" borderId="42" xfId="1" applyNumberFormat="1" applyFont="1" applyFill="1" applyBorder="1" applyProtection="1">
      <protection locked="0"/>
    </xf>
    <xf numFmtId="14" fontId="2" fillId="0" borderId="42" xfId="3" applyNumberFormat="1" applyFill="1" applyBorder="1" applyProtection="1">
      <protection locked="0"/>
    </xf>
    <xf numFmtId="3" fontId="2" fillId="0" borderId="42" xfId="3" applyNumberFormat="1" applyFill="1" applyBorder="1" applyProtection="1">
      <protection locked="0"/>
    </xf>
    <xf numFmtId="164" fontId="2" fillId="0" borderId="42" xfId="3" applyNumberFormat="1" applyBorder="1" applyProtection="1">
      <protection hidden="1"/>
    </xf>
    <xf numFmtId="14" fontId="2" fillId="0" borderId="42" xfId="3" applyNumberFormat="1" applyBorder="1" applyProtection="1">
      <protection hidden="1"/>
    </xf>
    <xf numFmtId="165" fontId="0" fillId="0" borderId="42" xfId="4" applyNumberFormat="1" applyFont="1" applyFill="1" applyBorder="1" applyProtection="1">
      <protection hidden="1"/>
    </xf>
    <xf numFmtId="0" fontId="2" fillId="0" borderId="42" xfId="3" applyFill="1" applyBorder="1" applyProtection="1">
      <protection hidden="1"/>
    </xf>
    <xf numFmtId="165" fontId="25" fillId="0" borderId="42" xfId="1" applyNumberFormat="1" applyFont="1" applyFill="1" applyBorder="1" applyAlignment="1" applyProtection="1">
      <alignment vertical="center"/>
      <protection hidden="1"/>
    </xf>
    <xf numFmtId="165" fontId="25" fillId="0" borderId="63" xfId="1" applyNumberFormat="1" applyFont="1" applyFill="1" applyBorder="1" applyAlignment="1" applyProtection="1">
      <alignment vertical="center"/>
      <protection hidden="1"/>
    </xf>
    <xf numFmtId="0" fontId="9" fillId="0" borderId="49" xfId="3" applyFont="1" applyFill="1" applyBorder="1" applyAlignment="1" applyProtection="1">
      <alignment horizontal="center" vertical="center" textRotation="180"/>
      <protection hidden="1"/>
    </xf>
    <xf numFmtId="0" fontId="2" fillId="0" borderId="57" xfId="3" applyFill="1" applyBorder="1" applyAlignment="1" applyProtection="1">
      <alignment horizontal="center"/>
      <protection hidden="1"/>
    </xf>
    <xf numFmtId="0" fontId="2" fillId="0" borderId="53" xfId="3" applyFill="1" applyBorder="1" applyAlignment="1" applyProtection="1">
      <alignment horizontal="center"/>
      <protection hidden="1"/>
    </xf>
    <xf numFmtId="3" fontId="0" fillId="0" borderId="57" xfId="4" applyNumberFormat="1" applyFont="1" applyFill="1" applyBorder="1" applyProtection="1">
      <protection locked="0"/>
    </xf>
    <xf numFmtId="3" fontId="0" fillId="0" borderId="59" xfId="4" applyNumberFormat="1" applyFont="1" applyFill="1" applyBorder="1" applyProtection="1">
      <protection locked="0"/>
    </xf>
    <xf numFmtId="3" fontId="2" fillId="0" borderId="55" xfId="3" applyNumberFormat="1" applyFill="1" applyBorder="1" applyProtection="1">
      <protection hidden="1"/>
    </xf>
    <xf numFmtId="3" fontId="3" fillId="0" borderId="53" xfId="3" applyNumberFormat="1" applyFont="1" applyFill="1" applyBorder="1" applyAlignment="1" applyProtection="1">
      <alignment horizontal="center"/>
      <protection hidden="1"/>
    </xf>
    <xf numFmtId="3" fontId="24" fillId="0" borderId="53" xfId="3" applyNumberFormat="1" applyFont="1" applyFill="1" applyBorder="1" applyAlignment="1" applyProtection="1">
      <alignment horizontal="right"/>
      <protection hidden="1"/>
    </xf>
    <xf numFmtId="3" fontId="0" fillId="0" borderId="53" xfId="1" applyNumberFormat="1" applyFont="1" applyFill="1" applyBorder="1" applyProtection="1">
      <protection locked="0"/>
    </xf>
    <xf numFmtId="0" fontId="2" fillId="0" borderId="53" xfId="3" applyFill="1" applyBorder="1" applyProtection="1">
      <protection locked="0"/>
    </xf>
    <xf numFmtId="3" fontId="2" fillId="0" borderId="53" xfId="3" applyNumberFormat="1" applyFill="1" applyBorder="1" applyProtection="1">
      <protection locked="0"/>
    </xf>
    <xf numFmtId="165" fontId="0" fillId="0" borderId="53" xfId="4" applyNumberFormat="1" applyFont="1" applyFill="1" applyBorder="1" applyProtection="1">
      <protection hidden="1"/>
    </xf>
    <xf numFmtId="0" fontId="2" fillId="0" borderId="53" xfId="3" applyFill="1" applyBorder="1" applyProtection="1">
      <protection hidden="1"/>
    </xf>
    <xf numFmtId="165" fontId="25" fillId="0" borderId="53" xfId="1" applyNumberFormat="1" applyFont="1" applyFill="1" applyBorder="1" applyAlignment="1" applyProtection="1">
      <alignment vertical="center"/>
      <protection hidden="1"/>
    </xf>
    <xf numFmtId="165" fontId="25" fillId="0" borderId="59" xfId="1" applyNumberFormat="1" applyFont="1" applyFill="1" applyBorder="1" applyAlignment="1" applyProtection="1">
      <alignment vertical="center"/>
      <protection hidden="1"/>
    </xf>
    <xf numFmtId="0" fontId="0" fillId="0" borderId="0" xfId="0" applyAlignment="1">
      <alignment horizontal="center"/>
    </xf>
    <xf numFmtId="0" fontId="5" fillId="2" borderId="12" xfId="0" applyFont="1" applyFill="1" applyBorder="1" applyAlignment="1">
      <alignment horizontal="center" vertical="center" textRotation="180"/>
    </xf>
    <xf numFmtId="0" fontId="5" fillId="2" borderId="10" xfId="0" applyFont="1" applyFill="1" applyBorder="1" applyAlignment="1">
      <alignment horizontal="center" vertical="center" textRotation="180"/>
    </xf>
    <xf numFmtId="0" fontId="9" fillId="2" borderId="3" xfId="0" applyFont="1" applyFill="1" applyBorder="1" applyAlignment="1">
      <alignment horizontal="center" vertical="center" textRotation="180"/>
    </xf>
    <xf numFmtId="0" fontId="9" fillId="2" borderId="10" xfId="0" applyFont="1" applyFill="1" applyBorder="1" applyAlignment="1">
      <alignment horizontal="center" vertical="center" textRotation="180"/>
    </xf>
    <xf numFmtId="0" fontId="5" fillId="2" borderId="3" xfId="0" applyFont="1" applyFill="1" applyBorder="1" applyAlignment="1">
      <alignment horizontal="center" vertical="center" textRotation="180"/>
    </xf>
    <xf numFmtId="0" fontId="5" fillId="0" borderId="0" xfId="0" applyFont="1" applyAlignment="1" applyProtection="1">
      <alignment horizontal="center" vertical="center"/>
      <protection locked="0"/>
    </xf>
    <xf numFmtId="0" fontId="5" fillId="2" borderId="14" xfId="0" applyFont="1" applyFill="1" applyBorder="1" applyAlignment="1">
      <alignment horizontal="center" vertical="center" textRotation="180"/>
    </xf>
    <xf numFmtId="3" fontId="9" fillId="8" borderId="10" xfId="0" applyNumberFormat="1" applyFont="1" applyFill="1" applyBorder="1" applyAlignment="1" applyProtection="1">
      <alignment horizontal="center" vertical="center" textRotation="180"/>
      <protection hidden="1"/>
    </xf>
    <xf numFmtId="3" fontId="9" fillId="8" borderId="13" xfId="0" applyNumberFormat="1" applyFont="1" applyFill="1" applyBorder="1" applyAlignment="1" applyProtection="1">
      <alignment horizontal="center" vertical="center" textRotation="180"/>
      <protection hidden="1"/>
    </xf>
    <xf numFmtId="3" fontId="9" fillId="4" borderId="3" xfId="0" applyNumberFormat="1" applyFont="1" applyFill="1" applyBorder="1" applyAlignment="1" applyProtection="1">
      <alignment horizontal="center" vertical="center" textRotation="180"/>
      <protection hidden="1"/>
    </xf>
    <xf numFmtId="3" fontId="9" fillId="4" borderId="10" xfId="0" applyNumberFormat="1" applyFont="1" applyFill="1" applyBorder="1" applyAlignment="1" applyProtection="1">
      <alignment horizontal="center" vertical="center" textRotation="180"/>
      <protection hidden="1"/>
    </xf>
    <xf numFmtId="3" fontId="8" fillId="4" borderId="10" xfId="0" applyNumberFormat="1" applyFont="1" applyFill="1" applyBorder="1" applyAlignment="1" applyProtection="1">
      <alignment horizontal="center" vertical="center" textRotation="180"/>
      <protection hidden="1"/>
    </xf>
    <xf numFmtId="3" fontId="8" fillId="4" borderId="13" xfId="0" applyNumberFormat="1" applyFont="1" applyFill="1" applyBorder="1" applyAlignment="1" applyProtection="1">
      <alignment horizontal="center" vertical="center" textRotation="180"/>
      <protection hidden="1"/>
    </xf>
    <xf numFmtId="3" fontId="9" fillId="5" borderId="3" xfId="0" applyNumberFormat="1" applyFont="1" applyFill="1" applyBorder="1" applyAlignment="1" applyProtection="1">
      <alignment horizontal="center" vertical="center" textRotation="180"/>
      <protection hidden="1"/>
    </xf>
    <xf numFmtId="3" fontId="9" fillId="5" borderId="10" xfId="0" applyNumberFormat="1" applyFont="1" applyFill="1" applyBorder="1" applyAlignment="1" applyProtection="1">
      <alignment horizontal="center" vertical="center" textRotation="180"/>
      <protection hidden="1"/>
    </xf>
    <xf numFmtId="3" fontId="17" fillId="5" borderId="10" xfId="0" applyNumberFormat="1" applyFont="1" applyFill="1" applyBorder="1" applyAlignment="1" applyProtection="1">
      <alignment horizontal="center" vertical="center" textRotation="180"/>
      <protection hidden="1"/>
    </xf>
    <xf numFmtId="0" fontId="8" fillId="2" borderId="9" xfId="0" applyFont="1" applyFill="1" applyBorder="1" applyAlignment="1">
      <alignment horizontal="center" vertical="center" textRotation="180"/>
    </xf>
    <xf numFmtId="0" fontId="8" fillId="2" borderId="12" xfId="0" applyFont="1" applyFill="1" applyBorder="1" applyAlignment="1">
      <alignment horizontal="center" vertical="center" textRotation="180"/>
    </xf>
    <xf numFmtId="0" fontId="8" fillId="2" borderId="5" xfId="0" applyFont="1" applyFill="1" applyBorder="1" applyAlignment="1">
      <alignment horizontal="center" vertical="justify"/>
    </xf>
    <xf numFmtId="0" fontId="8" fillId="2" borderId="7" xfId="0" applyFont="1" applyFill="1" applyBorder="1" applyAlignment="1">
      <alignment horizontal="center" vertical="justify"/>
    </xf>
    <xf numFmtId="3" fontId="9" fillId="3" borderId="3" xfId="0" applyNumberFormat="1" applyFont="1" applyFill="1" applyBorder="1" applyAlignment="1" applyProtection="1">
      <alignment horizontal="center" vertical="center" textRotation="180"/>
      <protection hidden="1"/>
    </xf>
    <xf numFmtId="3" fontId="9" fillId="3" borderId="10" xfId="0" applyNumberFormat="1" applyFont="1" applyFill="1" applyBorder="1" applyAlignment="1" applyProtection="1">
      <alignment horizontal="center" vertical="center" textRotation="180"/>
      <protection hidden="1"/>
    </xf>
    <xf numFmtId="3" fontId="9" fillId="3" borderId="13" xfId="0" applyNumberFormat="1" applyFont="1" applyFill="1" applyBorder="1" applyAlignment="1" applyProtection="1">
      <alignment horizontal="center" vertical="center" textRotation="180"/>
      <protection hidden="1"/>
    </xf>
    <xf numFmtId="14" fontId="6" fillId="0" borderId="2" xfId="0" applyNumberFormat="1" applyFont="1" applyBorder="1" applyAlignment="1" applyProtection="1">
      <alignment horizontal="center" vertical="center"/>
      <protection locked="0"/>
    </xf>
    <xf numFmtId="0" fontId="5" fillId="2" borderId="3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10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13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 textRotation="180"/>
    </xf>
    <xf numFmtId="0" fontId="5" fillId="2" borderId="5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9" fillId="2" borderId="13" xfId="0" applyFont="1" applyFill="1" applyBorder="1" applyAlignment="1">
      <alignment horizontal="center" vertical="center" textRotation="180"/>
    </xf>
    <xf numFmtId="0" fontId="11" fillId="2" borderId="5" xfId="0" applyFont="1" applyFill="1" applyBorder="1" applyAlignment="1">
      <alignment horizontal="center" vertical="center" wrapText="1"/>
    </xf>
    <xf numFmtId="0" fontId="11" fillId="2" borderId="7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center" vertical="center" wrapText="1"/>
    </xf>
    <xf numFmtId="3" fontId="7" fillId="2" borderId="5" xfId="0" applyNumberFormat="1" applyFont="1" applyFill="1" applyBorder="1" applyAlignment="1">
      <alignment horizontal="center" vertical="justify"/>
    </xf>
    <xf numFmtId="3" fontId="7" fillId="2" borderId="7" xfId="0" applyNumberFormat="1" applyFont="1" applyFill="1" applyBorder="1" applyAlignment="1">
      <alignment horizontal="center" vertical="justify"/>
    </xf>
    <xf numFmtId="3" fontId="7" fillId="2" borderId="5" xfId="0" applyNumberFormat="1" applyFont="1" applyFill="1" applyBorder="1" applyAlignment="1">
      <alignment horizontal="center" vertical="center"/>
    </xf>
    <xf numFmtId="3" fontId="7" fillId="2" borderId="6" xfId="0" applyNumberFormat="1" applyFont="1" applyFill="1" applyBorder="1" applyAlignment="1">
      <alignment horizontal="center" vertical="center"/>
    </xf>
    <xf numFmtId="3" fontId="7" fillId="2" borderId="4" xfId="0" applyNumberFormat="1" applyFont="1" applyFill="1" applyBorder="1" applyAlignment="1">
      <alignment horizontal="center" vertical="center"/>
    </xf>
    <xf numFmtId="3" fontId="7" fillId="2" borderId="7" xfId="0" applyNumberFormat="1" applyFont="1" applyFill="1" applyBorder="1" applyAlignment="1">
      <alignment horizontal="center" vertical="center"/>
    </xf>
    <xf numFmtId="0" fontId="5" fillId="0" borderId="2" xfId="0" applyFont="1" applyBorder="1" applyAlignment="1" applyProtection="1">
      <alignment horizontal="center" vertical="center"/>
      <protection locked="0"/>
    </xf>
    <xf numFmtId="0" fontId="13" fillId="8" borderId="44" xfId="3" applyFont="1" applyFill="1" applyBorder="1" applyAlignment="1" applyProtection="1">
      <alignment horizontal="center" vertical="center" textRotation="180"/>
      <protection hidden="1"/>
    </xf>
    <xf numFmtId="0" fontId="13" fillId="8" borderId="32" xfId="3" applyFont="1" applyFill="1" applyBorder="1" applyAlignment="1" applyProtection="1">
      <alignment horizontal="center" vertical="center" textRotation="180"/>
      <protection hidden="1"/>
    </xf>
    <xf numFmtId="0" fontId="13" fillId="8" borderId="45" xfId="3" applyFont="1" applyFill="1" applyBorder="1" applyAlignment="1" applyProtection="1">
      <alignment horizontal="center" vertical="center" textRotation="180"/>
      <protection hidden="1"/>
    </xf>
    <xf numFmtId="0" fontId="13" fillId="9" borderId="44" xfId="3" applyFont="1" applyFill="1" applyBorder="1" applyAlignment="1" applyProtection="1">
      <alignment horizontal="center" vertical="center" textRotation="180"/>
      <protection hidden="1"/>
    </xf>
    <xf numFmtId="0" fontId="13" fillId="9" borderId="32" xfId="3" applyFont="1" applyFill="1" applyBorder="1" applyAlignment="1" applyProtection="1">
      <alignment horizontal="center" vertical="center" textRotation="180"/>
      <protection hidden="1"/>
    </xf>
    <xf numFmtId="0" fontId="13" fillId="9" borderId="45" xfId="3" applyFont="1" applyFill="1" applyBorder="1" applyAlignment="1" applyProtection="1">
      <alignment horizontal="center" vertical="center" textRotation="180"/>
      <protection hidden="1"/>
    </xf>
    <xf numFmtId="0" fontId="13" fillId="9" borderId="47" xfId="3" applyFont="1" applyFill="1" applyBorder="1" applyAlignment="1" applyProtection="1">
      <alignment horizontal="center" vertical="center" textRotation="180"/>
      <protection hidden="1"/>
    </xf>
    <xf numFmtId="0" fontId="13" fillId="9" borderId="48" xfId="3" applyFont="1" applyFill="1" applyBorder="1" applyAlignment="1" applyProtection="1">
      <alignment horizontal="center" vertical="center" textRotation="180"/>
      <protection hidden="1"/>
    </xf>
    <xf numFmtId="0" fontId="13" fillId="9" borderId="49" xfId="3" applyFont="1" applyFill="1" applyBorder="1" applyAlignment="1" applyProtection="1">
      <alignment horizontal="center" vertical="center" textRotation="180"/>
      <protection hidden="1"/>
    </xf>
    <xf numFmtId="0" fontId="13" fillId="9" borderId="50" xfId="3" applyFont="1" applyFill="1" applyBorder="1" applyAlignment="1" applyProtection="1">
      <alignment horizontal="center" vertical="center" textRotation="180"/>
      <protection hidden="1"/>
    </xf>
    <xf numFmtId="0" fontId="13" fillId="9" borderId="51" xfId="3" applyFont="1" applyFill="1" applyBorder="1" applyAlignment="1" applyProtection="1">
      <alignment horizontal="center" vertical="center" textRotation="180"/>
      <protection hidden="1"/>
    </xf>
    <xf numFmtId="0" fontId="13" fillId="9" borderId="52" xfId="3" applyFont="1" applyFill="1" applyBorder="1" applyAlignment="1" applyProtection="1">
      <alignment horizontal="center" vertical="center" textRotation="180"/>
      <protection hidden="1"/>
    </xf>
    <xf numFmtId="0" fontId="13" fillId="4" borderId="50" xfId="3" applyFont="1" applyFill="1" applyBorder="1" applyAlignment="1" applyProtection="1">
      <alignment horizontal="center" vertical="center" textRotation="180"/>
      <protection hidden="1"/>
    </xf>
    <xf numFmtId="0" fontId="13" fillId="4" borderId="51" xfId="3" applyFont="1" applyFill="1" applyBorder="1" applyAlignment="1" applyProtection="1">
      <alignment horizontal="center" vertical="center" textRotation="180"/>
      <protection hidden="1"/>
    </xf>
    <xf numFmtId="0" fontId="13" fillId="4" borderId="52" xfId="3" applyFont="1" applyFill="1" applyBorder="1" applyAlignment="1" applyProtection="1">
      <alignment horizontal="center" vertical="center" textRotation="180"/>
      <protection hidden="1"/>
    </xf>
    <xf numFmtId="0" fontId="9" fillId="6" borderId="44" xfId="3" applyFont="1" applyFill="1" applyBorder="1" applyAlignment="1" applyProtection="1">
      <alignment horizontal="center" vertical="center" textRotation="180"/>
      <protection hidden="1"/>
    </xf>
    <xf numFmtId="0" fontId="9" fillId="6" borderId="32" xfId="3" applyFont="1" applyFill="1" applyBorder="1" applyAlignment="1" applyProtection="1">
      <alignment horizontal="center" vertical="center" textRotation="180"/>
      <protection hidden="1"/>
    </xf>
    <xf numFmtId="0" fontId="13" fillId="7" borderId="44" xfId="3" applyFont="1" applyFill="1" applyBorder="1" applyAlignment="1" applyProtection="1">
      <alignment horizontal="center" vertical="center" textRotation="180"/>
      <protection hidden="1"/>
    </xf>
    <xf numFmtId="0" fontId="13" fillId="7" borderId="32" xfId="3" applyFont="1" applyFill="1" applyBorder="1" applyAlignment="1" applyProtection="1">
      <alignment horizontal="center" vertical="center" textRotation="180"/>
      <protection hidden="1"/>
    </xf>
    <xf numFmtId="0" fontId="13" fillId="7" borderId="45" xfId="3" applyFont="1" applyFill="1" applyBorder="1" applyAlignment="1" applyProtection="1">
      <alignment horizontal="center" vertical="center" textRotation="180"/>
      <protection hidden="1"/>
    </xf>
    <xf numFmtId="164" fontId="19" fillId="0" borderId="0" xfId="3" applyNumberFormat="1" applyFont="1" applyAlignment="1" applyProtection="1">
      <alignment horizontal="center"/>
      <protection hidden="1"/>
    </xf>
    <xf numFmtId="0" fontId="19" fillId="0" borderId="39" xfId="3" applyFont="1" applyBorder="1" applyAlignment="1" applyProtection="1">
      <alignment horizontal="center"/>
      <protection hidden="1"/>
    </xf>
    <xf numFmtId="164" fontId="2" fillId="0" borderId="0" xfId="3" applyNumberFormat="1" applyAlignment="1" applyProtection="1">
      <alignment horizontal="center"/>
      <protection hidden="1"/>
    </xf>
    <xf numFmtId="0" fontId="2" fillId="0" borderId="39" xfId="3" applyBorder="1" applyAlignment="1" applyProtection="1">
      <alignment horizontal="center"/>
      <protection hidden="1"/>
    </xf>
    <xf numFmtId="164" fontId="8" fillId="0" borderId="0" xfId="3" applyNumberFormat="1" applyFont="1" applyAlignment="1" applyProtection="1">
      <alignment horizontal="center"/>
      <protection hidden="1"/>
    </xf>
    <xf numFmtId="164" fontId="8" fillId="0" borderId="39" xfId="3" applyNumberFormat="1" applyFont="1" applyBorder="1" applyAlignment="1" applyProtection="1">
      <alignment horizontal="center"/>
      <protection hidden="1"/>
    </xf>
    <xf numFmtId="14" fontId="21" fillId="0" borderId="17" xfId="3" applyNumberFormat="1" applyFont="1" applyFill="1" applyBorder="1" applyAlignment="1" applyProtection="1">
      <alignment horizontal="center"/>
      <protection hidden="1"/>
    </xf>
    <xf numFmtId="0" fontId="21" fillId="0" borderId="17" xfId="3" applyFont="1" applyFill="1" applyBorder="1" applyAlignment="1" applyProtection="1">
      <alignment horizontal="center"/>
      <protection hidden="1"/>
    </xf>
    <xf numFmtId="164" fontId="8" fillId="2" borderId="21" xfId="4" applyNumberFormat="1" applyFont="1" applyFill="1" applyBorder="1" applyAlignment="1" applyProtection="1">
      <alignment horizontal="center" vertical="center"/>
      <protection hidden="1"/>
    </xf>
    <xf numFmtId="164" fontId="8" fillId="2" borderId="22" xfId="4" applyNumberFormat="1" applyFont="1" applyFill="1" applyBorder="1" applyAlignment="1" applyProtection="1">
      <alignment horizontal="center" vertical="center"/>
      <protection hidden="1"/>
    </xf>
    <xf numFmtId="164" fontId="2" fillId="0" borderId="0" xfId="7" applyNumberFormat="1" applyFont="1" applyAlignment="1" applyProtection="1">
      <alignment horizontal="center"/>
      <protection hidden="1"/>
    </xf>
    <xf numFmtId="164" fontId="2" fillId="0" borderId="39" xfId="7" applyNumberFormat="1" applyFont="1" applyBorder="1" applyAlignment="1" applyProtection="1">
      <alignment horizontal="center"/>
      <protection hidden="1"/>
    </xf>
    <xf numFmtId="0" fontId="2" fillId="0" borderId="0" xfId="3" applyAlignment="1" applyProtection="1">
      <alignment horizontal="center"/>
      <protection hidden="1"/>
    </xf>
  </cellXfs>
  <cellStyles count="8">
    <cellStyle name="Comma" xfId="1" builtinId="3"/>
    <cellStyle name="Comma 2" xfId="7"/>
    <cellStyle name="Comma 2 2" xfId="5"/>
    <cellStyle name="Comma 3" xfId="4"/>
    <cellStyle name="Normal" xfId="0" builtinId="0"/>
    <cellStyle name="Normal 15" xfId="3"/>
    <cellStyle name="Normal 18 3" xfId="2"/>
    <cellStyle name="Normal 7 2" xfId="6"/>
  </cellStyles>
  <dxfs count="4">
    <dxf>
      <font>
        <color auto="1"/>
      </font>
      <fill>
        <patternFill>
          <bgColor rgb="FF92D050"/>
        </patternFill>
      </fill>
    </dxf>
    <dxf>
      <font>
        <color auto="1"/>
      </font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ont>
        <color auto="1"/>
      </font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externalLink" Target="externalLinks/externalLink7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0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9.xml"/><Relationship Id="rId10" Type="http://schemas.openxmlformats.org/officeDocument/2006/relationships/externalLink" Target="externalLinks/externalLink4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externalLink" Target="externalLinks/externalLink8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3'!A1"/><Relationship Id="rId2" Type="http://schemas.openxmlformats.org/officeDocument/2006/relationships/hyperlink" Target="#'1'!A1"/><Relationship Id="rId1" Type="http://schemas.openxmlformats.org/officeDocument/2006/relationships/hyperlink" Target="#'&#1580; &#1589;'!A1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54</xdr:row>
      <xdr:rowOff>9526</xdr:rowOff>
    </xdr:from>
    <xdr:to>
      <xdr:col>2</xdr:col>
      <xdr:colOff>76200</xdr:colOff>
      <xdr:row>57</xdr:row>
      <xdr:rowOff>28576</xdr:rowOff>
    </xdr:to>
    <xdr:sp macro="" textlink="">
      <xdr:nvSpPr>
        <xdr:cNvPr id="2" name="مستطيل مستدير الزوايا 1"/>
        <xdr:cNvSpPr/>
      </xdr:nvSpPr>
      <xdr:spPr>
        <a:xfrm>
          <a:off x="9977466075" y="11163301"/>
          <a:ext cx="1333500" cy="61912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YE" sz="1100"/>
        </a:p>
      </xdr:txBody>
    </xdr:sp>
    <xdr:clientData/>
  </xdr:twoCellAnchor>
  <xdr:twoCellAnchor>
    <xdr:from>
      <xdr:col>0</xdr:col>
      <xdr:colOff>114300</xdr:colOff>
      <xdr:row>61</xdr:row>
      <xdr:rowOff>9526</xdr:rowOff>
    </xdr:from>
    <xdr:to>
      <xdr:col>2</xdr:col>
      <xdr:colOff>76200</xdr:colOff>
      <xdr:row>68</xdr:row>
      <xdr:rowOff>47626</xdr:rowOff>
    </xdr:to>
    <xdr:sp macro="" textlink="">
      <xdr:nvSpPr>
        <xdr:cNvPr id="3" name="مستطيل مستدير الزوايا 1">
          <a:hlinkClick xmlns:r="http://schemas.openxmlformats.org/officeDocument/2006/relationships" r:id="rId1"/>
        </xdr:cNvPr>
        <xdr:cNvSpPr/>
      </xdr:nvSpPr>
      <xdr:spPr>
        <a:xfrm>
          <a:off x="9977466075" y="12563476"/>
          <a:ext cx="1333500" cy="1438275"/>
        </a:xfrm>
        <a:prstGeom prst="round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ctr" rtl="1"/>
          <a:r>
            <a:rPr lang="ar-YE" sz="1600" b="1">
              <a:solidFill>
                <a:schemeClr val="bg1"/>
              </a:solidFill>
            </a:rPr>
            <a:t>تقرير</a:t>
          </a:r>
          <a:r>
            <a:rPr lang="ar-YE" sz="1600" b="1" baseline="0">
              <a:solidFill>
                <a:schemeClr val="bg1"/>
              </a:solidFill>
            </a:rPr>
            <a:t> الجرد</a:t>
          </a:r>
          <a:endParaRPr lang="ar-YE" sz="1600" b="1">
            <a:solidFill>
              <a:schemeClr val="bg1"/>
            </a:solidFill>
          </a:endParaRPr>
        </a:p>
      </xdr:txBody>
    </xdr:sp>
    <xdr:clientData/>
  </xdr:twoCellAnchor>
  <xdr:twoCellAnchor>
    <xdr:from>
      <xdr:col>0</xdr:col>
      <xdr:colOff>133349</xdr:colOff>
      <xdr:row>34</xdr:row>
      <xdr:rowOff>57150</xdr:rowOff>
    </xdr:from>
    <xdr:to>
      <xdr:col>2</xdr:col>
      <xdr:colOff>104774</xdr:colOff>
      <xdr:row>39</xdr:row>
      <xdr:rowOff>133351</xdr:rowOff>
    </xdr:to>
    <xdr:sp macro="" textlink="">
      <xdr:nvSpPr>
        <xdr:cNvPr id="4" name="مستطيل مستدير الزوايا 1"/>
        <xdr:cNvSpPr/>
      </xdr:nvSpPr>
      <xdr:spPr>
        <a:xfrm>
          <a:off x="9977437501" y="7286625"/>
          <a:ext cx="1343025" cy="1057276"/>
        </a:xfrm>
        <a:prstGeom prst="round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YE" sz="1100"/>
        </a:p>
      </xdr:txBody>
    </xdr:sp>
    <xdr:clientData/>
  </xdr:twoCellAnchor>
  <xdr:twoCellAnchor>
    <xdr:from>
      <xdr:col>0</xdr:col>
      <xdr:colOff>171450</xdr:colOff>
      <xdr:row>34</xdr:row>
      <xdr:rowOff>44824</xdr:rowOff>
    </xdr:from>
    <xdr:to>
      <xdr:col>1</xdr:col>
      <xdr:colOff>771524</xdr:colOff>
      <xdr:row>42</xdr:row>
      <xdr:rowOff>22412</xdr:rowOff>
    </xdr:to>
    <xdr:sp macro="" textlink="">
      <xdr:nvSpPr>
        <xdr:cNvPr id="5" name="TextBox 5">
          <a:hlinkClick xmlns:r="http://schemas.openxmlformats.org/officeDocument/2006/relationships" r:id="rId2"/>
        </xdr:cNvPr>
        <xdr:cNvSpPr txBox="1"/>
      </xdr:nvSpPr>
      <xdr:spPr>
        <a:xfrm>
          <a:off x="9977542276" y="7274299"/>
          <a:ext cx="1200149" cy="153968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/>
        <a:p>
          <a:pPr algn="ctr" rtl="1"/>
          <a:r>
            <a:rPr lang="ar-YE" sz="1800" b="1">
              <a:solidFill>
                <a:schemeClr val="bg1"/>
              </a:solidFill>
            </a:rPr>
            <a:t>صفحة الإدخال	</a:t>
          </a:r>
          <a:endParaRPr lang="en-US" sz="1800" b="1">
            <a:solidFill>
              <a:schemeClr val="bg1"/>
            </a:solidFill>
          </a:endParaRPr>
        </a:p>
      </xdr:txBody>
    </xdr:sp>
    <xdr:clientData/>
  </xdr:twoCellAnchor>
  <xdr:twoCellAnchor>
    <xdr:from>
      <xdr:col>0</xdr:col>
      <xdr:colOff>219075</xdr:colOff>
      <xdr:row>54</xdr:row>
      <xdr:rowOff>66675</xdr:rowOff>
    </xdr:from>
    <xdr:to>
      <xdr:col>2</xdr:col>
      <xdr:colOff>0</xdr:colOff>
      <xdr:row>55</xdr:row>
      <xdr:rowOff>171450</xdr:rowOff>
    </xdr:to>
    <xdr:sp macro="" textlink="">
      <xdr:nvSpPr>
        <xdr:cNvPr id="6" name="TextBox 6">
          <a:hlinkClick xmlns:r="http://schemas.openxmlformats.org/officeDocument/2006/relationships" r:id="rId3"/>
        </xdr:cNvPr>
        <xdr:cNvSpPr txBox="1"/>
      </xdr:nvSpPr>
      <xdr:spPr>
        <a:xfrm>
          <a:off x="9977542275" y="11220450"/>
          <a:ext cx="1152525" cy="304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/>
        <a:p>
          <a:pPr algn="ctr" rtl="1"/>
          <a:r>
            <a:rPr lang="ar-YE" sz="1600" b="1">
              <a:solidFill>
                <a:schemeClr val="bg1"/>
              </a:solidFill>
            </a:rPr>
            <a:t>تقرير</a:t>
          </a:r>
          <a:r>
            <a:rPr lang="ar-YE" sz="1600" b="1" baseline="0">
              <a:solidFill>
                <a:schemeClr val="bg1"/>
              </a:solidFill>
            </a:rPr>
            <a:t> المبيعات</a:t>
          </a:r>
          <a:endParaRPr lang="en-US" sz="1600" b="1">
            <a:solidFill>
              <a:schemeClr val="bg1"/>
            </a:solidFill>
          </a:endParaRPr>
        </a:p>
      </xdr:txBody>
    </xdr:sp>
    <xdr:clientData/>
  </xdr:twoCellAnchor>
  <xdr:twoCellAnchor>
    <xdr:from>
      <xdr:col>0</xdr:col>
      <xdr:colOff>180975</xdr:colOff>
      <xdr:row>61</xdr:row>
      <xdr:rowOff>38100</xdr:rowOff>
    </xdr:from>
    <xdr:to>
      <xdr:col>2</xdr:col>
      <xdr:colOff>47625</xdr:colOff>
      <xdr:row>68</xdr:row>
      <xdr:rowOff>38100</xdr:rowOff>
    </xdr:to>
    <xdr:sp macro="" textlink="">
      <xdr:nvSpPr>
        <xdr:cNvPr id="7" name="TextBox 7"/>
        <xdr:cNvSpPr txBox="1"/>
      </xdr:nvSpPr>
      <xdr:spPr>
        <a:xfrm>
          <a:off x="9977494650" y="12592050"/>
          <a:ext cx="1238250" cy="1400175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algn="r" rtl="1"/>
          <a:endParaRPr lang="en-US" sz="1100">
            <a:solidFill>
              <a:schemeClr val="bg1"/>
            </a:solidFill>
          </a:endParaRPr>
        </a:p>
      </xdr:txBody>
    </xdr:sp>
    <xdr:clientData/>
  </xdr:twoCellAnchor>
  <xdr:twoCellAnchor>
    <xdr:from>
      <xdr:col>3</xdr:col>
      <xdr:colOff>21404</xdr:colOff>
      <xdr:row>1</xdr:row>
      <xdr:rowOff>0</xdr:rowOff>
    </xdr:from>
    <xdr:to>
      <xdr:col>32</xdr:col>
      <xdr:colOff>1</xdr:colOff>
      <xdr:row>1</xdr:row>
      <xdr:rowOff>331770</xdr:rowOff>
    </xdr:to>
    <xdr:sp macro="" textlink="">
      <xdr:nvSpPr>
        <xdr:cNvPr id="8" name="TextBox 8"/>
        <xdr:cNvSpPr txBox="1"/>
      </xdr:nvSpPr>
      <xdr:spPr>
        <a:xfrm>
          <a:off x="9968398274" y="295275"/>
          <a:ext cx="8827322" cy="331770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1" anchor="ctr"/>
        <a:lstStyle/>
        <a:p>
          <a:pPr algn="ctr" rtl="1"/>
          <a:r>
            <a:rPr lang="ar-EG" sz="2000" b="1">
              <a:ln>
                <a:noFill/>
              </a:ln>
              <a:solidFill>
                <a:srgbClr val="FF0000"/>
              </a:solidFill>
            </a:rPr>
            <a:t>كشف</a:t>
          </a:r>
          <a:r>
            <a:rPr lang="ar-EG" sz="2000" b="1" baseline="0">
              <a:ln>
                <a:noFill/>
              </a:ln>
              <a:solidFill>
                <a:srgbClr val="FF0000"/>
              </a:solidFill>
            </a:rPr>
            <a:t> رصيد شيكات تحت التحصيل لحساب العملاء</a:t>
          </a:r>
          <a:endParaRPr lang="ar-EG" sz="2000" b="1">
            <a:ln>
              <a:noFill/>
            </a:ln>
            <a:solidFill>
              <a:srgbClr val="FF0000"/>
            </a:solidFill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rom%20Old%20Computer\Safwan\Husain%20Harazi%20&#1603;&#1608;&#1605;&#1576;&#1610;&#1608;&#1578;&#1585;%20&#1575;&#1604;&#1588;&#1585;&#1603;&#1577;\NGT\&#1586;&#1610;&#1608;&#1578;\2021\Users\pc\AppData\Local\Microsoft\Windows\Temporary%20Internet%20Files\Content.Outlook\QZK8W91U\Users\pc\Desktop\&#1605;&#1580;&#1604;&#1583;%20&#1580;&#1583;&#1610;&#1583;\&#1605;&#1580;&#1604;&#1583;%20&#1580;&#1583;&#1610;&#1583;\333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rom%20Old%20Computer\Safwan\Husain%20Harazi%20&#1603;&#1608;&#1605;&#1576;&#1610;&#1608;&#1578;&#1585;%20&#1575;&#1604;&#1588;&#1585;&#1603;&#1577;\NGT\&#1586;&#1610;&#1608;&#1578;\2021\Users\pc\AppData\Local\Microsoft\Windows\Temporary%20Internet%20Files\Content.Outlook\QZK8W91U\Users\pc\Desktop\Local%20Disk%20(D)\Statement%20payabl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&#1575;&#1604;&#1605;&#1603;&#1575;&#1601;&#1581;%202013\&#1603;&#1588;&#1601;%20&#1580;11&#1583;&#1610;&#1583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New%20Folder\&#1603;&#1588;&#1601;%20&#1581;&#1587;&#1575;&#1576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rom%20Old%20Computer\Safwan\Husain%20Harazi%20&#1603;&#1608;&#1605;&#1576;&#1610;&#1608;&#1578;&#1585;%20&#1575;&#1604;&#1588;&#1585;&#1603;&#1577;\NGT\&#1586;&#1610;&#1608;&#1578;\2021\Users\pc\AppData\Local\Microsoft\Windows\Temporary%20Internet%20Files\Content.Outlook\QZK8W91U\Users\pc\Desktop\CCC\&#1583;&#1608;&#1575;&#1604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rom%20Old%20Computer\Safwan\Husain%20Harazi%20&#1603;&#1608;&#1605;&#1576;&#1610;&#1608;&#1578;&#1585;%20&#1575;&#1604;&#1588;&#1585;&#1603;&#1577;\NGT\&#1586;&#1610;&#1608;&#1578;\2021\Users\pc\AppData\Local\Microsoft\Windows\Temporary%20Internet%20Files\Content.Outlook\QZK8W91U\Users\pc\Desktop\School_2009\Management\Record\School_Record_2009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rom%20Old%20Computer\Safwan\Husain%20Harazi%20&#1603;&#1608;&#1605;&#1576;&#1610;&#1608;&#1578;&#1585;%20&#1575;&#1604;&#1588;&#1585;&#1603;&#1577;\NGT\&#1586;&#1610;&#1608;&#1578;\2021\Users\pc\AppData\Local\Microsoft\Windows\Temporary%20Internet%20Files\Content.Outlook\QZK8W91U\Users\pc\Desktop\DOCUME~1\user1\LOCALS~1\Temp\Rar$DI00.531\Book1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605;&#1604;&#1601;&#1575;&#1578;%20&#1575;&#1604;&#1593;&#1605;&#1604;\&#1603;&#1588;&#1601;%20&#1580;11&#1583;&#1610;&#1583;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605;&#1607;&#1605;\&#1581;&#1587;&#1575;&#1576;&#1575;&#1578;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New%20Folder\&#1603;&#1588;&#1601;%20&#1581;&#1587;&#1575;&#1576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بحث"/>
      <sheetName val="بياناتي"/>
    </sheetNames>
    <sheetDataSet>
      <sheetData sheetId="0" refreshError="1"/>
      <sheetData sheetId="1">
        <row r="3">
          <cell r="A3">
            <v>111112</v>
          </cell>
          <cell r="B3" t="str">
            <v>123456 نوع</v>
          </cell>
          <cell r="C3" t="str">
            <v>خالد بن محمد</v>
          </cell>
          <cell r="D3" t="str">
            <v>Kalied bin mohmmad</v>
          </cell>
        </row>
        <row r="4">
          <cell r="A4">
            <v>111122</v>
          </cell>
          <cell r="B4" t="str">
            <v>123456 نوع</v>
          </cell>
          <cell r="C4" t="str">
            <v>ناصر بن فهد</v>
          </cell>
          <cell r="D4" t="str">
            <v>Naser bin Fhad</v>
          </cell>
        </row>
        <row r="5">
          <cell r="A5">
            <v>111222</v>
          </cell>
          <cell r="B5" t="str">
            <v>123456 نوع</v>
          </cell>
          <cell r="C5" t="str">
            <v>فهد بن محمد</v>
          </cell>
          <cell r="D5" t="str">
            <v>Fhad bin mohmmad</v>
          </cell>
        </row>
        <row r="6">
          <cell r="A6">
            <v>112222</v>
          </cell>
          <cell r="B6" t="str">
            <v>122345 نوع</v>
          </cell>
          <cell r="C6" t="str">
            <v>سعد بن ناصر</v>
          </cell>
          <cell r="D6" t="str">
            <v xml:space="preserve">Sad bin Naser </v>
          </cell>
        </row>
        <row r="7">
          <cell r="A7">
            <v>122222</v>
          </cell>
          <cell r="B7" t="str">
            <v>122345 نوع</v>
          </cell>
          <cell r="C7" t="str">
            <v>منصور بن خالد</v>
          </cell>
          <cell r="D7" t="str">
            <v>Mnswer bin kaled</v>
          </cell>
        </row>
        <row r="8">
          <cell r="A8">
            <v>222222</v>
          </cell>
          <cell r="B8" t="str">
            <v>122345 نوع</v>
          </cell>
          <cell r="C8" t="str">
            <v>بدر بن نواف</v>
          </cell>
          <cell r="D8" t="str">
            <v>Bader bin Nwaf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هويدن7"/>
      <sheetName val="دوست"/>
      <sheetName val="ابو شادي"/>
      <sheetName val="ابو عاهد"/>
      <sheetName val="سامي"/>
      <sheetName val="اللطفي"/>
      <sheetName val="النبراس"/>
      <sheetName val="حمود"/>
      <sheetName val="السيد"/>
      <sheetName val="الجابري"/>
      <sheetName val="سعيد"/>
      <sheetName val="مبيضة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>
        <row r="1">
          <cell r="A1" t="str">
            <v>No:1</v>
          </cell>
          <cell r="J1">
            <v>39490</v>
          </cell>
        </row>
        <row r="3">
          <cell r="A3" t="str">
            <v>NO</v>
          </cell>
          <cell r="B3" t="str">
            <v>DATE</v>
          </cell>
          <cell r="C3" t="str">
            <v>TICKET</v>
          </cell>
          <cell r="D3" t="str">
            <v>DELIVERY</v>
          </cell>
          <cell r="E3" t="str">
            <v>TRUCK</v>
          </cell>
          <cell r="F3" t="str">
            <v>SITE</v>
          </cell>
          <cell r="G3" t="str">
            <v>DESTINTION</v>
          </cell>
          <cell r="H3" t="str">
            <v>MAT</v>
          </cell>
          <cell r="I3" t="str">
            <v>QTY</v>
          </cell>
          <cell r="J3" t="str">
            <v>PRICE</v>
          </cell>
          <cell r="K3" t="str">
            <v>AMOUNT</v>
          </cell>
        </row>
        <row r="4">
          <cell r="C4" t="str">
            <v>NO.</v>
          </cell>
          <cell r="D4" t="str">
            <v>NO.</v>
          </cell>
          <cell r="E4" t="str">
            <v>NO.</v>
          </cell>
          <cell r="H4" t="str">
            <v>TYPE</v>
          </cell>
          <cell r="I4" t="str">
            <v>TONE</v>
          </cell>
        </row>
        <row r="5">
          <cell r="A5">
            <v>1</v>
          </cell>
          <cell r="K5">
            <v>0</v>
          </cell>
        </row>
        <row r="6">
          <cell r="A6">
            <v>2</v>
          </cell>
          <cell r="K6">
            <v>0</v>
          </cell>
        </row>
        <row r="7">
          <cell r="A7">
            <v>3</v>
          </cell>
          <cell r="K7">
            <v>0</v>
          </cell>
        </row>
        <row r="8">
          <cell r="A8">
            <v>4</v>
          </cell>
          <cell r="K8">
            <v>0</v>
          </cell>
        </row>
        <row r="9">
          <cell r="A9">
            <v>5</v>
          </cell>
          <cell r="K9">
            <v>0</v>
          </cell>
        </row>
        <row r="10">
          <cell r="A10">
            <v>6</v>
          </cell>
          <cell r="K10">
            <v>0</v>
          </cell>
        </row>
        <row r="11">
          <cell r="A11">
            <v>7</v>
          </cell>
          <cell r="K11">
            <v>0</v>
          </cell>
        </row>
        <row r="12">
          <cell r="A12">
            <v>8</v>
          </cell>
          <cell r="K12">
            <v>0</v>
          </cell>
        </row>
        <row r="13">
          <cell r="A13">
            <v>9</v>
          </cell>
          <cell r="K13">
            <v>0</v>
          </cell>
        </row>
        <row r="14">
          <cell r="A14">
            <v>10</v>
          </cell>
          <cell r="K14">
            <v>0</v>
          </cell>
        </row>
        <row r="15">
          <cell r="A15">
            <v>11</v>
          </cell>
          <cell r="K15">
            <v>0</v>
          </cell>
        </row>
        <row r="16">
          <cell r="A16">
            <v>12</v>
          </cell>
          <cell r="K16">
            <v>0</v>
          </cell>
        </row>
        <row r="17">
          <cell r="A17">
            <v>13</v>
          </cell>
          <cell r="K17">
            <v>0</v>
          </cell>
        </row>
        <row r="18">
          <cell r="A18">
            <v>14</v>
          </cell>
          <cell r="K18">
            <v>0</v>
          </cell>
        </row>
        <row r="19">
          <cell r="A19">
            <v>15</v>
          </cell>
          <cell r="K19">
            <v>0</v>
          </cell>
        </row>
        <row r="20">
          <cell r="A20">
            <v>16</v>
          </cell>
          <cell r="K20">
            <v>0</v>
          </cell>
        </row>
        <row r="21">
          <cell r="A21">
            <v>17</v>
          </cell>
          <cell r="K21">
            <v>0</v>
          </cell>
        </row>
        <row r="22">
          <cell r="A22">
            <v>18</v>
          </cell>
          <cell r="K22">
            <v>0</v>
          </cell>
        </row>
        <row r="23">
          <cell r="A23">
            <v>19</v>
          </cell>
          <cell r="K23">
            <v>0</v>
          </cell>
        </row>
        <row r="24">
          <cell r="A24">
            <v>20</v>
          </cell>
          <cell r="K24">
            <v>0</v>
          </cell>
        </row>
        <row r="25">
          <cell r="A25">
            <v>21</v>
          </cell>
          <cell r="K25">
            <v>0</v>
          </cell>
        </row>
        <row r="26">
          <cell r="A26">
            <v>22</v>
          </cell>
          <cell r="K26">
            <v>0</v>
          </cell>
        </row>
        <row r="27">
          <cell r="A27">
            <v>23</v>
          </cell>
          <cell r="K27">
            <v>0</v>
          </cell>
        </row>
        <row r="28">
          <cell r="A28">
            <v>24</v>
          </cell>
          <cell r="K28">
            <v>0</v>
          </cell>
        </row>
        <row r="29">
          <cell r="A29">
            <v>25</v>
          </cell>
          <cell r="K29">
            <v>0</v>
          </cell>
        </row>
        <row r="30">
          <cell r="A30">
            <v>26</v>
          </cell>
          <cell r="K30">
            <v>0</v>
          </cell>
        </row>
        <row r="31">
          <cell r="A31">
            <v>27</v>
          </cell>
          <cell r="K31">
            <v>0</v>
          </cell>
        </row>
        <row r="32">
          <cell r="A32">
            <v>28</v>
          </cell>
          <cell r="K32">
            <v>0</v>
          </cell>
        </row>
        <row r="33">
          <cell r="A33">
            <v>29</v>
          </cell>
          <cell r="K33">
            <v>0</v>
          </cell>
        </row>
        <row r="34">
          <cell r="A34">
            <v>30</v>
          </cell>
          <cell r="K34">
            <v>0</v>
          </cell>
        </row>
        <row r="35">
          <cell r="A35">
            <v>31</v>
          </cell>
          <cell r="K35">
            <v>0</v>
          </cell>
        </row>
        <row r="36">
          <cell r="A36">
            <v>32</v>
          </cell>
          <cell r="K36">
            <v>0</v>
          </cell>
        </row>
        <row r="37">
          <cell r="A37">
            <v>33</v>
          </cell>
          <cell r="K37">
            <v>0</v>
          </cell>
        </row>
        <row r="38">
          <cell r="A38">
            <v>34</v>
          </cell>
          <cell r="K38">
            <v>0</v>
          </cell>
        </row>
        <row r="39">
          <cell r="A39">
            <v>35</v>
          </cell>
          <cell r="K39">
            <v>0</v>
          </cell>
        </row>
        <row r="40">
          <cell r="E40" t="str">
            <v>Total</v>
          </cell>
          <cell r="I40">
            <v>0</v>
          </cell>
          <cell r="K40">
            <v>0</v>
          </cell>
        </row>
        <row r="41">
          <cell r="A41" t="str">
            <v>No:</v>
          </cell>
          <cell r="J41">
            <v>39584</v>
          </cell>
        </row>
        <row r="42">
          <cell r="G42" t="str">
            <v xml:space="preserve">                             كشــــــــف حســـــــاب </v>
          </cell>
        </row>
        <row r="43">
          <cell r="A43" t="str">
            <v>NO</v>
          </cell>
          <cell r="B43" t="str">
            <v>DATE</v>
          </cell>
          <cell r="C43" t="str">
            <v>TICKET</v>
          </cell>
          <cell r="D43" t="str">
            <v>TRUCK</v>
          </cell>
          <cell r="E43" t="str">
            <v>SITE</v>
          </cell>
          <cell r="F43" t="str">
            <v>DESTINTION</v>
          </cell>
          <cell r="G43" t="str">
            <v>MAT</v>
          </cell>
          <cell r="H43" t="str">
            <v>QTY</v>
          </cell>
          <cell r="I43" t="str">
            <v>PRICE</v>
          </cell>
          <cell r="J43" t="str">
            <v>MATERIAL</v>
          </cell>
          <cell r="K43" t="str">
            <v>AMOUNT</v>
          </cell>
        </row>
        <row r="44">
          <cell r="C44" t="str">
            <v>NO.</v>
          </cell>
          <cell r="D44" t="str">
            <v>NO.</v>
          </cell>
          <cell r="G44" t="str">
            <v>TYPE</v>
          </cell>
          <cell r="H44" t="str">
            <v>Tone</v>
          </cell>
        </row>
        <row r="45">
          <cell r="A45">
            <v>1</v>
          </cell>
          <cell r="K45">
            <v>0</v>
          </cell>
        </row>
        <row r="46">
          <cell r="A46">
            <v>2</v>
          </cell>
          <cell r="K46">
            <v>0</v>
          </cell>
        </row>
        <row r="47">
          <cell r="A47">
            <v>3</v>
          </cell>
          <cell r="K47">
            <v>0</v>
          </cell>
        </row>
        <row r="48">
          <cell r="A48">
            <v>4</v>
          </cell>
          <cell r="K48">
            <v>0</v>
          </cell>
        </row>
        <row r="49">
          <cell r="A49">
            <v>5</v>
          </cell>
          <cell r="K49">
            <v>0</v>
          </cell>
        </row>
        <row r="50">
          <cell r="A50">
            <v>6</v>
          </cell>
          <cell r="K50">
            <v>0</v>
          </cell>
        </row>
        <row r="51">
          <cell r="A51">
            <v>7</v>
          </cell>
          <cell r="K51">
            <v>0</v>
          </cell>
        </row>
        <row r="52">
          <cell r="A52">
            <v>8</v>
          </cell>
          <cell r="K52">
            <v>0</v>
          </cell>
        </row>
        <row r="53">
          <cell r="A53">
            <v>9</v>
          </cell>
          <cell r="K53">
            <v>0</v>
          </cell>
        </row>
        <row r="54">
          <cell r="A54">
            <v>10</v>
          </cell>
          <cell r="K54">
            <v>0</v>
          </cell>
        </row>
        <row r="55">
          <cell r="A55">
            <v>11</v>
          </cell>
          <cell r="K55">
            <v>0</v>
          </cell>
        </row>
        <row r="56">
          <cell r="A56">
            <v>12</v>
          </cell>
          <cell r="K56">
            <v>0</v>
          </cell>
        </row>
        <row r="57">
          <cell r="A57">
            <v>13</v>
          </cell>
          <cell r="K57">
            <v>0</v>
          </cell>
        </row>
        <row r="58">
          <cell r="A58">
            <v>14</v>
          </cell>
          <cell r="K58">
            <v>0</v>
          </cell>
        </row>
        <row r="59">
          <cell r="A59">
            <v>15</v>
          </cell>
          <cell r="K59">
            <v>0</v>
          </cell>
        </row>
        <row r="60">
          <cell r="A60">
            <v>16</v>
          </cell>
          <cell r="K60">
            <v>0</v>
          </cell>
        </row>
        <row r="61">
          <cell r="A61">
            <v>17</v>
          </cell>
          <cell r="K61">
            <v>0</v>
          </cell>
        </row>
        <row r="62">
          <cell r="A62">
            <v>18</v>
          </cell>
          <cell r="K62">
            <v>0</v>
          </cell>
        </row>
        <row r="63">
          <cell r="A63">
            <v>19</v>
          </cell>
          <cell r="K63">
            <v>0</v>
          </cell>
        </row>
        <row r="64">
          <cell r="A64">
            <v>20</v>
          </cell>
          <cell r="K64">
            <v>0</v>
          </cell>
        </row>
        <row r="65">
          <cell r="A65">
            <v>21</v>
          </cell>
          <cell r="K65">
            <v>0</v>
          </cell>
        </row>
        <row r="66">
          <cell r="A66">
            <v>22</v>
          </cell>
          <cell r="K66">
            <v>0</v>
          </cell>
        </row>
        <row r="67">
          <cell r="A67">
            <v>23</v>
          </cell>
          <cell r="K67">
            <v>0</v>
          </cell>
        </row>
        <row r="68">
          <cell r="A68">
            <v>24</v>
          </cell>
          <cell r="K68">
            <v>0</v>
          </cell>
        </row>
        <row r="69">
          <cell r="A69">
            <v>25</v>
          </cell>
          <cell r="K69">
            <v>0</v>
          </cell>
        </row>
        <row r="70">
          <cell r="A70">
            <v>26</v>
          </cell>
          <cell r="K70">
            <v>0</v>
          </cell>
        </row>
        <row r="71">
          <cell r="A71">
            <v>27</v>
          </cell>
          <cell r="K71">
            <v>0</v>
          </cell>
        </row>
        <row r="72">
          <cell r="A72">
            <v>28</v>
          </cell>
          <cell r="K72">
            <v>0</v>
          </cell>
        </row>
        <row r="73">
          <cell r="A73">
            <v>29</v>
          </cell>
          <cell r="K73">
            <v>0</v>
          </cell>
        </row>
        <row r="74">
          <cell r="A74">
            <v>30</v>
          </cell>
          <cell r="K74">
            <v>0</v>
          </cell>
        </row>
        <row r="75">
          <cell r="A75">
            <v>31</v>
          </cell>
          <cell r="K75">
            <v>0</v>
          </cell>
        </row>
        <row r="76">
          <cell r="A76">
            <v>32</v>
          </cell>
          <cell r="K76">
            <v>0</v>
          </cell>
        </row>
        <row r="77">
          <cell r="A77">
            <v>33</v>
          </cell>
          <cell r="K77">
            <v>0</v>
          </cell>
        </row>
        <row r="78">
          <cell r="A78">
            <v>34</v>
          </cell>
          <cell r="K78">
            <v>0</v>
          </cell>
        </row>
        <row r="79">
          <cell r="A79">
            <v>35</v>
          </cell>
          <cell r="K79">
            <v>0</v>
          </cell>
        </row>
        <row r="80">
          <cell r="A80">
            <v>36</v>
          </cell>
          <cell r="K80">
            <v>0</v>
          </cell>
        </row>
        <row r="81">
          <cell r="A81">
            <v>37</v>
          </cell>
          <cell r="K81">
            <v>0</v>
          </cell>
        </row>
        <row r="82">
          <cell r="A82">
            <v>38</v>
          </cell>
          <cell r="K82">
            <v>0</v>
          </cell>
        </row>
        <row r="83">
          <cell r="A83">
            <v>39</v>
          </cell>
          <cell r="K83">
            <v>0</v>
          </cell>
        </row>
        <row r="84">
          <cell r="A84">
            <v>40</v>
          </cell>
          <cell r="K84">
            <v>0</v>
          </cell>
        </row>
        <row r="85">
          <cell r="A85">
            <v>41</v>
          </cell>
          <cell r="K85">
            <v>0</v>
          </cell>
        </row>
        <row r="86">
          <cell r="A86">
            <v>42</v>
          </cell>
          <cell r="K86">
            <v>0</v>
          </cell>
        </row>
        <row r="87">
          <cell r="A87">
            <v>43</v>
          </cell>
          <cell r="K87">
            <v>0</v>
          </cell>
        </row>
        <row r="88">
          <cell r="A88">
            <v>44</v>
          </cell>
          <cell r="K88">
            <v>0</v>
          </cell>
        </row>
        <row r="89">
          <cell r="A89">
            <v>45</v>
          </cell>
          <cell r="K89">
            <v>0</v>
          </cell>
        </row>
        <row r="90">
          <cell r="A90">
            <v>46</v>
          </cell>
          <cell r="K90">
            <v>0</v>
          </cell>
        </row>
        <row r="91">
          <cell r="A91">
            <v>47</v>
          </cell>
          <cell r="K91">
            <v>0</v>
          </cell>
        </row>
        <row r="92">
          <cell r="A92">
            <v>48</v>
          </cell>
          <cell r="K92">
            <v>0</v>
          </cell>
        </row>
        <row r="93">
          <cell r="A93">
            <v>49</v>
          </cell>
          <cell r="K93">
            <v>0</v>
          </cell>
        </row>
        <row r="94">
          <cell r="A94">
            <v>50</v>
          </cell>
          <cell r="K94">
            <v>0</v>
          </cell>
        </row>
        <row r="95">
          <cell r="E95" t="str">
            <v>Total</v>
          </cell>
          <cell r="H95">
            <v>0</v>
          </cell>
          <cell r="J95">
            <v>0</v>
          </cell>
          <cell r="K95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1"/>
      <sheetName val="1"/>
      <sheetName val="2"/>
      <sheetName val="3"/>
      <sheetName val="4"/>
      <sheetName val="5"/>
      <sheetName val="7"/>
      <sheetName val="6"/>
      <sheetName val="4 (2)"/>
      <sheetName val="العملاء"/>
      <sheetName val="الأصناف"/>
      <sheetName val="المبيعات"/>
      <sheetName val="المخزون"/>
    </sheetNames>
    <sheetDataSet>
      <sheetData sheetId="0"/>
      <sheetData sheetId="1">
        <row r="8">
          <cell r="B8">
            <v>39448</v>
          </cell>
        </row>
      </sheetData>
      <sheetData sheetId="2"/>
      <sheetData sheetId="3"/>
      <sheetData sheetId="4"/>
      <sheetData sheetId="5"/>
      <sheetData sheetId="6">
        <row r="8">
          <cell r="A8" t="str">
            <v>عملاء صنعاء</v>
          </cell>
        </row>
      </sheetData>
      <sheetData sheetId="7">
        <row r="5">
          <cell r="I5" t="str">
            <v>تويوتا</v>
          </cell>
        </row>
        <row r="6">
          <cell r="I6" t="str">
            <v>لكزس</v>
          </cell>
        </row>
        <row r="7">
          <cell r="I7" t="str">
            <v>ايديمتسو</v>
          </cell>
        </row>
        <row r="8">
          <cell r="I8">
            <v>0</v>
          </cell>
        </row>
      </sheetData>
      <sheetData sheetId="8"/>
      <sheetData sheetId="9"/>
      <sheetData sheetId="10"/>
      <sheetData sheetId="11"/>
      <sheetData sheetId="1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"/>
      <sheetName val="1"/>
      <sheetName val="العملاء"/>
      <sheetName val="المبيعات"/>
      <sheetName val="المبيعات (2)"/>
      <sheetName val="المبيعات (3)"/>
      <sheetName val="المبيعات (4)"/>
      <sheetName val="المخزون"/>
      <sheetName val="2"/>
      <sheetName val="3"/>
      <sheetName val="4"/>
      <sheetName val="مخزون عام"/>
      <sheetName val="التالف"/>
      <sheetName val="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5">
          <cell r="D5" t="str">
            <v>المركز التجاري - الورشة</v>
          </cell>
          <cell r="J5" t="str">
            <v>نقد</v>
          </cell>
        </row>
        <row r="6">
          <cell r="J6" t="str">
            <v>آجل</v>
          </cell>
        </row>
        <row r="7">
          <cell r="J7" t="str">
            <v>نقد آجل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2"/>
      <sheetName val="ورقة1 (2)"/>
      <sheetName val="3"/>
      <sheetName val="4"/>
      <sheetName val="Sheet1 (3)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ورقة1"/>
      <sheetName val="Sheet1"/>
      <sheetName val="Feuil1"/>
      <sheetName val="الشهادة"/>
      <sheetName val="Sheet1 (2)"/>
      <sheetName val="ورقة1 (3)"/>
      <sheetName val="kas"/>
      <sheetName val="Jan"/>
      <sheetName val="t"/>
      <sheetName val="h"/>
      <sheetName val="A_Nagy"/>
      <sheetName val="Income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>
        <row r="38">
          <cell r="M38">
            <v>3</v>
          </cell>
        </row>
        <row r="39">
          <cell r="M39" t="str">
            <v>$I$39:$I$100</v>
          </cell>
        </row>
      </sheetData>
      <sheetData sheetId="18" refreshError="1"/>
      <sheetData sheetId="19" refreshError="1"/>
      <sheetData sheetId="20" refreshError="1"/>
      <sheetData sheetId="21" refreshError="1"/>
      <sheetData sheetId="22">
        <row r="5">
          <cell r="B5" t="str">
            <v>محمد</v>
          </cell>
          <cell r="C5">
            <v>5</v>
          </cell>
          <cell r="D5" t="str">
            <v/>
          </cell>
        </row>
        <row r="6">
          <cell r="B6" t="str">
            <v>علي</v>
          </cell>
          <cell r="C6">
            <v>20</v>
          </cell>
          <cell r="D6">
            <v>1</v>
          </cell>
        </row>
        <row r="7">
          <cell r="B7" t="str">
            <v>احمد</v>
          </cell>
          <cell r="C7">
            <v>20</v>
          </cell>
          <cell r="D7">
            <v>2</v>
          </cell>
        </row>
        <row r="8">
          <cell r="B8" t="str">
            <v>وائل</v>
          </cell>
          <cell r="C8">
            <v>2</v>
          </cell>
          <cell r="D8" t="str">
            <v/>
          </cell>
        </row>
        <row r="9">
          <cell r="B9" t="str">
            <v>سعيد</v>
          </cell>
          <cell r="C9">
            <v>34</v>
          </cell>
          <cell r="D9">
            <v>3</v>
          </cell>
        </row>
        <row r="10">
          <cell r="B10" t="str">
            <v>عبدالله</v>
          </cell>
          <cell r="C10">
            <v>2</v>
          </cell>
          <cell r="D10" t="str">
            <v/>
          </cell>
        </row>
        <row r="11">
          <cell r="B11" t="str">
            <v>مهند</v>
          </cell>
          <cell r="C11">
            <v>20</v>
          </cell>
          <cell r="D11">
            <v>4</v>
          </cell>
        </row>
        <row r="12">
          <cell r="B12" t="str">
            <v>يزيد</v>
          </cell>
          <cell r="C12">
            <v>2</v>
          </cell>
          <cell r="D12" t="str">
            <v/>
          </cell>
        </row>
        <row r="13">
          <cell r="B13" t="str">
            <v>نايف</v>
          </cell>
          <cell r="C13">
            <v>2</v>
          </cell>
          <cell r="D13" t="str">
            <v/>
          </cell>
        </row>
        <row r="14">
          <cell r="B14" t="str">
            <v>عماد</v>
          </cell>
          <cell r="C14">
            <v>2</v>
          </cell>
          <cell r="D14" t="str">
            <v/>
          </cell>
        </row>
        <row r="15">
          <cell r="B15" t="str">
            <v>حسن</v>
          </cell>
          <cell r="C15">
            <v>2</v>
          </cell>
          <cell r="D15" t="str">
            <v/>
          </cell>
        </row>
        <row r="16">
          <cell r="B16" t="str">
            <v>حسام</v>
          </cell>
          <cell r="C16">
            <v>2</v>
          </cell>
          <cell r="D16" t="str">
            <v/>
          </cell>
        </row>
        <row r="17">
          <cell r="B17" t="str">
            <v>هاني</v>
          </cell>
          <cell r="C17">
            <v>2</v>
          </cell>
          <cell r="D17" t="str">
            <v/>
          </cell>
        </row>
        <row r="18">
          <cell r="B18" t="str">
            <v>حمود</v>
          </cell>
          <cell r="C18">
            <v>2</v>
          </cell>
          <cell r="D18" t="str">
            <v/>
          </cell>
        </row>
        <row r="19">
          <cell r="B19" t="str">
            <v>صالح</v>
          </cell>
          <cell r="C19">
            <v>2</v>
          </cell>
          <cell r="D19" t="str">
            <v/>
          </cell>
        </row>
        <row r="20">
          <cell r="B20" t="str">
            <v>خالد</v>
          </cell>
          <cell r="C20">
            <v>2</v>
          </cell>
          <cell r="D20" t="str">
            <v/>
          </cell>
        </row>
        <row r="21">
          <cell r="B21" t="str">
            <v>فارس</v>
          </cell>
          <cell r="C21">
            <v>2</v>
          </cell>
          <cell r="D21" t="str">
            <v/>
          </cell>
        </row>
        <row r="22">
          <cell r="B22" t="str">
            <v>متعب</v>
          </cell>
          <cell r="C22">
            <v>2</v>
          </cell>
          <cell r="D22" t="str">
            <v/>
          </cell>
        </row>
        <row r="23">
          <cell r="B23" t="str">
            <v>جمال</v>
          </cell>
          <cell r="C23">
            <v>2</v>
          </cell>
          <cell r="D23" t="str">
            <v/>
          </cell>
        </row>
        <row r="24">
          <cell r="B24" t="str">
            <v>اكرم</v>
          </cell>
          <cell r="C24">
            <v>2</v>
          </cell>
          <cell r="D24" t="str">
            <v/>
          </cell>
        </row>
        <row r="25">
          <cell r="B25" t="str">
            <v>hj</v>
          </cell>
          <cell r="C25">
            <v>2</v>
          </cell>
          <cell r="D25" t="str">
            <v/>
          </cell>
        </row>
        <row r="26">
          <cell r="B26" t="str">
            <v>kjkjk</v>
          </cell>
          <cell r="C26">
            <v>2</v>
          </cell>
          <cell r="D26" t="str">
            <v/>
          </cell>
        </row>
        <row r="27">
          <cell r="B27" t="str">
            <v>hkj</v>
          </cell>
          <cell r="C27">
            <v>2</v>
          </cell>
          <cell r="D27" t="str">
            <v/>
          </cell>
        </row>
        <row r="28">
          <cell r="B28" t="str">
            <v>عمر</v>
          </cell>
          <cell r="C28">
            <v>2</v>
          </cell>
          <cell r="D28" t="str">
            <v/>
          </cell>
        </row>
        <row r="29">
          <cell r="B29" t="str">
            <v>ايمن</v>
          </cell>
          <cell r="C29">
            <v>2</v>
          </cell>
          <cell r="D29" t="str">
            <v/>
          </cell>
        </row>
        <row r="30">
          <cell r="B30" t="str">
            <v>سمير</v>
          </cell>
          <cell r="C30">
            <v>2</v>
          </cell>
          <cell r="D30" t="str">
            <v/>
          </cell>
        </row>
        <row r="31">
          <cell r="D31" t="str">
            <v/>
          </cell>
        </row>
        <row r="32">
          <cell r="D32" t="str">
            <v/>
          </cell>
        </row>
        <row r="33">
          <cell r="D33" t="str">
            <v/>
          </cell>
        </row>
        <row r="34">
          <cell r="D34" t="str">
            <v/>
          </cell>
        </row>
        <row r="35">
          <cell r="D35" t="str">
            <v/>
          </cell>
        </row>
        <row r="36">
          <cell r="D36" t="str">
            <v/>
          </cell>
        </row>
        <row r="37">
          <cell r="D37" t="str">
            <v/>
          </cell>
        </row>
        <row r="38">
          <cell r="D38" t="str">
            <v/>
          </cell>
        </row>
        <row r="39">
          <cell r="D39" t="str">
            <v/>
          </cell>
        </row>
        <row r="40">
          <cell r="D40" t="str">
            <v/>
          </cell>
        </row>
        <row r="41">
          <cell r="D41" t="str">
            <v/>
          </cell>
        </row>
        <row r="42">
          <cell r="D42" t="str">
            <v/>
          </cell>
        </row>
        <row r="43">
          <cell r="D43" t="str">
            <v/>
          </cell>
        </row>
        <row r="44">
          <cell r="D44" t="str">
            <v/>
          </cell>
        </row>
        <row r="45">
          <cell r="D45" t="str">
            <v/>
          </cell>
        </row>
        <row r="46">
          <cell r="D46" t="str">
            <v/>
          </cell>
        </row>
        <row r="47">
          <cell r="D47" t="str">
            <v/>
          </cell>
        </row>
        <row r="48">
          <cell r="D48" t="str">
            <v/>
          </cell>
        </row>
        <row r="49">
          <cell r="D49" t="str">
            <v/>
          </cell>
        </row>
        <row r="50">
          <cell r="D50" t="str">
            <v/>
          </cell>
        </row>
        <row r="51">
          <cell r="D51" t="str">
            <v/>
          </cell>
        </row>
        <row r="52">
          <cell r="D52" t="str">
            <v/>
          </cell>
        </row>
        <row r="53">
          <cell r="D53" t="str">
            <v/>
          </cell>
        </row>
        <row r="54">
          <cell r="D54" t="str">
            <v/>
          </cell>
        </row>
        <row r="55">
          <cell r="D55" t="str">
            <v/>
          </cell>
        </row>
        <row r="56">
          <cell r="D56" t="str">
            <v/>
          </cell>
        </row>
        <row r="57">
          <cell r="D57" t="str">
            <v/>
          </cell>
        </row>
        <row r="58">
          <cell r="D58" t="str">
            <v/>
          </cell>
        </row>
        <row r="59">
          <cell r="D59" t="str">
            <v/>
          </cell>
        </row>
        <row r="60">
          <cell r="D60" t="str">
            <v/>
          </cell>
        </row>
        <row r="61">
          <cell r="D61" t="str">
            <v/>
          </cell>
        </row>
        <row r="62">
          <cell r="D62" t="str">
            <v/>
          </cell>
        </row>
        <row r="63">
          <cell r="D63" t="str">
            <v/>
          </cell>
        </row>
        <row r="64">
          <cell r="D64" t="str">
            <v/>
          </cell>
        </row>
        <row r="65">
          <cell r="D65" t="str">
            <v/>
          </cell>
        </row>
        <row r="66">
          <cell r="D66" t="str">
            <v/>
          </cell>
        </row>
        <row r="67">
          <cell r="D67" t="str">
            <v/>
          </cell>
        </row>
        <row r="68">
          <cell r="D68" t="str">
            <v/>
          </cell>
        </row>
        <row r="69">
          <cell r="D69" t="str">
            <v/>
          </cell>
        </row>
        <row r="70">
          <cell r="D70" t="str">
            <v/>
          </cell>
        </row>
        <row r="71">
          <cell r="D71" t="str">
            <v/>
          </cell>
        </row>
        <row r="72">
          <cell r="D72" t="str">
            <v/>
          </cell>
        </row>
        <row r="73">
          <cell r="D73" t="str">
            <v/>
          </cell>
        </row>
        <row r="74">
          <cell r="D74" t="str">
            <v/>
          </cell>
        </row>
        <row r="75">
          <cell r="D75" t="str">
            <v/>
          </cell>
        </row>
        <row r="76">
          <cell r="D76" t="str">
            <v/>
          </cell>
        </row>
        <row r="77">
          <cell r="D77" t="str">
            <v/>
          </cell>
        </row>
        <row r="78">
          <cell r="D78" t="str">
            <v/>
          </cell>
        </row>
        <row r="79">
          <cell r="D79" t="str">
            <v/>
          </cell>
        </row>
        <row r="80">
          <cell r="D80" t="str">
            <v/>
          </cell>
        </row>
        <row r="81">
          <cell r="D81" t="str">
            <v/>
          </cell>
        </row>
        <row r="82">
          <cell r="D82" t="str">
            <v/>
          </cell>
        </row>
        <row r="83">
          <cell r="D83" t="str">
            <v/>
          </cell>
        </row>
        <row r="84">
          <cell r="D84" t="str">
            <v/>
          </cell>
        </row>
        <row r="85">
          <cell r="D85" t="str">
            <v/>
          </cell>
        </row>
        <row r="86">
          <cell r="D86" t="str">
            <v/>
          </cell>
        </row>
        <row r="87">
          <cell r="D87" t="str">
            <v/>
          </cell>
        </row>
        <row r="88">
          <cell r="D88" t="str">
            <v/>
          </cell>
        </row>
        <row r="89">
          <cell r="D89" t="str">
            <v/>
          </cell>
        </row>
        <row r="90">
          <cell r="D90" t="str">
            <v/>
          </cell>
        </row>
        <row r="91">
          <cell r="D91" t="str">
            <v/>
          </cell>
        </row>
        <row r="92">
          <cell r="D92" t="str">
            <v/>
          </cell>
        </row>
        <row r="93">
          <cell r="D93" t="str">
            <v/>
          </cell>
        </row>
        <row r="94">
          <cell r="D94" t="str">
            <v/>
          </cell>
        </row>
        <row r="95">
          <cell r="D95" t="str">
            <v/>
          </cell>
        </row>
        <row r="96">
          <cell r="D96" t="str">
            <v/>
          </cell>
        </row>
        <row r="97">
          <cell r="D97" t="str">
            <v/>
          </cell>
        </row>
        <row r="98">
          <cell r="D98" t="str">
            <v/>
          </cell>
        </row>
        <row r="99">
          <cell r="D99" t="str">
            <v/>
          </cell>
        </row>
        <row r="100">
          <cell r="D100" t="str">
            <v/>
          </cell>
        </row>
        <row r="101">
          <cell r="D101" t="str">
            <v/>
          </cell>
        </row>
        <row r="102">
          <cell r="D102" t="str">
            <v/>
          </cell>
        </row>
        <row r="103">
          <cell r="D103" t="str">
            <v/>
          </cell>
        </row>
        <row r="104">
          <cell r="D104" t="str">
            <v/>
          </cell>
        </row>
        <row r="105">
          <cell r="D105" t="str">
            <v/>
          </cell>
        </row>
        <row r="106">
          <cell r="D106" t="str">
            <v/>
          </cell>
        </row>
        <row r="107">
          <cell r="D107" t="str">
            <v/>
          </cell>
        </row>
        <row r="108">
          <cell r="D108" t="str">
            <v/>
          </cell>
        </row>
        <row r="109">
          <cell r="D109" t="str">
            <v/>
          </cell>
        </row>
        <row r="110">
          <cell r="D110" t="str">
            <v/>
          </cell>
        </row>
        <row r="111">
          <cell r="D111" t="str">
            <v/>
          </cell>
        </row>
        <row r="112">
          <cell r="D112" t="str">
            <v/>
          </cell>
        </row>
        <row r="113">
          <cell r="D113" t="str">
            <v/>
          </cell>
        </row>
        <row r="114">
          <cell r="D114" t="str">
            <v/>
          </cell>
        </row>
        <row r="115">
          <cell r="D115" t="str">
            <v/>
          </cell>
        </row>
        <row r="116">
          <cell r="D116" t="str">
            <v/>
          </cell>
        </row>
        <row r="117">
          <cell r="D117" t="str">
            <v/>
          </cell>
        </row>
        <row r="118">
          <cell r="D118" t="str">
            <v/>
          </cell>
        </row>
        <row r="119">
          <cell r="D119" t="str">
            <v/>
          </cell>
        </row>
        <row r="120">
          <cell r="D120" t="str">
            <v/>
          </cell>
        </row>
        <row r="121">
          <cell r="D121" t="str">
            <v/>
          </cell>
        </row>
        <row r="122">
          <cell r="D122" t="str">
            <v/>
          </cell>
        </row>
        <row r="123">
          <cell r="D123" t="str">
            <v/>
          </cell>
        </row>
        <row r="124">
          <cell r="D124" t="str">
            <v/>
          </cell>
        </row>
        <row r="125">
          <cell r="D125" t="str">
            <v/>
          </cell>
        </row>
        <row r="126">
          <cell r="D126" t="str">
            <v/>
          </cell>
        </row>
        <row r="127">
          <cell r="D127" t="str">
            <v/>
          </cell>
        </row>
        <row r="128">
          <cell r="D128" t="str">
            <v/>
          </cell>
        </row>
        <row r="129">
          <cell r="D129" t="str">
            <v/>
          </cell>
        </row>
        <row r="130">
          <cell r="D130" t="str">
            <v/>
          </cell>
        </row>
        <row r="131">
          <cell r="D131" t="str">
            <v/>
          </cell>
        </row>
        <row r="132">
          <cell r="D132" t="str">
            <v/>
          </cell>
        </row>
        <row r="133">
          <cell r="D133" t="str">
            <v/>
          </cell>
        </row>
        <row r="134">
          <cell r="D134" t="str">
            <v/>
          </cell>
        </row>
        <row r="135">
          <cell r="D135" t="str">
            <v/>
          </cell>
        </row>
        <row r="136">
          <cell r="D136" t="str">
            <v/>
          </cell>
        </row>
        <row r="137">
          <cell r="D137" t="str">
            <v/>
          </cell>
        </row>
        <row r="138">
          <cell r="D138" t="str">
            <v/>
          </cell>
        </row>
        <row r="139">
          <cell r="D139" t="str">
            <v/>
          </cell>
        </row>
        <row r="140">
          <cell r="D140" t="str">
            <v/>
          </cell>
        </row>
        <row r="141">
          <cell r="D141" t="str">
            <v/>
          </cell>
        </row>
        <row r="142">
          <cell r="D142" t="str">
            <v/>
          </cell>
        </row>
        <row r="143">
          <cell r="D143" t="str">
            <v/>
          </cell>
        </row>
        <row r="144">
          <cell r="D144" t="str">
            <v/>
          </cell>
        </row>
        <row r="145">
          <cell r="D145" t="str">
            <v/>
          </cell>
        </row>
        <row r="146">
          <cell r="D146" t="str">
            <v/>
          </cell>
        </row>
        <row r="147">
          <cell r="D147" t="str">
            <v/>
          </cell>
        </row>
        <row r="148">
          <cell r="D148" t="str">
            <v/>
          </cell>
        </row>
        <row r="149">
          <cell r="D149" t="str">
            <v/>
          </cell>
        </row>
        <row r="150">
          <cell r="D150" t="str">
            <v/>
          </cell>
        </row>
        <row r="151">
          <cell r="D151" t="str">
            <v/>
          </cell>
        </row>
        <row r="152">
          <cell r="D152" t="str">
            <v/>
          </cell>
        </row>
        <row r="153">
          <cell r="D153" t="str">
            <v/>
          </cell>
        </row>
        <row r="154">
          <cell r="D154" t="str">
            <v/>
          </cell>
        </row>
        <row r="155">
          <cell r="D155" t="str">
            <v/>
          </cell>
        </row>
        <row r="156">
          <cell r="D156" t="str">
            <v/>
          </cell>
        </row>
        <row r="157">
          <cell r="D157" t="str">
            <v/>
          </cell>
        </row>
        <row r="158">
          <cell r="D158" t="str">
            <v/>
          </cell>
        </row>
        <row r="159">
          <cell r="D159" t="str">
            <v/>
          </cell>
        </row>
        <row r="160">
          <cell r="D160" t="str">
            <v/>
          </cell>
        </row>
        <row r="161">
          <cell r="D161" t="str">
            <v/>
          </cell>
        </row>
        <row r="162">
          <cell r="D162" t="str">
            <v/>
          </cell>
        </row>
        <row r="163">
          <cell r="D163" t="str">
            <v/>
          </cell>
        </row>
        <row r="164">
          <cell r="D164" t="str">
            <v/>
          </cell>
        </row>
        <row r="165">
          <cell r="D165" t="str">
            <v/>
          </cell>
        </row>
        <row r="166">
          <cell r="D166" t="str">
            <v/>
          </cell>
        </row>
        <row r="167">
          <cell r="D167" t="str">
            <v/>
          </cell>
        </row>
        <row r="168">
          <cell r="D168" t="str">
            <v/>
          </cell>
        </row>
        <row r="169">
          <cell r="D169" t="str">
            <v/>
          </cell>
        </row>
        <row r="170">
          <cell r="D170" t="str">
            <v/>
          </cell>
        </row>
        <row r="171">
          <cell r="D171" t="str">
            <v/>
          </cell>
        </row>
        <row r="172">
          <cell r="D172" t="str">
            <v/>
          </cell>
        </row>
        <row r="173">
          <cell r="D173" t="str">
            <v/>
          </cell>
        </row>
        <row r="174">
          <cell r="D174" t="str">
            <v/>
          </cell>
        </row>
        <row r="175">
          <cell r="D175" t="str">
            <v/>
          </cell>
        </row>
        <row r="176">
          <cell r="D176" t="str">
            <v/>
          </cell>
        </row>
        <row r="177">
          <cell r="D177" t="str">
            <v/>
          </cell>
        </row>
        <row r="178">
          <cell r="D178" t="str">
            <v/>
          </cell>
        </row>
        <row r="179">
          <cell r="D179" t="str">
            <v/>
          </cell>
        </row>
        <row r="180">
          <cell r="D180" t="str">
            <v/>
          </cell>
        </row>
        <row r="181">
          <cell r="D181" t="str">
            <v/>
          </cell>
        </row>
        <row r="182">
          <cell r="D182" t="str">
            <v/>
          </cell>
        </row>
        <row r="183">
          <cell r="D183" t="str">
            <v/>
          </cell>
        </row>
        <row r="184">
          <cell r="D184" t="str">
            <v/>
          </cell>
        </row>
        <row r="185">
          <cell r="D185" t="str">
            <v/>
          </cell>
        </row>
        <row r="186">
          <cell r="D186" t="str">
            <v/>
          </cell>
        </row>
        <row r="187">
          <cell r="D187" t="str">
            <v/>
          </cell>
        </row>
        <row r="188">
          <cell r="D188" t="str">
            <v/>
          </cell>
        </row>
        <row r="189">
          <cell r="D189" t="str">
            <v/>
          </cell>
        </row>
        <row r="190">
          <cell r="D190" t="str">
            <v/>
          </cell>
        </row>
        <row r="191">
          <cell r="D191" t="str">
            <v/>
          </cell>
        </row>
        <row r="192">
          <cell r="D192" t="str">
            <v/>
          </cell>
        </row>
        <row r="193">
          <cell r="D193" t="str">
            <v/>
          </cell>
        </row>
        <row r="194">
          <cell r="D194" t="str">
            <v/>
          </cell>
        </row>
        <row r="195">
          <cell r="D195" t="str">
            <v/>
          </cell>
        </row>
        <row r="196">
          <cell r="D196" t="str">
            <v/>
          </cell>
        </row>
        <row r="197">
          <cell r="D197" t="str">
            <v/>
          </cell>
        </row>
        <row r="198">
          <cell r="D198" t="str">
            <v/>
          </cell>
        </row>
        <row r="199">
          <cell r="D199" t="str">
            <v/>
          </cell>
        </row>
        <row r="200">
          <cell r="D200" t="str">
            <v/>
          </cell>
        </row>
        <row r="201">
          <cell r="D201" t="str">
            <v/>
          </cell>
        </row>
        <row r="202">
          <cell r="D202" t="str">
            <v/>
          </cell>
        </row>
        <row r="203">
          <cell r="D203" t="str">
            <v/>
          </cell>
        </row>
        <row r="204">
          <cell r="D204" t="str">
            <v/>
          </cell>
        </row>
        <row r="205">
          <cell r="D205" t="str">
            <v/>
          </cell>
        </row>
        <row r="206">
          <cell r="D206" t="str">
            <v/>
          </cell>
        </row>
        <row r="207">
          <cell r="D207" t="str">
            <v/>
          </cell>
        </row>
        <row r="208">
          <cell r="D208" t="str">
            <v/>
          </cell>
        </row>
        <row r="209">
          <cell r="D209" t="str">
            <v/>
          </cell>
        </row>
        <row r="210">
          <cell r="D210" t="str">
            <v/>
          </cell>
        </row>
        <row r="211">
          <cell r="D211" t="str">
            <v/>
          </cell>
        </row>
        <row r="212">
          <cell r="D212" t="str">
            <v/>
          </cell>
        </row>
        <row r="213">
          <cell r="D213" t="str">
            <v/>
          </cell>
        </row>
        <row r="214">
          <cell r="D214" t="str">
            <v/>
          </cell>
        </row>
        <row r="215">
          <cell r="D215" t="str">
            <v/>
          </cell>
        </row>
        <row r="216">
          <cell r="D216" t="str">
            <v/>
          </cell>
        </row>
        <row r="217">
          <cell r="D217" t="str">
            <v/>
          </cell>
        </row>
        <row r="218">
          <cell r="D218" t="str">
            <v/>
          </cell>
        </row>
        <row r="219">
          <cell r="D219" t="str">
            <v/>
          </cell>
        </row>
        <row r="220">
          <cell r="D220" t="str">
            <v/>
          </cell>
        </row>
        <row r="221">
          <cell r="D221" t="str">
            <v/>
          </cell>
        </row>
        <row r="222">
          <cell r="D222" t="str">
            <v/>
          </cell>
        </row>
        <row r="223">
          <cell r="D223" t="str">
            <v/>
          </cell>
        </row>
        <row r="224">
          <cell r="D224" t="str">
            <v/>
          </cell>
        </row>
        <row r="225">
          <cell r="D225" t="str">
            <v/>
          </cell>
        </row>
        <row r="226">
          <cell r="D226" t="str">
            <v/>
          </cell>
        </row>
        <row r="227">
          <cell r="D227" t="str">
            <v/>
          </cell>
        </row>
        <row r="228">
          <cell r="D228" t="str">
            <v/>
          </cell>
        </row>
        <row r="229">
          <cell r="D229" t="str">
            <v/>
          </cell>
        </row>
        <row r="230">
          <cell r="D230" t="str">
            <v/>
          </cell>
        </row>
        <row r="231">
          <cell r="D231" t="str">
            <v/>
          </cell>
        </row>
        <row r="232">
          <cell r="D232" t="str">
            <v/>
          </cell>
        </row>
        <row r="233">
          <cell r="D233" t="str">
            <v/>
          </cell>
        </row>
        <row r="234">
          <cell r="D234" t="str">
            <v/>
          </cell>
        </row>
        <row r="235">
          <cell r="D235" t="str">
            <v/>
          </cell>
        </row>
        <row r="236">
          <cell r="D236" t="str">
            <v/>
          </cell>
        </row>
        <row r="237">
          <cell r="D237" t="str">
            <v/>
          </cell>
        </row>
        <row r="238">
          <cell r="D238" t="str">
            <v/>
          </cell>
        </row>
        <row r="239">
          <cell r="D239" t="str">
            <v/>
          </cell>
        </row>
        <row r="240">
          <cell r="D240" t="str">
            <v/>
          </cell>
        </row>
        <row r="241">
          <cell r="D241" t="str">
            <v/>
          </cell>
        </row>
        <row r="242">
          <cell r="D242" t="str">
            <v/>
          </cell>
        </row>
        <row r="243">
          <cell r="D243" t="str">
            <v/>
          </cell>
        </row>
        <row r="244">
          <cell r="D244" t="str">
            <v/>
          </cell>
        </row>
        <row r="245">
          <cell r="D245" t="str">
            <v/>
          </cell>
        </row>
        <row r="246">
          <cell r="D246" t="str">
            <v/>
          </cell>
        </row>
        <row r="247">
          <cell r="D247" t="str">
            <v/>
          </cell>
        </row>
        <row r="248">
          <cell r="D248" t="str">
            <v/>
          </cell>
        </row>
        <row r="249">
          <cell r="D249" t="str">
            <v/>
          </cell>
        </row>
        <row r="250">
          <cell r="D250" t="str">
            <v/>
          </cell>
        </row>
        <row r="251">
          <cell r="D251" t="str">
            <v/>
          </cell>
        </row>
        <row r="252">
          <cell r="D252" t="str">
            <v/>
          </cell>
        </row>
        <row r="253">
          <cell r="D253" t="str">
            <v/>
          </cell>
        </row>
        <row r="254">
          <cell r="D254" t="str">
            <v/>
          </cell>
        </row>
        <row r="255">
          <cell r="D255" t="str">
            <v/>
          </cell>
        </row>
        <row r="256">
          <cell r="D256" t="str">
            <v/>
          </cell>
        </row>
        <row r="257">
          <cell r="D257" t="str">
            <v/>
          </cell>
        </row>
        <row r="258">
          <cell r="D258" t="str">
            <v/>
          </cell>
        </row>
        <row r="259">
          <cell r="D259" t="str">
            <v/>
          </cell>
        </row>
        <row r="260">
          <cell r="D260" t="str">
            <v/>
          </cell>
        </row>
        <row r="261">
          <cell r="D261" t="str">
            <v/>
          </cell>
        </row>
        <row r="262">
          <cell r="D262" t="str">
            <v/>
          </cell>
        </row>
        <row r="263">
          <cell r="D263" t="str">
            <v/>
          </cell>
        </row>
        <row r="264">
          <cell r="D264" t="str">
            <v/>
          </cell>
        </row>
        <row r="265">
          <cell r="D265" t="str">
            <v/>
          </cell>
        </row>
        <row r="266">
          <cell r="D266" t="str">
            <v/>
          </cell>
        </row>
        <row r="267">
          <cell r="D267" t="str">
            <v/>
          </cell>
        </row>
        <row r="268">
          <cell r="D268" t="str">
            <v/>
          </cell>
        </row>
        <row r="269">
          <cell r="D269" t="str">
            <v/>
          </cell>
        </row>
        <row r="270">
          <cell r="D270" t="str">
            <v/>
          </cell>
        </row>
        <row r="271">
          <cell r="D271" t="str">
            <v/>
          </cell>
        </row>
        <row r="272">
          <cell r="D272" t="str">
            <v/>
          </cell>
        </row>
        <row r="273">
          <cell r="D273" t="str">
            <v/>
          </cell>
        </row>
        <row r="274">
          <cell r="D274" t="str">
            <v/>
          </cell>
        </row>
        <row r="275">
          <cell r="D275" t="str">
            <v/>
          </cell>
        </row>
        <row r="276">
          <cell r="D276" t="str">
            <v/>
          </cell>
        </row>
        <row r="277">
          <cell r="D277" t="str">
            <v/>
          </cell>
        </row>
        <row r="278">
          <cell r="D278" t="str">
            <v/>
          </cell>
        </row>
        <row r="279">
          <cell r="D279" t="str">
            <v/>
          </cell>
        </row>
        <row r="280">
          <cell r="D280" t="str">
            <v/>
          </cell>
        </row>
        <row r="281">
          <cell r="D281" t="str">
            <v/>
          </cell>
        </row>
        <row r="282">
          <cell r="D282" t="str">
            <v/>
          </cell>
        </row>
        <row r="283">
          <cell r="D283" t="str">
            <v/>
          </cell>
        </row>
        <row r="284">
          <cell r="D284" t="str">
            <v/>
          </cell>
        </row>
        <row r="285">
          <cell r="D285" t="str">
            <v/>
          </cell>
        </row>
        <row r="286">
          <cell r="D286" t="str">
            <v/>
          </cell>
        </row>
        <row r="287">
          <cell r="D287" t="str">
            <v/>
          </cell>
        </row>
        <row r="288">
          <cell r="D288" t="str">
            <v/>
          </cell>
        </row>
        <row r="289">
          <cell r="D289" t="str">
            <v/>
          </cell>
        </row>
        <row r="290">
          <cell r="D290" t="str">
            <v/>
          </cell>
        </row>
        <row r="291">
          <cell r="D291" t="str">
            <v/>
          </cell>
        </row>
        <row r="292">
          <cell r="D292" t="str">
            <v/>
          </cell>
        </row>
        <row r="293">
          <cell r="D293" t="str">
            <v/>
          </cell>
        </row>
        <row r="294">
          <cell r="D294" t="str">
            <v/>
          </cell>
        </row>
        <row r="295">
          <cell r="D295" t="str">
            <v/>
          </cell>
        </row>
        <row r="296">
          <cell r="D296" t="str">
            <v/>
          </cell>
        </row>
        <row r="297">
          <cell r="D297" t="str">
            <v/>
          </cell>
        </row>
        <row r="298">
          <cell r="D298" t="str">
            <v/>
          </cell>
        </row>
        <row r="299">
          <cell r="D299" t="str">
            <v/>
          </cell>
        </row>
        <row r="300">
          <cell r="D300" t="str">
            <v/>
          </cell>
        </row>
        <row r="301">
          <cell r="D301" t="str">
            <v/>
          </cell>
        </row>
        <row r="302">
          <cell r="D302" t="str">
            <v/>
          </cell>
        </row>
        <row r="303">
          <cell r="D303" t="str">
            <v/>
          </cell>
        </row>
        <row r="304">
          <cell r="D304" t="str">
            <v/>
          </cell>
        </row>
        <row r="305">
          <cell r="D305" t="str">
            <v/>
          </cell>
        </row>
        <row r="306">
          <cell r="D306" t="str">
            <v/>
          </cell>
        </row>
        <row r="307">
          <cell r="D307" t="str">
            <v/>
          </cell>
        </row>
        <row r="308">
          <cell r="D308" t="str">
            <v/>
          </cell>
        </row>
        <row r="309">
          <cell r="D309" t="str">
            <v/>
          </cell>
        </row>
        <row r="310">
          <cell r="D310" t="str">
            <v/>
          </cell>
        </row>
        <row r="311">
          <cell r="D311" t="str">
            <v/>
          </cell>
        </row>
        <row r="312">
          <cell r="D312" t="str">
            <v/>
          </cell>
        </row>
        <row r="313">
          <cell r="D313" t="str">
            <v/>
          </cell>
        </row>
        <row r="314">
          <cell r="D314" t="str">
            <v/>
          </cell>
        </row>
        <row r="315">
          <cell r="D315" t="str">
            <v/>
          </cell>
        </row>
        <row r="316">
          <cell r="D316" t="str">
            <v/>
          </cell>
        </row>
        <row r="317">
          <cell r="D317" t="str">
            <v/>
          </cell>
        </row>
        <row r="318">
          <cell r="D318" t="str">
            <v/>
          </cell>
        </row>
        <row r="319">
          <cell r="D319" t="str">
            <v/>
          </cell>
        </row>
        <row r="320">
          <cell r="D320" t="str">
            <v/>
          </cell>
        </row>
        <row r="321">
          <cell r="D321" t="str">
            <v/>
          </cell>
        </row>
        <row r="322">
          <cell r="D322" t="str">
            <v/>
          </cell>
        </row>
        <row r="323">
          <cell r="D323" t="str">
            <v/>
          </cell>
        </row>
        <row r="324">
          <cell r="D324" t="str">
            <v/>
          </cell>
        </row>
        <row r="325">
          <cell r="D325" t="str">
            <v/>
          </cell>
        </row>
        <row r="326">
          <cell r="D326" t="str">
            <v/>
          </cell>
        </row>
        <row r="327">
          <cell r="D327" t="str">
            <v/>
          </cell>
        </row>
        <row r="328">
          <cell r="D328" t="str">
            <v/>
          </cell>
        </row>
        <row r="329">
          <cell r="D329" t="str">
            <v/>
          </cell>
        </row>
        <row r="330">
          <cell r="D330" t="str">
            <v/>
          </cell>
        </row>
        <row r="331">
          <cell r="D331" t="str">
            <v/>
          </cell>
        </row>
        <row r="332">
          <cell r="D332" t="str">
            <v/>
          </cell>
        </row>
        <row r="333">
          <cell r="D333" t="str">
            <v/>
          </cell>
        </row>
        <row r="334">
          <cell r="D334" t="str">
            <v/>
          </cell>
        </row>
        <row r="335">
          <cell r="D335" t="str">
            <v/>
          </cell>
        </row>
        <row r="336">
          <cell r="D336" t="str">
            <v/>
          </cell>
        </row>
        <row r="337">
          <cell r="D337" t="str">
            <v/>
          </cell>
        </row>
        <row r="338">
          <cell r="D338" t="str">
            <v/>
          </cell>
        </row>
        <row r="339">
          <cell r="D339" t="str">
            <v/>
          </cell>
        </row>
        <row r="340">
          <cell r="D340" t="str">
            <v/>
          </cell>
        </row>
        <row r="341">
          <cell r="D341" t="str">
            <v/>
          </cell>
        </row>
        <row r="342">
          <cell r="D342" t="str">
            <v/>
          </cell>
        </row>
        <row r="343">
          <cell r="D343" t="str">
            <v/>
          </cell>
        </row>
        <row r="344">
          <cell r="D344" t="str">
            <v/>
          </cell>
        </row>
        <row r="345">
          <cell r="D345" t="str">
            <v/>
          </cell>
        </row>
        <row r="346">
          <cell r="D346" t="str">
            <v/>
          </cell>
        </row>
        <row r="347">
          <cell r="D347" t="str">
            <v/>
          </cell>
        </row>
        <row r="348">
          <cell r="D348" t="str">
            <v/>
          </cell>
        </row>
        <row r="349">
          <cell r="D349" t="str">
            <v/>
          </cell>
        </row>
        <row r="350">
          <cell r="D350" t="str">
            <v/>
          </cell>
        </row>
        <row r="351">
          <cell r="D351" t="str">
            <v/>
          </cell>
        </row>
        <row r="352">
          <cell r="D352" t="str">
            <v/>
          </cell>
        </row>
        <row r="353">
          <cell r="D353" t="str">
            <v/>
          </cell>
        </row>
        <row r="354">
          <cell r="D354" t="str">
            <v/>
          </cell>
        </row>
        <row r="355">
          <cell r="D355" t="str">
            <v/>
          </cell>
        </row>
        <row r="356">
          <cell r="D356" t="str">
            <v/>
          </cell>
        </row>
        <row r="357">
          <cell r="D357" t="str">
            <v/>
          </cell>
        </row>
        <row r="358">
          <cell r="D358" t="str">
            <v/>
          </cell>
        </row>
        <row r="359">
          <cell r="D359" t="str">
            <v/>
          </cell>
        </row>
        <row r="360">
          <cell r="D360" t="str">
            <v/>
          </cell>
        </row>
        <row r="361">
          <cell r="D361" t="str">
            <v/>
          </cell>
        </row>
        <row r="362">
          <cell r="D362" t="str">
            <v/>
          </cell>
        </row>
        <row r="363">
          <cell r="D363" t="str">
            <v/>
          </cell>
        </row>
        <row r="364">
          <cell r="D364" t="str">
            <v/>
          </cell>
        </row>
        <row r="365">
          <cell r="D365" t="str">
            <v/>
          </cell>
        </row>
        <row r="366">
          <cell r="D366" t="str">
            <v/>
          </cell>
        </row>
        <row r="367">
          <cell r="D367" t="str">
            <v/>
          </cell>
        </row>
        <row r="368">
          <cell r="D368" t="str">
            <v/>
          </cell>
        </row>
        <row r="369">
          <cell r="D369" t="str">
            <v/>
          </cell>
        </row>
        <row r="370">
          <cell r="D370" t="str">
            <v/>
          </cell>
        </row>
        <row r="371">
          <cell r="D371" t="str">
            <v/>
          </cell>
        </row>
        <row r="372">
          <cell r="D372" t="str">
            <v/>
          </cell>
        </row>
        <row r="373">
          <cell r="D373" t="str">
            <v/>
          </cell>
        </row>
        <row r="374">
          <cell r="D374" t="str">
            <v/>
          </cell>
        </row>
        <row r="375">
          <cell r="D375" t="str">
            <v/>
          </cell>
        </row>
        <row r="376">
          <cell r="D376" t="str">
            <v/>
          </cell>
        </row>
        <row r="377">
          <cell r="D377" t="str">
            <v/>
          </cell>
        </row>
        <row r="378">
          <cell r="D378" t="str">
            <v/>
          </cell>
        </row>
        <row r="379">
          <cell r="D379" t="str">
            <v/>
          </cell>
        </row>
        <row r="380">
          <cell r="D380" t="str">
            <v/>
          </cell>
        </row>
        <row r="381">
          <cell r="D381" t="str">
            <v/>
          </cell>
        </row>
        <row r="382">
          <cell r="D382" t="str">
            <v/>
          </cell>
        </row>
        <row r="383">
          <cell r="D383" t="str">
            <v/>
          </cell>
        </row>
        <row r="384">
          <cell r="D384" t="str">
            <v/>
          </cell>
        </row>
        <row r="385">
          <cell r="D385" t="str">
            <v/>
          </cell>
        </row>
        <row r="386">
          <cell r="D386" t="str">
            <v/>
          </cell>
        </row>
        <row r="387">
          <cell r="D387" t="str">
            <v/>
          </cell>
        </row>
        <row r="388">
          <cell r="D388" t="str">
            <v/>
          </cell>
        </row>
        <row r="389">
          <cell r="D389" t="str">
            <v/>
          </cell>
        </row>
        <row r="390">
          <cell r="D390" t="str">
            <v/>
          </cell>
        </row>
        <row r="391">
          <cell r="D391" t="str">
            <v/>
          </cell>
        </row>
        <row r="392">
          <cell r="D392" t="str">
            <v/>
          </cell>
        </row>
        <row r="393">
          <cell r="D393" t="str">
            <v/>
          </cell>
        </row>
        <row r="394">
          <cell r="D394" t="str">
            <v/>
          </cell>
        </row>
        <row r="395">
          <cell r="D395" t="str">
            <v/>
          </cell>
        </row>
        <row r="396">
          <cell r="D396" t="str">
            <v/>
          </cell>
        </row>
        <row r="397">
          <cell r="D397" t="str">
            <v/>
          </cell>
        </row>
        <row r="398">
          <cell r="D398" t="str">
            <v/>
          </cell>
        </row>
        <row r="399">
          <cell r="D399" t="str">
            <v/>
          </cell>
        </row>
        <row r="400">
          <cell r="D400" t="str">
            <v/>
          </cell>
        </row>
        <row r="401">
          <cell r="D401" t="str">
            <v/>
          </cell>
        </row>
        <row r="402">
          <cell r="D402" t="str">
            <v/>
          </cell>
        </row>
        <row r="403">
          <cell r="D403" t="str">
            <v/>
          </cell>
        </row>
        <row r="404">
          <cell r="D404" t="str">
            <v/>
          </cell>
        </row>
        <row r="405">
          <cell r="D405" t="str">
            <v/>
          </cell>
        </row>
        <row r="406">
          <cell r="D406" t="str">
            <v/>
          </cell>
        </row>
        <row r="407">
          <cell r="D407" t="str">
            <v/>
          </cell>
        </row>
        <row r="408">
          <cell r="D408" t="str">
            <v/>
          </cell>
        </row>
        <row r="409">
          <cell r="D409" t="str">
            <v/>
          </cell>
        </row>
        <row r="410">
          <cell r="D410" t="str">
            <v/>
          </cell>
        </row>
        <row r="411">
          <cell r="D411" t="str">
            <v/>
          </cell>
        </row>
        <row r="412">
          <cell r="D412" t="str">
            <v/>
          </cell>
        </row>
        <row r="413">
          <cell r="D413" t="str">
            <v/>
          </cell>
        </row>
        <row r="414">
          <cell r="D414" t="str">
            <v/>
          </cell>
        </row>
        <row r="415">
          <cell r="D415" t="str">
            <v/>
          </cell>
        </row>
        <row r="416">
          <cell r="D416" t="str">
            <v/>
          </cell>
        </row>
        <row r="417">
          <cell r="D417" t="str">
            <v/>
          </cell>
        </row>
        <row r="418">
          <cell r="D418" t="str">
            <v/>
          </cell>
        </row>
        <row r="419">
          <cell r="D419" t="str">
            <v/>
          </cell>
        </row>
        <row r="420">
          <cell r="D420" t="str">
            <v/>
          </cell>
        </row>
        <row r="421">
          <cell r="D421" t="str">
            <v/>
          </cell>
        </row>
        <row r="422">
          <cell r="D422" t="str">
            <v/>
          </cell>
        </row>
        <row r="423">
          <cell r="D423" t="str">
            <v/>
          </cell>
        </row>
        <row r="424">
          <cell r="D424" t="str">
            <v/>
          </cell>
        </row>
        <row r="425">
          <cell r="D425" t="str">
            <v/>
          </cell>
        </row>
        <row r="426">
          <cell r="D426" t="str">
            <v/>
          </cell>
        </row>
        <row r="427">
          <cell r="D427" t="str">
            <v/>
          </cell>
        </row>
        <row r="428">
          <cell r="D428" t="str">
            <v/>
          </cell>
        </row>
        <row r="429">
          <cell r="D429" t="str">
            <v/>
          </cell>
        </row>
        <row r="430">
          <cell r="D430" t="str">
            <v/>
          </cell>
        </row>
        <row r="431">
          <cell r="D431" t="str">
            <v/>
          </cell>
        </row>
        <row r="432">
          <cell r="D432" t="str">
            <v/>
          </cell>
        </row>
        <row r="433">
          <cell r="D433" t="str">
            <v/>
          </cell>
        </row>
        <row r="434">
          <cell r="D434" t="str">
            <v/>
          </cell>
        </row>
        <row r="435">
          <cell r="D435" t="str">
            <v/>
          </cell>
        </row>
        <row r="436">
          <cell r="D436" t="str">
            <v/>
          </cell>
        </row>
        <row r="437">
          <cell r="D437" t="str">
            <v/>
          </cell>
        </row>
        <row r="438">
          <cell r="D438" t="str">
            <v/>
          </cell>
        </row>
        <row r="439">
          <cell r="D439" t="str">
            <v/>
          </cell>
        </row>
        <row r="440">
          <cell r="D440" t="str">
            <v/>
          </cell>
        </row>
        <row r="441">
          <cell r="D441" t="str">
            <v/>
          </cell>
        </row>
        <row r="442">
          <cell r="D442" t="str">
            <v/>
          </cell>
        </row>
        <row r="443">
          <cell r="D443" t="str">
            <v/>
          </cell>
        </row>
        <row r="444">
          <cell r="D444" t="str">
            <v/>
          </cell>
        </row>
        <row r="445">
          <cell r="D445" t="str">
            <v/>
          </cell>
        </row>
        <row r="446">
          <cell r="D446" t="str">
            <v/>
          </cell>
        </row>
        <row r="447">
          <cell r="D447" t="str">
            <v/>
          </cell>
        </row>
        <row r="448">
          <cell r="D448" t="str">
            <v/>
          </cell>
        </row>
        <row r="449">
          <cell r="D449" t="str">
            <v/>
          </cell>
        </row>
        <row r="450">
          <cell r="D450" t="str">
            <v/>
          </cell>
        </row>
        <row r="451">
          <cell r="D451" t="str">
            <v/>
          </cell>
        </row>
        <row r="452">
          <cell r="D452" t="str">
            <v/>
          </cell>
        </row>
        <row r="453">
          <cell r="D453" t="str">
            <v/>
          </cell>
        </row>
        <row r="454">
          <cell r="D454" t="str">
            <v/>
          </cell>
        </row>
        <row r="455">
          <cell r="D455" t="str">
            <v/>
          </cell>
        </row>
        <row r="456">
          <cell r="D456" t="str">
            <v/>
          </cell>
        </row>
        <row r="457">
          <cell r="D457" t="str">
            <v/>
          </cell>
        </row>
        <row r="458">
          <cell r="D458" t="str">
            <v/>
          </cell>
        </row>
        <row r="459">
          <cell r="D459" t="str">
            <v/>
          </cell>
        </row>
        <row r="460">
          <cell r="D460" t="str">
            <v/>
          </cell>
        </row>
        <row r="461">
          <cell r="D461" t="str">
            <v/>
          </cell>
        </row>
        <row r="462">
          <cell r="D462" t="str">
            <v/>
          </cell>
        </row>
        <row r="463">
          <cell r="D463" t="str">
            <v/>
          </cell>
        </row>
        <row r="464">
          <cell r="D464" t="str">
            <v/>
          </cell>
        </row>
        <row r="465">
          <cell r="D465" t="str">
            <v/>
          </cell>
        </row>
        <row r="466">
          <cell r="D466" t="str">
            <v/>
          </cell>
        </row>
        <row r="467">
          <cell r="D467" t="str">
            <v/>
          </cell>
        </row>
        <row r="468">
          <cell r="D468" t="str">
            <v/>
          </cell>
        </row>
        <row r="469">
          <cell r="D469" t="str">
            <v/>
          </cell>
        </row>
        <row r="470">
          <cell r="D470" t="str">
            <v/>
          </cell>
        </row>
        <row r="471">
          <cell r="D471" t="str">
            <v/>
          </cell>
        </row>
        <row r="472">
          <cell r="D472" t="str">
            <v/>
          </cell>
        </row>
        <row r="473">
          <cell r="D473" t="str">
            <v/>
          </cell>
        </row>
        <row r="474">
          <cell r="D474" t="str">
            <v/>
          </cell>
        </row>
        <row r="475">
          <cell r="D475" t="str">
            <v/>
          </cell>
        </row>
        <row r="476">
          <cell r="D476" t="str">
            <v/>
          </cell>
        </row>
        <row r="477">
          <cell r="D477" t="str">
            <v/>
          </cell>
        </row>
        <row r="478">
          <cell r="D478" t="str">
            <v/>
          </cell>
        </row>
        <row r="479">
          <cell r="D479" t="str">
            <v/>
          </cell>
        </row>
        <row r="480">
          <cell r="D480" t="str">
            <v/>
          </cell>
        </row>
        <row r="481">
          <cell r="D481" t="str">
            <v/>
          </cell>
        </row>
        <row r="482">
          <cell r="D482" t="str">
            <v/>
          </cell>
        </row>
        <row r="483">
          <cell r="D483" t="str">
            <v/>
          </cell>
        </row>
        <row r="484">
          <cell r="D484" t="str">
            <v/>
          </cell>
        </row>
        <row r="485">
          <cell r="D485" t="str">
            <v/>
          </cell>
        </row>
        <row r="486">
          <cell r="D486" t="str">
            <v/>
          </cell>
        </row>
        <row r="487">
          <cell r="D487" t="str">
            <v/>
          </cell>
        </row>
        <row r="488">
          <cell r="D488" t="str">
            <v/>
          </cell>
        </row>
        <row r="489">
          <cell r="D489" t="str">
            <v/>
          </cell>
        </row>
        <row r="490">
          <cell r="D490" t="str">
            <v/>
          </cell>
        </row>
        <row r="491">
          <cell r="D491" t="str">
            <v/>
          </cell>
        </row>
        <row r="492">
          <cell r="D492" t="str">
            <v/>
          </cell>
        </row>
        <row r="493">
          <cell r="D493" t="str">
            <v/>
          </cell>
        </row>
        <row r="494">
          <cell r="D494" t="str">
            <v/>
          </cell>
        </row>
        <row r="495">
          <cell r="D495" t="str">
            <v/>
          </cell>
        </row>
        <row r="496">
          <cell r="D496" t="str">
            <v/>
          </cell>
        </row>
        <row r="497">
          <cell r="D497" t="str">
            <v/>
          </cell>
        </row>
        <row r="498">
          <cell r="D498" t="str">
            <v/>
          </cell>
        </row>
        <row r="499">
          <cell r="D499" t="str">
            <v/>
          </cell>
        </row>
        <row r="500">
          <cell r="D500" t="str">
            <v/>
          </cell>
        </row>
        <row r="501">
          <cell r="D501" t="str">
            <v/>
          </cell>
        </row>
        <row r="502">
          <cell r="D502" t="str">
            <v/>
          </cell>
        </row>
        <row r="503">
          <cell r="D503" t="str">
            <v/>
          </cell>
        </row>
        <row r="504">
          <cell r="D504" t="str">
            <v/>
          </cell>
        </row>
        <row r="505">
          <cell r="D505" t="str">
            <v/>
          </cell>
        </row>
        <row r="506">
          <cell r="D506" t="str">
            <v/>
          </cell>
        </row>
        <row r="507">
          <cell r="D507" t="str">
            <v/>
          </cell>
        </row>
        <row r="508">
          <cell r="D508" t="str">
            <v/>
          </cell>
        </row>
        <row r="509">
          <cell r="D509" t="str">
            <v/>
          </cell>
        </row>
        <row r="510">
          <cell r="D510" t="str">
            <v/>
          </cell>
        </row>
        <row r="511">
          <cell r="D511" t="str">
            <v/>
          </cell>
        </row>
        <row r="512">
          <cell r="D512" t="str">
            <v/>
          </cell>
        </row>
        <row r="513">
          <cell r="D513" t="str">
            <v/>
          </cell>
        </row>
        <row r="514">
          <cell r="D514" t="str">
            <v/>
          </cell>
        </row>
        <row r="515">
          <cell r="D515" t="str">
            <v/>
          </cell>
        </row>
        <row r="516">
          <cell r="D516" t="str">
            <v/>
          </cell>
        </row>
        <row r="517">
          <cell r="D517" t="str">
            <v/>
          </cell>
        </row>
        <row r="518">
          <cell r="D518" t="str">
            <v/>
          </cell>
        </row>
        <row r="519">
          <cell r="D519" t="str">
            <v/>
          </cell>
        </row>
        <row r="520">
          <cell r="D520" t="str">
            <v/>
          </cell>
        </row>
        <row r="521">
          <cell r="D521" t="str">
            <v/>
          </cell>
        </row>
        <row r="522">
          <cell r="D522" t="str">
            <v/>
          </cell>
        </row>
        <row r="523">
          <cell r="D523" t="str">
            <v/>
          </cell>
        </row>
        <row r="524">
          <cell r="D524" t="str">
            <v/>
          </cell>
        </row>
        <row r="525">
          <cell r="D525" t="str">
            <v/>
          </cell>
        </row>
        <row r="526">
          <cell r="D526" t="str">
            <v/>
          </cell>
        </row>
        <row r="527">
          <cell r="D527" t="str">
            <v/>
          </cell>
        </row>
        <row r="528">
          <cell r="D528" t="str">
            <v/>
          </cell>
        </row>
        <row r="529">
          <cell r="D529" t="str">
            <v/>
          </cell>
        </row>
        <row r="530">
          <cell r="D530" t="str">
            <v/>
          </cell>
        </row>
        <row r="531">
          <cell r="D531" t="str">
            <v/>
          </cell>
        </row>
        <row r="532">
          <cell r="D532" t="str">
            <v/>
          </cell>
        </row>
        <row r="533">
          <cell r="D533" t="str">
            <v/>
          </cell>
        </row>
        <row r="534">
          <cell r="D534" t="str">
            <v/>
          </cell>
        </row>
        <row r="535">
          <cell r="D535" t="str">
            <v/>
          </cell>
        </row>
        <row r="536">
          <cell r="D536" t="str">
            <v/>
          </cell>
        </row>
        <row r="537">
          <cell r="D537" t="str">
            <v/>
          </cell>
        </row>
        <row r="538">
          <cell r="D538" t="str">
            <v/>
          </cell>
        </row>
        <row r="539">
          <cell r="D539" t="str">
            <v/>
          </cell>
        </row>
        <row r="540">
          <cell r="D540" t="str">
            <v/>
          </cell>
        </row>
        <row r="541">
          <cell r="D541" t="str">
            <v/>
          </cell>
        </row>
        <row r="542">
          <cell r="D542" t="str">
            <v/>
          </cell>
        </row>
        <row r="543">
          <cell r="D543" t="str">
            <v/>
          </cell>
        </row>
        <row r="544">
          <cell r="D544" t="str">
            <v/>
          </cell>
        </row>
        <row r="545">
          <cell r="D545" t="str">
            <v/>
          </cell>
        </row>
        <row r="546">
          <cell r="D546" t="str">
            <v/>
          </cell>
        </row>
        <row r="547">
          <cell r="D547" t="str">
            <v/>
          </cell>
        </row>
        <row r="548">
          <cell r="D548" t="str">
            <v/>
          </cell>
        </row>
        <row r="549">
          <cell r="D549" t="str">
            <v/>
          </cell>
        </row>
        <row r="550">
          <cell r="D550" t="str">
            <v/>
          </cell>
        </row>
        <row r="551">
          <cell r="D551" t="str">
            <v/>
          </cell>
        </row>
        <row r="552">
          <cell r="D552" t="str">
            <v/>
          </cell>
        </row>
        <row r="553">
          <cell r="D553" t="str">
            <v/>
          </cell>
        </row>
        <row r="554">
          <cell r="D554" t="str">
            <v/>
          </cell>
        </row>
        <row r="555">
          <cell r="D555" t="str">
            <v/>
          </cell>
        </row>
        <row r="556">
          <cell r="D556" t="str">
            <v/>
          </cell>
        </row>
        <row r="557">
          <cell r="D557" t="str">
            <v/>
          </cell>
        </row>
        <row r="558">
          <cell r="D558" t="str">
            <v/>
          </cell>
        </row>
        <row r="559">
          <cell r="D559" t="str">
            <v/>
          </cell>
        </row>
        <row r="560">
          <cell r="D560" t="str">
            <v/>
          </cell>
        </row>
        <row r="561">
          <cell r="D561" t="str">
            <v/>
          </cell>
        </row>
        <row r="562">
          <cell r="D562" t="str">
            <v/>
          </cell>
        </row>
        <row r="563">
          <cell r="D563" t="str">
            <v/>
          </cell>
        </row>
        <row r="564">
          <cell r="D564" t="str">
            <v/>
          </cell>
        </row>
        <row r="565">
          <cell r="D565" t="str">
            <v/>
          </cell>
        </row>
        <row r="566">
          <cell r="D566" t="str">
            <v/>
          </cell>
        </row>
        <row r="567">
          <cell r="D567" t="str">
            <v/>
          </cell>
        </row>
        <row r="568">
          <cell r="D568" t="str">
            <v/>
          </cell>
        </row>
        <row r="569">
          <cell r="D569" t="str">
            <v/>
          </cell>
        </row>
        <row r="570">
          <cell r="D570" t="str">
            <v/>
          </cell>
        </row>
        <row r="571">
          <cell r="D571" t="str">
            <v/>
          </cell>
        </row>
        <row r="572">
          <cell r="D572" t="str">
            <v/>
          </cell>
        </row>
        <row r="573">
          <cell r="D573" t="str">
            <v/>
          </cell>
        </row>
        <row r="574">
          <cell r="D574" t="str">
            <v/>
          </cell>
        </row>
        <row r="575">
          <cell r="D575" t="str">
            <v/>
          </cell>
        </row>
        <row r="576">
          <cell r="D576" t="str">
            <v/>
          </cell>
        </row>
        <row r="577">
          <cell r="D577" t="str">
            <v/>
          </cell>
        </row>
        <row r="578">
          <cell r="D578" t="str">
            <v/>
          </cell>
        </row>
        <row r="579">
          <cell r="D579" t="str">
            <v/>
          </cell>
        </row>
        <row r="580">
          <cell r="D580" t="str">
            <v/>
          </cell>
        </row>
        <row r="581">
          <cell r="D581" t="str">
            <v/>
          </cell>
        </row>
        <row r="582">
          <cell r="D582" t="str">
            <v/>
          </cell>
        </row>
        <row r="583">
          <cell r="D583" t="str">
            <v/>
          </cell>
        </row>
        <row r="584">
          <cell r="D584" t="str">
            <v/>
          </cell>
        </row>
        <row r="585">
          <cell r="D585" t="str">
            <v/>
          </cell>
        </row>
        <row r="586">
          <cell r="D586" t="str">
            <v/>
          </cell>
        </row>
        <row r="587">
          <cell r="D587" t="str">
            <v/>
          </cell>
        </row>
        <row r="588">
          <cell r="D588" t="str">
            <v/>
          </cell>
        </row>
        <row r="589">
          <cell r="D589" t="str">
            <v/>
          </cell>
        </row>
        <row r="590">
          <cell r="D590" t="str">
            <v/>
          </cell>
        </row>
        <row r="591">
          <cell r="D591" t="str">
            <v/>
          </cell>
        </row>
        <row r="592">
          <cell r="D592" t="str">
            <v/>
          </cell>
        </row>
        <row r="593">
          <cell r="D593" t="str">
            <v/>
          </cell>
        </row>
        <row r="594">
          <cell r="D594" t="str">
            <v/>
          </cell>
        </row>
        <row r="595">
          <cell r="D595" t="str">
            <v/>
          </cell>
        </row>
        <row r="596">
          <cell r="D596" t="str">
            <v/>
          </cell>
        </row>
        <row r="597">
          <cell r="D597" t="str">
            <v/>
          </cell>
        </row>
        <row r="598">
          <cell r="D598" t="str">
            <v/>
          </cell>
        </row>
        <row r="599">
          <cell r="D599" t="str">
            <v/>
          </cell>
        </row>
        <row r="600">
          <cell r="D600" t="str">
            <v/>
          </cell>
        </row>
        <row r="601">
          <cell r="D601" t="str">
            <v/>
          </cell>
        </row>
        <row r="602">
          <cell r="D602" t="str">
            <v/>
          </cell>
        </row>
        <row r="603">
          <cell r="D603" t="str">
            <v/>
          </cell>
        </row>
        <row r="604">
          <cell r="D604" t="str">
            <v/>
          </cell>
        </row>
        <row r="605">
          <cell r="D605" t="str">
            <v/>
          </cell>
        </row>
        <row r="606">
          <cell r="D606" t="str">
            <v/>
          </cell>
        </row>
        <row r="607">
          <cell r="D607" t="str">
            <v/>
          </cell>
        </row>
        <row r="608">
          <cell r="D608" t="str">
            <v/>
          </cell>
        </row>
        <row r="609">
          <cell r="D609" t="str">
            <v/>
          </cell>
        </row>
        <row r="610">
          <cell r="D610" t="str">
            <v/>
          </cell>
        </row>
        <row r="611">
          <cell r="D611" t="str">
            <v/>
          </cell>
        </row>
        <row r="612">
          <cell r="D612" t="str">
            <v/>
          </cell>
        </row>
        <row r="613">
          <cell r="D613" t="str">
            <v/>
          </cell>
        </row>
        <row r="614">
          <cell r="D614" t="str">
            <v/>
          </cell>
        </row>
        <row r="615">
          <cell r="D615" t="str">
            <v/>
          </cell>
        </row>
        <row r="616">
          <cell r="D616" t="str">
            <v/>
          </cell>
        </row>
        <row r="617">
          <cell r="D617" t="str">
            <v/>
          </cell>
        </row>
        <row r="618">
          <cell r="D618" t="str">
            <v/>
          </cell>
        </row>
        <row r="619">
          <cell r="D619" t="str">
            <v/>
          </cell>
        </row>
        <row r="620">
          <cell r="D620" t="str">
            <v/>
          </cell>
        </row>
        <row r="621">
          <cell r="D621" t="str">
            <v/>
          </cell>
        </row>
        <row r="622">
          <cell r="D622" t="str">
            <v/>
          </cell>
        </row>
        <row r="623">
          <cell r="D623" t="str">
            <v/>
          </cell>
        </row>
        <row r="624">
          <cell r="D624" t="str">
            <v/>
          </cell>
        </row>
        <row r="625">
          <cell r="D625" t="str">
            <v/>
          </cell>
        </row>
        <row r="626">
          <cell r="D626" t="str">
            <v/>
          </cell>
        </row>
        <row r="627">
          <cell r="D627" t="str">
            <v/>
          </cell>
        </row>
        <row r="628">
          <cell r="D628" t="str">
            <v/>
          </cell>
        </row>
        <row r="629">
          <cell r="D629" t="str">
            <v/>
          </cell>
        </row>
        <row r="630">
          <cell r="D630" t="str">
            <v/>
          </cell>
        </row>
        <row r="631">
          <cell r="D631" t="str">
            <v/>
          </cell>
        </row>
        <row r="632">
          <cell r="D632" t="str">
            <v/>
          </cell>
        </row>
        <row r="633">
          <cell r="D633" t="str">
            <v/>
          </cell>
        </row>
        <row r="634">
          <cell r="D634" t="str">
            <v/>
          </cell>
        </row>
        <row r="635">
          <cell r="D635" t="str">
            <v/>
          </cell>
        </row>
        <row r="636">
          <cell r="D636" t="str">
            <v/>
          </cell>
        </row>
        <row r="637">
          <cell r="D637" t="str">
            <v/>
          </cell>
        </row>
        <row r="638">
          <cell r="D638" t="str">
            <v/>
          </cell>
        </row>
        <row r="639">
          <cell r="D639" t="str">
            <v/>
          </cell>
        </row>
        <row r="640">
          <cell r="D640" t="str">
            <v/>
          </cell>
        </row>
        <row r="641">
          <cell r="D641" t="str">
            <v/>
          </cell>
        </row>
        <row r="642">
          <cell r="D642" t="str">
            <v/>
          </cell>
        </row>
        <row r="643">
          <cell r="D643" t="str">
            <v/>
          </cell>
        </row>
        <row r="644">
          <cell r="D644" t="str">
            <v/>
          </cell>
        </row>
        <row r="645">
          <cell r="D645" t="str">
            <v/>
          </cell>
        </row>
        <row r="646">
          <cell r="D646" t="str">
            <v/>
          </cell>
        </row>
        <row r="647">
          <cell r="D647" t="str">
            <v/>
          </cell>
        </row>
        <row r="648">
          <cell r="D648" t="str">
            <v/>
          </cell>
        </row>
        <row r="649">
          <cell r="D649" t="str">
            <v/>
          </cell>
        </row>
        <row r="650">
          <cell r="D650" t="str">
            <v/>
          </cell>
        </row>
        <row r="651">
          <cell r="D651" t="str">
            <v/>
          </cell>
        </row>
        <row r="652">
          <cell r="D652" t="str">
            <v/>
          </cell>
        </row>
        <row r="653">
          <cell r="D653" t="str">
            <v/>
          </cell>
        </row>
        <row r="654">
          <cell r="D654" t="str">
            <v/>
          </cell>
        </row>
        <row r="655">
          <cell r="D655" t="str">
            <v/>
          </cell>
        </row>
        <row r="656">
          <cell r="D656" t="str">
            <v/>
          </cell>
        </row>
        <row r="657">
          <cell r="D657" t="str">
            <v/>
          </cell>
        </row>
        <row r="658">
          <cell r="D658" t="str">
            <v/>
          </cell>
        </row>
        <row r="659">
          <cell r="D659" t="str">
            <v/>
          </cell>
        </row>
        <row r="660">
          <cell r="D660" t="str">
            <v/>
          </cell>
        </row>
        <row r="661">
          <cell r="D661" t="str">
            <v/>
          </cell>
        </row>
        <row r="662">
          <cell r="D662" t="str">
            <v/>
          </cell>
        </row>
        <row r="663">
          <cell r="D663" t="str">
            <v/>
          </cell>
        </row>
        <row r="664">
          <cell r="D664" t="str">
            <v/>
          </cell>
        </row>
        <row r="665">
          <cell r="D665" t="str">
            <v/>
          </cell>
        </row>
        <row r="666">
          <cell r="D666" t="str">
            <v/>
          </cell>
        </row>
        <row r="667">
          <cell r="D667" t="str">
            <v/>
          </cell>
        </row>
        <row r="668">
          <cell r="D668" t="str">
            <v/>
          </cell>
        </row>
        <row r="669">
          <cell r="D669" t="str">
            <v/>
          </cell>
        </row>
        <row r="670">
          <cell r="D670" t="str">
            <v/>
          </cell>
        </row>
        <row r="671">
          <cell r="D671" t="str">
            <v/>
          </cell>
        </row>
        <row r="672">
          <cell r="D672" t="str">
            <v/>
          </cell>
        </row>
        <row r="673">
          <cell r="D673" t="str">
            <v/>
          </cell>
        </row>
        <row r="674">
          <cell r="D674" t="str">
            <v/>
          </cell>
        </row>
        <row r="675">
          <cell r="D675" t="str">
            <v/>
          </cell>
        </row>
        <row r="676">
          <cell r="D676" t="str">
            <v/>
          </cell>
        </row>
        <row r="677">
          <cell r="D677" t="str">
            <v/>
          </cell>
        </row>
        <row r="678">
          <cell r="D678" t="str">
            <v/>
          </cell>
        </row>
        <row r="679">
          <cell r="D679" t="str">
            <v/>
          </cell>
        </row>
        <row r="680">
          <cell r="D680" t="str">
            <v/>
          </cell>
        </row>
        <row r="681">
          <cell r="D681" t="str">
            <v/>
          </cell>
        </row>
        <row r="682">
          <cell r="D682" t="str">
            <v/>
          </cell>
        </row>
        <row r="683">
          <cell r="D683" t="str">
            <v/>
          </cell>
        </row>
        <row r="684">
          <cell r="D684" t="str">
            <v/>
          </cell>
        </row>
        <row r="685">
          <cell r="D685" t="str">
            <v/>
          </cell>
        </row>
        <row r="686">
          <cell r="D686" t="str">
            <v/>
          </cell>
        </row>
        <row r="687">
          <cell r="D687" t="str">
            <v/>
          </cell>
        </row>
        <row r="688">
          <cell r="D688" t="str">
            <v/>
          </cell>
        </row>
        <row r="689">
          <cell r="D689" t="str">
            <v/>
          </cell>
        </row>
        <row r="690">
          <cell r="D690" t="str">
            <v/>
          </cell>
        </row>
        <row r="691">
          <cell r="D691" t="str">
            <v/>
          </cell>
        </row>
        <row r="692">
          <cell r="D692" t="str">
            <v/>
          </cell>
        </row>
        <row r="693">
          <cell r="D693" t="str">
            <v/>
          </cell>
        </row>
        <row r="694">
          <cell r="D694" t="str">
            <v/>
          </cell>
        </row>
        <row r="695">
          <cell r="D695" t="str">
            <v/>
          </cell>
        </row>
        <row r="696">
          <cell r="D696" t="str">
            <v/>
          </cell>
        </row>
        <row r="697">
          <cell r="D697" t="str">
            <v/>
          </cell>
        </row>
        <row r="698">
          <cell r="D698" t="str">
            <v/>
          </cell>
        </row>
        <row r="699">
          <cell r="D699" t="str">
            <v/>
          </cell>
        </row>
        <row r="700">
          <cell r="D700" t="str">
            <v/>
          </cell>
        </row>
        <row r="701">
          <cell r="D701" t="str">
            <v/>
          </cell>
        </row>
        <row r="702">
          <cell r="D702" t="str">
            <v/>
          </cell>
        </row>
        <row r="703">
          <cell r="D703" t="str">
            <v/>
          </cell>
        </row>
        <row r="704">
          <cell r="D704" t="str">
            <v/>
          </cell>
        </row>
        <row r="705">
          <cell r="D705" t="str">
            <v/>
          </cell>
        </row>
        <row r="706">
          <cell r="D706" t="str">
            <v/>
          </cell>
        </row>
        <row r="707">
          <cell r="D707" t="str">
            <v/>
          </cell>
        </row>
        <row r="708">
          <cell r="D708" t="str">
            <v/>
          </cell>
        </row>
        <row r="709">
          <cell r="D709" t="str">
            <v/>
          </cell>
        </row>
        <row r="710">
          <cell r="D710" t="str">
            <v/>
          </cell>
        </row>
        <row r="711">
          <cell r="D711" t="str">
            <v/>
          </cell>
        </row>
        <row r="712">
          <cell r="D712" t="str">
            <v/>
          </cell>
        </row>
        <row r="713">
          <cell r="D713" t="str">
            <v/>
          </cell>
        </row>
        <row r="714">
          <cell r="D714" t="str">
            <v/>
          </cell>
        </row>
        <row r="715">
          <cell r="D715" t="str">
            <v/>
          </cell>
        </row>
        <row r="716">
          <cell r="D716" t="str">
            <v/>
          </cell>
        </row>
        <row r="717">
          <cell r="D717" t="str">
            <v/>
          </cell>
        </row>
        <row r="718">
          <cell r="D718" t="str">
            <v/>
          </cell>
        </row>
        <row r="719">
          <cell r="D719" t="str">
            <v/>
          </cell>
        </row>
        <row r="720">
          <cell r="D720" t="str">
            <v/>
          </cell>
        </row>
        <row r="721">
          <cell r="D721" t="str">
            <v/>
          </cell>
        </row>
        <row r="722">
          <cell r="D722" t="str">
            <v/>
          </cell>
        </row>
        <row r="723">
          <cell r="D723" t="str">
            <v/>
          </cell>
        </row>
        <row r="724">
          <cell r="D724" t="str">
            <v/>
          </cell>
        </row>
        <row r="725">
          <cell r="D725" t="str">
            <v/>
          </cell>
        </row>
        <row r="726">
          <cell r="D726" t="str">
            <v/>
          </cell>
        </row>
        <row r="727">
          <cell r="D727" t="str">
            <v/>
          </cell>
        </row>
        <row r="728">
          <cell r="D728" t="str">
            <v/>
          </cell>
        </row>
        <row r="729">
          <cell r="D729" t="str">
            <v/>
          </cell>
        </row>
        <row r="730">
          <cell r="D730" t="str">
            <v/>
          </cell>
        </row>
        <row r="731">
          <cell r="D731" t="str">
            <v/>
          </cell>
        </row>
        <row r="732">
          <cell r="D732" t="str">
            <v/>
          </cell>
        </row>
        <row r="733">
          <cell r="D733" t="str">
            <v/>
          </cell>
        </row>
        <row r="734">
          <cell r="D734" t="str">
            <v/>
          </cell>
        </row>
        <row r="735">
          <cell r="D735" t="str">
            <v/>
          </cell>
        </row>
        <row r="736">
          <cell r="D736" t="str">
            <v/>
          </cell>
        </row>
        <row r="737">
          <cell r="D737" t="str">
            <v/>
          </cell>
        </row>
        <row r="738">
          <cell r="D738" t="str">
            <v/>
          </cell>
        </row>
        <row r="739">
          <cell r="D739" t="str">
            <v/>
          </cell>
        </row>
        <row r="740">
          <cell r="D740" t="str">
            <v/>
          </cell>
        </row>
        <row r="741">
          <cell r="D741" t="str">
            <v/>
          </cell>
        </row>
        <row r="742">
          <cell r="D742" t="str">
            <v/>
          </cell>
        </row>
        <row r="743">
          <cell r="D743" t="str">
            <v/>
          </cell>
        </row>
        <row r="744">
          <cell r="D744" t="str">
            <v/>
          </cell>
        </row>
        <row r="745">
          <cell r="D745" t="str">
            <v/>
          </cell>
        </row>
        <row r="746">
          <cell r="D746" t="str">
            <v/>
          </cell>
        </row>
        <row r="747">
          <cell r="D747" t="str">
            <v/>
          </cell>
        </row>
        <row r="748">
          <cell r="D748" t="str">
            <v/>
          </cell>
        </row>
        <row r="749">
          <cell r="D749" t="str">
            <v/>
          </cell>
        </row>
        <row r="750">
          <cell r="D750" t="str">
            <v/>
          </cell>
        </row>
        <row r="751">
          <cell r="D751" t="str">
            <v/>
          </cell>
        </row>
        <row r="752">
          <cell r="D752" t="str">
            <v/>
          </cell>
        </row>
        <row r="753">
          <cell r="D753" t="str">
            <v/>
          </cell>
        </row>
        <row r="754">
          <cell r="D754" t="str">
            <v/>
          </cell>
        </row>
        <row r="755">
          <cell r="D755" t="str">
            <v/>
          </cell>
        </row>
        <row r="756">
          <cell r="D756" t="str">
            <v/>
          </cell>
        </row>
        <row r="757">
          <cell r="D757" t="str">
            <v/>
          </cell>
        </row>
        <row r="758">
          <cell r="D758" t="str">
            <v/>
          </cell>
        </row>
        <row r="759">
          <cell r="D759" t="str">
            <v/>
          </cell>
        </row>
        <row r="760">
          <cell r="D760" t="str">
            <v/>
          </cell>
        </row>
        <row r="761">
          <cell r="D761" t="str">
            <v/>
          </cell>
        </row>
        <row r="762">
          <cell r="D762" t="str">
            <v/>
          </cell>
        </row>
        <row r="763">
          <cell r="D763" t="str">
            <v/>
          </cell>
        </row>
        <row r="764">
          <cell r="D764" t="str">
            <v/>
          </cell>
        </row>
        <row r="765">
          <cell r="D765" t="str">
            <v/>
          </cell>
        </row>
        <row r="766">
          <cell r="D766" t="str">
            <v/>
          </cell>
        </row>
        <row r="767">
          <cell r="D767" t="str">
            <v/>
          </cell>
        </row>
        <row r="768">
          <cell r="D768" t="str">
            <v/>
          </cell>
        </row>
        <row r="769">
          <cell r="D769" t="str">
            <v/>
          </cell>
        </row>
        <row r="770">
          <cell r="D770" t="str">
            <v/>
          </cell>
        </row>
        <row r="771">
          <cell r="D771" t="str">
            <v/>
          </cell>
        </row>
        <row r="772">
          <cell r="D772" t="str">
            <v/>
          </cell>
        </row>
        <row r="773">
          <cell r="D773" t="str">
            <v/>
          </cell>
        </row>
        <row r="774">
          <cell r="D774" t="str">
            <v/>
          </cell>
        </row>
        <row r="775">
          <cell r="D775" t="str">
            <v/>
          </cell>
        </row>
        <row r="776">
          <cell r="D776" t="str">
            <v/>
          </cell>
        </row>
        <row r="777">
          <cell r="D777" t="str">
            <v/>
          </cell>
        </row>
        <row r="778">
          <cell r="D778" t="str">
            <v/>
          </cell>
        </row>
        <row r="779">
          <cell r="D779" t="str">
            <v/>
          </cell>
        </row>
        <row r="780">
          <cell r="D780" t="str">
            <v/>
          </cell>
        </row>
        <row r="781">
          <cell r="D781" t="str">
            <v/>
          </cell>
        </row>
        <row r="782">
          <cell r="D782" t="str">
            <v/>
          </cell>
        </row>
        <row r="783">
          <cell r="D783" t="str">
            <v/>
          </cell>
        </row>
        <row r="784">
          <cell r="D784" t="str">
            <v/>
          </cell>
        </row>
        <row r="785">
          <cell r="D785" t="str">
            <v/>
          </cell>
        </row>
        <row r="786">
          <cell r="D786" t="str">
            <v/>
          </cell>
        </row>
        <row r="787">
          <cell r="D787" t="str">
            <v/>
          </cell>
        </row>
        <row r="788">
          <cell r="D788" t="str">
            <v/>
          </cell>
        </row>
        <row r="789">
          <cell r="D789" t="str">
            <v/>
          </cell>
        </row>
        <row r="790">
          <cell r="D790" t="str">
            <v/>
          </cell>
        </row>
        <row r="791">
          <cell r="D791" t="str">
            <v/>
          </cell>
        </row>
        <row r="792">
          <cell r="D792" t="str">
            <v/>
          </cell>
        </row>
        <row r="793">
          <cell r="D793" t="str">
            <v/>
          </cell>
        </row>
        <row r="794">
          <cell r="D794" t="str">
            <v/>
          </cell>
        </row>
        <row r="795">
          <cell r="D795" t="str">
            <v/>
          </cell>
        </row>
        <row r="796">
          <cell r="D796" t="str">
            <v/>
          </cell>
        </row>
        <row r="797">
          <cell r="D797" t="str">
            <v/>
          </cell>
        </row>
        <row r="798">
          <cell r="D798" t="str">
            <v/>
          </cell>
        </row>
        <row r="799">
          <cell r="D799" t="str">
            <v/>
          </cell>
        </row>
        <row r="800">
          <cell r="D800" t="str">
            <v/>
          </cell>
        </row>
        <row r="801">
          <cell r="D801" t="str">
            <v/>
          </cell>
        </row>
        <row r="802">
          <cell r="D802" t="str">
            <v/>
          </cell>
        </row>
        <row r="803">
          <cell r="D803" t="str">
            <v/>
          </cell>
        </row>
        <row r="804">
          <cell r="D804" t="str">
            <v/>
          </cell>
        </row>
        <row r="805">
          <cell r="D805" t="str">
            <v/>
          </cell>
        </row>
        <row r="806">
          <cell r="D806" t="str">
            <v/>
          </cell>
        </row>
        <row r="807">
          <cell r="D807" t="str">
            <v/>
          </cell>
        </row>
        <row r="808">
          <cell r="D808" t="str">
            <v/>
          </cell>
        </row>
        <row r="809">
          <cell r="D809" t="str">
            <v/>
          </cell>
        </row>
        <row r="810">
          <cell r="D810" t="str">
            <v/>
          </cell>
        </row>
        <row r="811">
          <cell r="D811" t="str">
            <v/>
          </cell>
        </row>
        <row r="812">
          <cell r="D812" t="str">
            <v/>
          </cell>
        </row>
        <row r="813">
          <cell r="D813" t="str">
            <v/>
          </cell>
        </row>
        <row r="814">
          <cell r="D814" t="str">
            <v/>
          </cell>
        </row>
        <row r="815">
          <cell r="D815" t="str">
            <v/>
          </cell>
        </row>
        <row r="816">
          <cell r="D816" t="str">
            <v/>
          </cell>
        </row>
        <row r="817">
          <cell r="D817" t="str">
            <v/>
          </cell>
        </row>
        <row r="818">
          <cell r="D818" t="str">
            <v/>
          </cell>
        </row>
        <row r="819">
          <cell r="D819" t="str">
            <v/>
          </cell>
        </row>
        <row r="820">
          <cell r="D820" t="str">
            <v/>
          </cell>
        </row>
        <row r="821">
          <cell r="D821" t="str">
            <v/>
          </cell>
        </row>
        <row r="822">
          <cell r="D822" t="str">
            <v/>
          </cell>
        </row>
        <row r="823">
          <cell r="D823" t="str">
            <v/>
          </cell>
        </row>
        <row r="824">
          <cell r="D824" t="str">
            <v/>
          </cell>
        </row>
        <row r="825">
          <cell r="D825" t="str">
            <v/>
          </cell>
        </row>
        <row r="826">
          <cell r="D826" t="str">
            <v/>
          </cell>
        </row>
        <row r="827">
          <cell r="D827" t="str">
            <v/>
          </cell>
        </row>
        <row r="828">
          <cell r="D828" t="str">
            <v/>
          </cell>
        </row>
        <row r="829">
          <cell r="D829" t="str">
            <v/>
          </cell>
        </row>
        <row r="830">
          <cell r="D830" t="str">
            <v/>
          </cell>
        </row>
        <row r="831">
          <cell r="D831" t="str">
            <v/>
          </cell>
        </row>
        <row r="832">
          <cell r="D832" t="str">
            <v/>
          </cell>
        </row>
        <row r="833">
          <cell r="D833" t="str">
            <v/>
          </cell>
        </row>
        <row r="834">
          <cell r="D834" t="str">
            <v/>
          </cell>
        </row>
        <row r="835">
          <cell r="D835" t="str">
            <v/>
          </cell>
        </row>
        <row r="836">
          <cell r="D836" t="str">
            <v/>
          </cell>
        </row>
        <row r="837">
          <cell r="D837" t="str">
            <v/>
          </cell>
        </row>
        <row r="838">
          <cell r="D838" t="str">
            <v/>
          </cell>
        </row>
        <row r="839">
          <cell r="D839" t="str">
            <v/>
          </cell>
        </row>
        <row r="840">
          <cell r="D840" t="str">
            <v/>
          </cell>
        </row>
        <row r="841">
          <cell r="D841" t="str">
            <v/>
          </cell>
        </row>
        <row r="842">
          <cell r="D842" t="str">
            <v/>
          </cell>
        </row>
        <row r="843">
          <cell r="D843" t="str">
            <v/>
          </cell>
        </row>
        <row r="844">
          <cell r="D844" t="str">
            <v/>
          </cell>
        </row>
        <row r="845">
          <cell r="D845" t="str">
            <v/>
          </cell>
        </row>
        <row r="846">
          <cell r="D846" t="str">
            <v/>
          </cell>
        </row>
        <row r="847">
          <cell r="D847" t="str">
            <v/>
          </cell>
        </row>
        <row r="848">
          <cell r="D848" t="str">
            <v/>
          </cell>
        </row>
        <row r="849">
          <cell r="D849" t="str">
            <v/>
          </cell>
        </row>
        <row r="850">
          <cell r="D850" t="str">
            <v/>
          </cell>
        </row>
        <row r="851">
          <cell r="D851" t="str">
            <v/>
          </cell>
        </row>
        <row r="852">
          <cell r="D852" t="str">
            <v/>
          </cell>
        </row>
        <row r="853">
          <cell r="D853" t="str">
            <v/>
          </cell>
        </row>
        <row r="854">
          <cell r="D854" t="str">
            <v/>
          </cell>
        </row>
        <row r="855">
          <cell r="D855" t="str">
            <v/>
          </cell>
        </row>
        <row r="856">
          <cell r="D856" t="str">
            <v/>
          </cell>
        </row>
        <row r="857">
          <cell r="D857" t="str">
            <v/>
          </cell>
        </row>
        <row r="858">
          <cell r="D858" t="str">
            <v/>
          </cell>
        </row>
        <row r="859">
          <cell r="D859" t="str">
            <v/>
          </cell>
        </row>
        <row r="860">
          <cell r="D860" t="str">
            <v/>
          </cell>
        </row>
        <row r="861">
          <cell r="D861" t="str">
            <v/>
          </cell>
        </row>
        <row r="862">
          <cell r="D862" t="str">
            <v/>
          </cell>
        </row>
        <row r="863">
          <cell r="D863" t="str">
            <v/>
          </cell>
        </row>
        <row r="864">
          <cell r="D864" t="str">
            <v/>
          </cell>
        </row>
        <row r="865">
          <cell r="D865" t="str">
            <v/>
          </cell>
        </row>
        <row r="866">
          <cell r="D866" t="str">
            <v/>
          </cell>
        </row>
        <row r="867">
          <cell r="D867" t="str">
            <v/>
          </cell>
        </row>
        <row r="868">
          <cell r="D868" t="str">
            <v/>
          </cell>
        </row>
        <row r="869">
          <cell r="D869" t="str">
            <v/>
          </cell>
        </row>
        <row r="870">
          <cell r="D870" t="str">
            <v/>
          </cell>
        </row>
        <row r="871">
          <cell r="D871" t="str">
            <v/>
          </cell>
        </row>
        <row r="872">
          <cell r="D872" t="str">
            <v/>
          </cell>
        </row>
        <row r="873">
          <cell r="D873" t="str">
            <v/>
          </cell>
        </row>
        <row r="874">
          <cell r="D874" t="str">
            <v/>
          </cell>
        </row>
        <row r="875">
          <cell r="D875" t="str">
            <v/>
          </cell>
        </row>
        <row r="876">
          <cell r="D876" t="str">
            <v/>
          </cell>
        </row>
        <row r="877">
          <cell r="D877" t="str">
            <v/>
          </cell>
        </row>
        <row r="878">
          <cell r="D878" t="str">
            <v/>
          </cell>
        </row>
        <row r="879">
          <cell r="D879" t="str">
            <v/>
          </cell>
        </row>
        <row r="880">
          <cell r="D880" t="str">
            <v/>
          </cell>
        </row>
        <row r="881">
          <cell r="D881" t="str">
            <v/>
          </cell>
        </row>
        <row r="882">
          <cell r="D882" t="str">
            <v/>
          </cell>
        </row>
        <row r="883">
          <cell r="D883" t="str">
            <v/>
          </cell>
        </row>
        <row r="884">
          <cell r="D884" t="str">
            <v/>
          </cell>
        </row>
        <row r="885">
          <cell r="D885" t="str">
            <v/>
          </cell>
        </row>
        <row r="886">
          <cell r="D886" t="str">
            <v/>
          </cell>
        </row>
        <row r="887">
          <cell r="D887" t="str">
            <v/>
          </cell>
        </row>
        <row r="888">
          <cell r="D888" t="str">
            <v/>
          </cell>
        </row>
        <row r="889">
          <cell r="D889" t="str">
            <v/>
          </cell>
        </row>
        <row r="890">
          <cell r="D890" t="str">
            <v/>
          </cell>
        </row>
        <row r="891">
          <cell r="D891" t="str">
            <v/>
          </cell>
        </row>
        <row r="892">
          <cell r="D892" t="str">
            <v/>
          </cell>
        </row>
        <row r="893">
          <cell r="D893" t="str">
            <v/>
          </cell>
        </row>
        <row r="894">
          <cell r="D894" t="str">
            <v/>
          </cell>
        </row>
        <row r="895">
          <cell r="D895" t="str">
            <v/>
          </cell>
        </row>
        <row r="896">
          <cell r="D896" t="str">
            <v/>
          </cell>
        </row>
        <row r="897">
          <cell r="D897" t="str">
            <v/>
          </cell>
        </row>
        <row r="898">
          <cell r="D898" t="str">
            <v/>
          </cell>
        </row>
        <row r="899">
          <cell r="D899" t="str">
            <v/>
          </cell>
        </row>
        <row r="900">
          <cell r="D900" t="str">
            <v/>
          </cell>
        </row>
        <row r="901">
          <cell r="D901" t="str">
            <v/>
          </cell>
        </row>
        <row r="902">
          <cell r="D902" t="str">
            <v/>
          </cell>
        </row>
        <row r="903">
          <cell r="D903" t="str">
            <v/>
          </cell>
        </row>
        <row r="904">
          <cell r="D904" t="str">
            <v/>
          </cell>
        </row>
        <row r="905">
          <cell r="D905" t="str">
            <v/>
          </cell>
        </row>
        <row r="906">
          <cell r="D906" t="str">
            <v/>
          </cell>
        </row>
        <row r="907">
          <cell r="D907" t="str">
            <v/>
          </cell>
        </row>
        <row r="908">
          <cell r="D908" t="str">
            <v/>
          </cell>
        </row>
        <row r="909">
          <cell r="D909" t="str">
            <v/>
          </cell>
        </row>
        <row r="910">
          <cell r="D910" t="str">
            <v/>
          </cell>
        </row>
        <row r="911">
          <cell r="D911" t="str">
            <v/>
          </cell>
        </row>
        <row r="912">
          <cell r="D912" t="str">
            <v/>
          </cell>
        </row>
        <row r="913">
          <cell r="D913" t="str">
            <v/>
          </cell>
        </row>
        <row r="914">
          <cell r="D914" t="str">
            <v/>
          </cell>
        </row>
        <row r="915">
          <cell r="D915" t="str">
            <v/>
          </cell>
        </row>
        <row r="916">
          <cell r="D916" t="str">
            <v/>
          </cell>
        </row>
        <row r="917">
          <cell r="D917" t="str">
            <v/>
          </cell>
        </row>
        <row r="918">
          <cell r="D918" t="str">
            <v/>
          </cell>
        </row>
        <row r="919">
          <cell r="D919" t="str">
            <v/>
          </cell>
        </row>
        <row r="920">
          <cell r="D920" t="str">
            <v/>
          </cell>
        </row>
        <row r="921">
          <cell r="D921" t="str">
            <v/>
          </cell>
        </row>
        <row r="922">
          <cell r="D922" t="str">
            <v/>
          </cell>
        </row>
        <row r="923">
          <cell r="D923" t="str">
            <v/>
          </cell>
        </row>
        <row r="924">
          <cell r="D924" t="str">
            <v/>
          </cell>
        </row>
        <row r="925">
          <cell r="D925" t="str">
            <v/>
          </cell>
        </row>
        <row r="926">
          <cell r="D926" t="str">
            <v/>
          </cell>
        </row>
        <row r="927">
          <cell r="D927" t="str">
            <v/>
          </cell>
        </row>
        <row r="928">
          <cell r="D928" t="str">
            <v/>
          </cell>
        </row>
        <row r="929">
          <cell r="D929" t="str">
            <v/>
          </cell>
        </row>
        <row r="930">
          <cell r="D930" t="str">
            <v/>
          </cell>
        </row>
        <row r="931">
          <cell r="D931" t="str">
            <v/>
          </cell>
        </row>
        <row r="932">
          <cell r="D932" t="str">
            <v/>
          </cell>
        </row>
        <row r="933">
          <cell r="D933" t="str">
            <v/>
          </cell>
        </row>
        <row r="934">
          <cell r="D934" t="str">
            <v/>
          </cell>
        </row>
        <row r="935">
          <cell r="D935" t="str">
            <v/>
          </cell>
        </row>
        <row r="936">
          <cell r="D936" t="str">
            <v/>
          </cell>
        </row>
        <row r="937">
          <cell r="D937" t="str">
            <v/>
          </cell>
        </row>
        <row r="938">
          <cell r="D938" t="str">
            <v/>
          </cell>
        </row>
        <row r="939">
          <cell r="D939" t="str">
            <v/>
          </cell>
        </row>
        <row r="940">
          <cell r="D940" t="str">
            <v/>
          </cell>
        </row>
        <row r="941">
          <cell r="D941" t="str">
            <v/>
          </cell>
        </row>
        <row r="942">
          <cell r="D942" t="str">
            <v/>
          </cell>
        </row>
        <row r="943">
          <cell r="D943" t="str">
            <v/>
          </cell>
        </row>
        <row r="944">
          <cell r="D944" t="str">
            <v/>
          </cell>
        </row>
        <row r="945">
          <cell r="D945" t="str">
            <v/>
          </cell>
        </row>
        <row r="946">
          <cell r="D946" t="str">
            <v/>
          </cell>
        </row>
        <row r="947">
          <cell r="D947" t="str">
            <v/>
          </cell>
        </row>
        <row r="948">
          <cell r="D948" t="str">
            <v/>
          </cell>
        </row>
        <row r="949">
          <cell r="D949" t="str">
            <v/>
          </cell>
        </row>
        <row r="950">
          <cell r="D950" t="str">
            <v/>
          </cell>
        </row>
        <row r="951">
          <cell r="D951" t="str">
            <v/>
          </cell>
        </row>
        <row r="952">
          <cell r="D952" t="str">
            <v/>
          </cell>
        </row>
        <row r="953">
          <cell r="D953" t="str">
            <v/>
          </cell>
        </row>
        <row r="954">
          <cell r="D954" t="str">
            <v/>
          </cell>
        </row>
        <row r="955">
          <cell r="D955" t="str">
            <v/>
          </cell>
        </row>
        <row r="956">
          <cell r="D956" t="str">
            <v/>
          </cell>
        </row>
        <row r="957">
          <cell r="D957" t="str">
            <v/>
          </cell>
        </row>
        <row r="958">
          <cell r="D958" t="str">
            <v/>
          </cell>
        </row>
        <row r="959">
          <cell r="D959" t="str">
            <v/>
          </cell>
        </row>
        <row r="960">
          <cell r="D960" t="str">
            <v/>
          </cell>
        </row>
        <row r="961">
          <cell r="D961" t="str">
            <v/>
          </cell>
        </row>
        <row r="962">
          <cell r="D962" t="str">
            <v/>
          </cell>
        </row>
        <row r="963">
          <cell r="D963" t="str">
            <v/>
          </cell>
        </row>
        <row r="964">
          <cell r="D964" t="str">
            <v/>
          </cell>
        </row>
        <row r="965">
          <cell r="D965" t="str">
            <v/>
          </cell>
        </row>
        <row r="966">
          <cell r="D966" t="str">
            <v/>
          </cell>
        </row>
        <row r="967">
          <cell r="D967" t="str">
            <v/>
          </cell>
        </row>
        <row r="968">
          <cell r="D968" t="str">
            <v/>
          </cell>
        </row>
        <row r="969">
          <cell r="D969" t="str">
            <v/>
          </cell>
        </row>
        <row r="970">
          <cell r="D970" t="str">
            <v/>
          </cell>
        </row>
        <row r="971">
          <cell r="D971" t="str">
            <v/>
          </cell>
        </row>
        <row r="972">
          <cell r="D972" t="str">
            <v/>
          </cell>
        </row>
        <row r="973">
          <cell r="D973" t="str">
            <v/>
          </cell>
        </row>
        <row r="974">
          <cell r="D974" t="str">
            <v/>
          </cell>
        </row>
        <row r="975">
          <cell r="D975" t="str">
            <v/>
          </cell>
        </row>
        <row r="976">
          <cell r="D976" t="str">
            <v/>
          </cell>
        </row>
        <row r="977">
          <cell r="D977" t="str">
            <v/>
          </cell>
        </row>
        <row r="978">
          <cell r="D978" t="str">
            <v/>
          </cell>
        </row>
        <row r="979">
          <cell r="D979" t="str">
            <v/>
          </cell>
        </row>
        <row r="980">
          <cell r="D980" t="str">
            <v/>
          </cell>
        </row>
        <row r="981">
          <cell r="D981" t="str">
            <v/>
          </cell>
        </row>
        <row r="982">
          <cell r="D982" t="str">
            <v/>
          </cell>
        </row>
        <row r="983">
          <cell r="D983" t="str">
            <v/>
          </cell>
        </row>
        <row r="984">
          <cell r="D984" t="str">
            <v/>
          </cell>
        </row>
        <row r="985">
          <cell r="D985" t="str">
            <v/>
          </cell>
        </row>
        <row r="986">
          <cell r="D986" t="str">
            <v/>
          </cell>
        </row>
        <row r="987">
          <cell r="D987" t="str">
            <v/>
          </cell>
        </row>
        <row r="988">
          <cell r="D988" t="str">
            <v/>
          </cell>
        </row>
        <row r="989">
          <cell r="D989" t="str">
            <v/>
          </cell>
        </row>
        <row r="990">
          <cell r="D990" t="str">
            <v/>
          </cell>
        </row>
        <row r="991">
          <cell r="D991" t="str">
            <v/>
          </cell>
        </row>
        <row r="992">
          <cell r="D992" t="str">
            <v/>
          </cell>
        </row>
        <row r="993">
          <cell r="D993" t="str">
            <v/>
          </cell>
        </row>
        <row r="994">
          <cell r="D994" t="str">
            <v/>
          </cell>
        </row>
        <row r="995">
          <cell r="D995" t="str">
            <v/>
          </cell>
        </row>
        <row r="996">
          <cell r="D996" t="str">
            <v/>
          </cell>
        </row>
        <row r="997">
          <cell r="D997" t="str">
            <v/>
          </cell>
        </row>
        <row r="998">
          <cell r="D998" t="str">
            <v/>
          </cell>
        </row>
        <row r="999">
          <cell r="D999" t="str">
            <v/>
          </cell>
        </row>
        <row r="1000">
          <cell r="D1000" t="str">
            <v/>
          </cell>
        </row>
        <row r="1001">
          <cell r="D1001" t="str">
            <v/>
          </cell>
        </row>
      </sheetData>
      <sheetData sheetId="23">
        <row r="4">
          <cell r="B4">
            <v>96</v>
          </cell>
          <cell r="F4">
            <v>96.000004000000004</v>
          </cell>
        </row>
        <row r="5">
          <cell r="B5">
            <v>93</v>
          </cell>
          <cell r="F5">
            <v>93.000005000000002</v>
          </cell>
        </row>
        <row r="6">
          <cell r="B6">
            <v>90</v>
          </cell>
          <cell r="F6">
            <v>90.000005999999999</v>
          </cell>
        </row>
        <row r="7">
          <cell r="B7">
            <v>100</v>
          </cell>
          <cell r="F7">
            <v>100.000007</v>
          </cell>
        </row>
        <row r="8">
          <cell r="B8">
            <v>96</v>
          </cell>
          <cell r="F8">
            <v>96.000007999999994</v>
          </cell>
        </row>
        <row r="9">
          <cell r="B9">
            <v>94</v>
          </cell>
          <cell r="F9">
            <v>94.000009000000006</v>
          </cell>
        </row>
        <row r="10">
          <cell r="B10">
            <v>100</v>
          </cell>
          <cell r="F10">
            <v>100.00001</v>
          </cell>
        </row>
        <row r="11">
          <cell r="B11">
            <v>96</v>
          </cell>
          <cell r="F11">
            <v>96.000011000000001</v>
          </cell>
        </row>
        <row r="12">
          <cell r="B12">
            <v>93</v>
          </cell>
          <cell r="F12">
            <v>93.000011999999998</v>
          </cell>
        </row>
        <row r="13">
          <cell r="B13">
            <v>97</v>
          </cell>
          <cell r="F13">
            <v>97.000012999999996</v>
          </cell>
        </row>
        <row r="14">
          <cell r="B14">
            <v>92</v>
          </cell>
          <cell r="F14">
            <v>92.000013999999993</v>
          </cell>
        </row>
        <row r="15">
          <cell r="B15">
            <v>98</v>
          </cell>
          <cell r="F15">
            <v>98.000015000000005</v>
          </cell>
        </row>
        <row r="16">
          <cell r="B16">
            <v>93</v>
          </cell>
          <cell r="F16">
            <v>93.000016000000002</v>
          </cell>
        </row>
        <row r="17">
          <cell r="B17">
            <v>96</v>
          </cell>
          <cell r="F17">
            <v>96.000017</v>
          </cell>
        </row>
        <row r="18">
          <cell r="B18">
            <v>98</v>
          </cell>
          <cell r="F18">
            <v>98.000017999999997</v>
          </cell>
        </row>
        <row r="19">
          <cell r="B19">
            <v>91</v>
          </cell>
          <cell r="F19">
            <v>91.000018999999995</v>
          </cell>
        </row>
        <row r="20">
          <cell r="B20">
            <v>90</v>
          </cell>
          <cell r="F20">
            <v>90.000020000000006</v>
          </cell>
        </row>
        <row r="21">
          <cell r="B21">
            <v>90</v>
          </cell>
          <cell r="F21">
            <v>90.000021000000004</v>
          </cell>
        </row>
        <row r="22">
          <cell r="B22">
            <v>91</v>
          </cell>
          <cell r="F22">
            <v>91.000022000000001</v>
          </cell>
        </row>
        <row r="23">
          <cell r="B23">
            <v>95</v>
          </cell>
          <cell r="F23">
            <v>95.000022999999999</v>
          </cell>
        </row>
      </sheetData>
      <sheetData sheetId="24" refreshError="1"/>
      <sheetData sheetId="25" refreshError="1"/>
      <sheetData sheetId="26" refreshError="1"/>
      <sheetData sheetId="27" refreshError="1"/>
      <sheetData sheetId="28"/>
      <sheetData sheetId="29" refreshError="1"/>
      <sheetData sheetId="30"/>
      <sheetData sheetId="31" refreshError="1"/>
      <sheetData sheetId="32" refreshError="1"/>
      <sheetData sheetId="3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cord"/>
      <sheetName val="Conditions"/>
      <sheetName val="Count"/>
      <sheetName val="Out"/>
      <sheetName val="CountAge"/>
      <sheetName val="Income"/>
      <sheetName val="Income2"/>
      <sheetName val="Phone"/>
    </sheetNames>
    <sheetDataSet>
      <sheetData sheetId="0">
        <row r="1">
          <cell r="A1" t="str">
            <v>كود التلميذ</v>
          </cell>
          <cell r="B1" t="str">
            <v>اسم التلميذ</v>
          </cell>
          <cell r="C1" t="str">
            <v>الصف</v>
          </cell>
          <cell r="D1" t="str">
            <v>الفصل</v>
          </cell>
          <cell r="E1" t="str">
            <v>النوع</v>
          </cell>
          <cell r="F1" t="str">
            <v>حالة القيد</v>
          </cell>
          <cell r="G1" t="str">
            <v>الديانة</v>
          </cell>
          <cell r="H1" t="str">
            <v>تاريخ الميلاد</v>
          </cell>
          <cell r="I1" t="str">
            <v>تاريخ القيد</v>
          </cell>
          <cell r="J1" t="str">
            <v>رقم القيد</v>
          </cell>
          <cell r="K1" t="str">
            <v>الرقم القومي</v>
          </cell>
          <cell r="L1" t="str">
            <v>اسم الأم</v>
          </cell>
          <cell r="M1" t="str">
            <v>محل الميلاد</v>
          </cell>
          <cell r="N1" t="str">
            <v>محل الإقامة</v>
          </cell>
          <cell r="O1" t="str">
            <v>يوم</v>
          </cell>
          <cell r="P1" t="str">
            <v>شهر</v>
          </cell>
          <cell r="Q1" t="str">
            <v>سنة</v>
          </cell>
          <cell r="R1" t="str">
            <v>رقم القسيمة</v>
          </cell>
          <cell r="S1" t="str">
            <v>رقم الإيداع</v>
          </cell>
          <cell r="T1" t="str">
            <v>تاريخ الإيداع</v>
          </cell>
          <cell r="U1" t="str">
            <v>صناعة ولي الأمر</v>
          </cell>
          <cell r="V1" t="str">
            <v>التليفون</v>
          </cell>
          <cell r="W1" t="str">
            <v>المحولون إلى المدرسة</v>
          </cell>
          <cell r="X1" t="str">
            <v>المدرسة المحول منها</v>
          </cell>
          <cell r="Y1" t="str">
            <v>المتسربون</v>
          </cell>
        </row>
        <row r="2">
          <cell r="A2">
            <v>405002389</v>
          </cell>
          <cell r="B2" t="str">
            <v>احلام محمد توفيق محمد</v>
          </cell>
          <cell r="C2">
            <v>1</v>
          </cell>
          <cell r="D2">
            <v>2</v>
          </cell>
          <cell r="E2" t="str">
            <v>أنثى</v>
          </cell>
          <cell r="F2" t="str">
            <v>مستجدة</v>
          </cell>
          <cell r="G2" t="str">
            <v>مسلمة</v>
          </cell>
          <cell r="H2">
            <v>37504</v>
          </cell>
          <cell r="I2">
            <v>37517</v>
          </cell>
          <cell r="J2">
            <v>394</v>
          </cell>
          <cell r="K2">
            <v>30209053300341</v>
          </cell>
          <cell r="L2" t="str">
            <v>سليمه محمد ابراهيم</v>
          </cell>
          <cell r="M2" t="str">
            <v>محافظة مطروح - السلوم</v>
          </cell>
          <cell r="N2" t="str">
            <v>السلوم - مطروح</v>
          </cell>
          <cell r="O2">
            <v>27</v>
          </cell>
          <cell r="P2">
            <v>0</v>
          </cell>
          <cell r="Q2">
            <v>6</v>
          </cell>
          <cell r="R2" t="str">
            <v>00855176</v>
          </cell>
          <cell r="S2" t="str">
            <v>0383282</v>
          </cell>
          <cell r="T2">
            <v>39750</v>
          </cell>
        </row>
        <row r="3">
          <cell r="A3">
            <v>405002408</v>
          </cell>
          <cell r="B3" t="str">
            <v>اسراء حسن عبد الكريم محمود</v>
          </cell>
          <cell r="C3">
            <v>1</v>
          </cell>
          <cell r="D3">
            <v>1</v>
          </cell>
          <cell r="E3" t="str">
            <v>أنثى</v>
          </cell>
          <cell r="F3" t="str">
            <v>مستجدة</v>
          </cell>
          <cell r="G3" t="str">
            <v>مسلمة</v>
          </cell>
          <cell r="H3">
            <v>37351</v>
          </cell>
          <cell r="I3">
            <v>37361</v>
          </cell>
          <cell r="J3">
            <v>175</v>
          </cell>
          <cell r="K3">
            <v>30204053300269</v>
          </cell>
          <cell r="L3" t="str">
            <v>ناذك رحومه عبد الرازق</v>
          </cell>
          <cell r="M3" t="str">
            <v>محافظة مطروح - السلوم</v>
          </cell>
          <cell r="N3" t="str">
            <v>السلوم - مطروح</v>
          </cell>
          <cell r="O3">
            <v>27</v>
          </cell>
          <cell r="P3">
            <v>5</v>
          </cell>
          <cell r="Q3">
            <v>6</v>
          </cell>
          <cell r="R3" t="str">
            <v>00855142</v>
          </cell>
          <cell r="S3">
            <v>593179</v>
          </cell>
          <cell r="T3">
            <v>39734</v>
          </cell>
        </row>
        <row r="4">
          <cell r="A4">
            <v>405002424</v>
          </cell>
          <cell r="B4" t="str">
            <v>امل احمد كريم عبد الرواف</v>
          </cell>
          <cell r="C4">
            <v>1</v>
          </cell>
          <cell r="D4">
            <v>1</v>
          </cell>
          <cell r="E4" t="str">
            <v>أنثى</v>
          </cell>
          <cell r="F4" t="str">
            <v>مستجدة</v>
          </cell>
          <cell r="G4" t="str">
            <v>مسلمة</v>
          </cell>
          <cell r="H4">
            <v>37488</v>
          </cell>
          <cell r="I4">
            <v>37488</v>
          </cell>
          <cell r="J4">
            <v>360</v>
          </cell>
          <cell r="K4">
            <v>30208203300306</v>
          </cell>
          <cell r="L4" t="str">
            <v>زينب جبريل عبد المالك</v>
          </cell>
          <cell r="M4" t="str">
            <v>محافظة مطروح - السلوم</v>
          </cell>
          <cell r="N4" t="str">
            <v>السلوم - مطروح</v>
          </cell>
          <cell r="O4">
            <v>12</v>
          </cell>
          <cell r="P4">
            <v>1</v>
          </cell>
          <cell r="Q4">
            <v>6</v>
          </cell>
          <cell r="R4" t="str">
            <v>00855162</v>
          </cell>
          <cell r="S4" t="str">
            <v>593181</v>
          </cell>
          <cell r="T4">
            <v>39735</v>
          </cell>
        </row>
        <row r="5">
          <cell r="A5">
            <v>405002486</v>
          </cell>
          <cell r="B5" t="str">
            <v>امنيه فتحي ادم جويده</v>
          </cell>
          <cell r="C5">
            <v>1</v>
          </cell>
          <cell r="D5">
            <v>2</v>
          </cell>
          <cell r="E5" t="str">
            <v>أنثى</v>
          </cell>
          <cell r="F5" t="str">
            <v>مستجدة</v>
          </cell>
          <cell r="G5" t="str">
            <v>مسلمة</v>
          </cell>
          <cell r="H5">
            <v>37255</v>
          </cell>
          <cell r="I5">
            <v>37262</v>
          </cell>
          <cell r="J5">
            <v>210</v>
          </cell>
          <cell r="K5">
            <v>30112303300144</v>
          </cell>
          <cell r="L5" t="str">
            <v>مبروكه عبد الله فرجاني</v>
          </cell>
          <cell r="M5" t="str">
            <v>محافظة مطروح - السلوم</v>
          </cell>
          <cell r="N5" t="str">
            <v>السلوم - مطروح</v>
          </cell>
          <cell r="O5">
            <v>2</v>
          </cell>
          <cell r="P5">
            <v>9</v>
          </cell>
          <cell r="Q5">
            <v>6</v>
          </cell>
          <cell r="R5" t="str">
            <v>00855171</v>
          </cell>
          <cell r="S5" t="str">
            <v>593181</v>
          </cell>
          <cell r="T5">
            <v>39735</v>
          </cell>
        </row>
        <row r="6">
          <cell r="A6">
            <v>405002503</v>
          </cell>
          <cell r="B6" t="str">
            <v>انتصار عبد الفتاح عيسى صالح</v>
          </cell>
          <cell r="C6">
            <v>1</v>
          </cell>
          <cell r="D6">
            <v>2</v>
          </cell>
          <cell r="E6" t="str">
            <v>أنثى</v>
          </cell>
          <cell r="F6" t="str">
            <v>مستجدة</v>
          </cell>
          <cell r="G6" t="str">
            <v>مسلمة</v>
          </cell>
          <cell r="H6">
            <v>37192</v>
          </cell>
          <cell r="I6">
            <v>37202</v>
          </cell>
          <cell r="J6">
            <v>402</v>
          </cell>
          <cell r="K6">
            <v>30110283300204</v>
          </cell>
          <cell r="L6" t="str">
            <v>زينب فرج ميمون</v>
          </cell>
          <cell r="M6" t="str">
            <v>محافظة مطروح - السلوم</v>
          </cell>
          <cell r="N6" t="str">
            <v>السلوم - مطروح</v>
          </cell>
          <cell r="O6">
            <v>4</v>
          </cell>
          <cell r="P6">
            <v>11</v>
          </cell>
          <cell r="Q6">
            <v>6</v>
          </cell>
          <cell r="R6" t="str">
            <v>00855146</v>
          </cell>
          <cell r="S6">
            <v>593179</v>
          </cell>
          <cell r="T6">
            <v>39734</v>
          </cell>
        </row>
        <row r="7">
          <cell r="A7">
            <v>405002515</v>
          </cell>
          <cell r="B7" t="str">
            <v>ايمان احمد سليمان غيث</v>
          </cell>
          <cell r="C7">
            <v>1</v>
          </cell>
          <cell r="D7">
            <v>1</v>
          </cell>
          <cell r="E7" t="str">
            <v>أنثى</v>
          </cell>
          <cell r="F7" t="str">
            <v>مستجدة</v>
          </cell>
          <cell r="G7" t="str">
            <v>مسلمة</v>
          </cell>
          <cell r="H7">
            <v>37212</v>
          </cell>
          <cell r="I7">
            <v>37220</v>
          </cell>
          <cell r="J7">
            <v>426</v>
          </cell>
          <cell r="K7">
            <v>30111173300248</v>
          </cell>
          <cell r="L7" t="str">
            <v>نواره يوسف مراجع</v>
          </cell>
          <cell r="M7" t="str">
            <v>محافظة مطروح - السلوم</v>
          </cell>
          <cell r="N7" t="str">
            <v>السلوم - مطروح</v>
          </cell>
          <cell r="O7">
            <v>15</v>
          </cell>
          <cell r="P7">
            <v>10</v>
          </cell>
          <cell r="Q7">
            <v>6</v>
          </cell>
          <cell r="R7" t="str">
            <v>00855159</v>
          </cell>
          <cell r="S7" t="str">
            <v>593181</v>
          </cell>
          <cell r="T7">
            <v>39735</v>
          </cell>
        </row>
        <row r="8">
          <cell r="A8">
            <v>405002532</v>
          </cell>
          <cell r="B8" t="str">
            <v>ايمان حسين ابراهيم جبريل</v>
          </cell>
          <cell r="C8">
            <v>1</v>
          </cell>
          <cell r="D8">
            <v>1</v>
          </cell>
          <cell r="E8" t="str">
            <v>أنثى</v>
          </cell>
          <cell r="F8" t="str">
            <v>مستجدة</v>
          </cell>
          <cell r="G8" t="str">
            <v>مسلمة</v>
          </cell>
          <cell r="H8">
            <v>37245</v>
          </cell>
          <cell r="I8">
            <v>37258</v>
          </cell>
          <cell r="J8">
            <v>14</v>
          </cell>
          <cell r="K8">
            <v>30112203300589</v>
          </cell>
          <cell r="L8" t="str">
            <v>رضا محمد محمد ابراهيم نافع</v>
          </cell>
          <cell r="M8" t="str">
            <v>محافظة مطروح - السلوم</v>
          </cell>
          <cell r="N8" t="str">
            <v>السلوم - مطروح</v>
          </cell>
          <cell r="O8">
            <v>12</v>
          </cell>
          <cell r="P8">
            <v>9</v>
          </cell>
          <cell r="Q8">
            <v>6</v>
          </cell>
          <cell r="R8" t="str">
            <v>00855158</v>
          </cell>
          <cell r="S8" t="str">
            <v>593181</v>
          </cell>
          <cell r="T8">
            <v>39735</v>
          </cell>
        </row>
        <row r="9">
          <cell r="A9">
            <v>405002546</v>
          </cell>
          <cell r="B9" t="str">
            <v>ايمان خالد فرج محمد معاند</v>
          </cell>
          <cell r="C9">
            <v>1</v>
          </cell>
          <cell r="D9">
            <v>2</v>
          </cell>
          <cell r="E9" t="str">
            <v>أنثى</v>
          </cell>
          <cell r="F9" t="str">
            <v>مستجدة</v>
          </cell>
          <cell r="G9" t="str">
            <v>مسلمة</v>
          </cell>
          <cell r="H9">
            <v>37465</v>
          </cell>
          <cell r="I9">
            <v>37471</v>
          </cell>
          <cell r="J9">
            <v>329</v>
          </cell>
          <cell r="K9">
            <v>30207283300267</v>
          </cell>
          <cell r="L9" t="str">
            <v>نواره شعيب ابو الحسن</v>
          </cell>
          <cell r="M9" t="str">
            <v>محافظة مطروح - السلوم</v>
          </cell>
          <cell r="N9" t="str">
            <v>السلوم - مطروح</v>
          </cell>
          <cell r="O9">
            <v>4</v>
          </cell>
          <cell r="P9">
            <v>2</v>
          </cell>
          <cell r="Q9">
            <v>6</v>
          </cell>
          <cell r="R9" t="str">
            <v>00855155</v>
          </cell>
          <cell r="S9" t="str">
            <v>593181</v>
          </cell>
          <cell r="T9">
            <v>39735</v>
          </cell>
        </row>
        <row r="10">
          <cell r="A10">
            <v>405002563</v>
          </cell>
          <cell r="B10" t="str">
            <v>ايه عبد الفتاح مطرف مداوي</v>
          </cell>
          <cell r="C10">
            <v>1</v>
          </cell>
          <cell r="D10">
            <v>1</v>
          </cell>
          <cell r="E10" t="str">
            <v>أنثى</v>
          </cell>
          <cell r="F10" t="str">
            <v>مستجدة</v>
          </cell>
          <cell r="G10" t="str">
            <v>مسلمة</v>
          </cell>
          <cell r="H10">
            <v>37199</v>
          </cell>
          <cell r="I10">
            <v>37201</v>
          </cell>
          <cell r="J10">
            <v>397</v>
          </cell>
          <cell r="K10">
            <v>30111043300181</v>
          </cell>
          <cell r="L10" t="str">
            <v>فوزية ماضي هارون</v>
          </cell>
          <cell r="M10" t="str">
            <v>محافظة مطروح - السلوم</v>
          </cell>
          <cell r="N10" t="str">
            <v>السلوم - مطروح</v>
          </cell>
          <cell r="O10">
            <v>28</v>
          </cell>
          <cell r="P10">
            <v>10</v>
          </cell>
          <cell r="Q10">
            <v>6</v>
          </cell>
        </row>
        <row r="11">
          <cell r="A11">
            <v>405002576</v>
          </cell>
          <cell r="B11" t="str">
            <v>ايه مجدي محمد سلامه درويش</v>
          </cell>
          <cell r="C11">
            <v>1</v>
          </cell>
          <cell r="D11">
            <v>2</v>
          </cell>
          <cell r="E11" t="str">
            <v>أنثى</v>
          </cell>
          <cell r="F11" t="str">
            <v>مستجدة</v>
          </cell>
          <cell r="G11" t="str">
            <v>مسلمة</v>
          </cell>
          <cell r="H11">
            <v>37479</v>
          </cell>
          <cell r="I11">
            <v>37482</v>
          </cell>
          <cell r="J11">
            <v>144</v>
          </cell>
          <cell r="K11">
            <v>30208111100262</v>
          </cell>
          <cell r="L11" t="str">
            <v>نشوى سعد عثمان احمد</v>
          </cell>
          <cell r="M11" t="str">
            <v>دمياط - مركز فارسكور</v>
          </cell>
          <cell r="N11" t="str">
            <v>السلوم - مطروح</v>
          </cell>
          <cell r="O11">
            <v>21</v>
          </cell>
          <cell r="P11">
            <v>1</v>
          </cell>
          <cell r="Q11">
            <v>6</v>
          </cell>
          <cell r="R11" t="str">
            <v>00855172</v>
          </cell>
          <cell r="S11" t="str">
            <v>593181</v>
          </cell>
          <cell r="T11">
            <v>39735</v>
          </cell>
        </row>
        <row r="12">
          <cell r="A12">
            <v>405002593</v>
          </cell>
          <cell r="B12" t="str">
            <v>بشرى حميده سالم صابر</v>
          </cell>
          <cell r="C12">
            <v>1</v>
          </cell>
          <cell r="D12">
            <v>1</v>
          </cell>
          <cell r="E12" t="str">
            <v>أنثى</v>
          </cell>
          <cell r="F12" t="str">
            <v>مستجدة</v>
          </cell>
          <cell r="G12" t="str">
            <v>مسلمة</v>
          </cell>
          <cell r="H12">
            <v>37299</v>
          </cell>
          <cell r="I12">
            <v>37299</v>
          </cell>
          <cell r="J12">
            <v>90</v>
          </cell>
          <cell r="K12">
            <v>30202123300226</v>
          </cell>
          <cell r="L12" t="str">
            <v>صابرين صابر عبد النبي</v>
          </cell>
          <cell r="M12" t="str">
            <v>محافظة مطروح - السلوم</v>
          </cell>
          <cell r="N12" t="str">
            <v>السلوم - مطروح</v>
          </cell>
          <cell r="O12">
            <v>20</v>
          </cell>
          <cell r="P12">
            <v>7</v>
          </cell>
          <cell r="Q12">
            <v>6</v>
          </cell>
          <cell r="R12" t="str">
            <v>00855024</v>
          </cell>
          <cell r="S12" t="str">
            <v>0383380</v>
          </cell>
          <cell r="T12">
            <v>39783</v>
          </cell>
        </row>
        <row r="13">
          <cell r="A13">
            <v>405002605</v>
          </cell>
          <cell r="B13" t="str">
            <v>بيضه حسن حمد سالم</v>
          </cell>
          <cell r="C13">
            <v>1</v>
          </cell>
          <cell r="D13">
            <v>2</v>
          </cell>
          <cell r="E13" t="str">
            <v>أنثى</v>
          </cell>
          <cell r="F13" t="str">
            <v>مستجدة</v>
          </cell>
          <cell r="G13" t="str">
            <v>مسلمة</v>
          </cell>
          <cell r="H13">
            <v>37392</v>
          </cell>
          <cell r="I13">
            <v>37397</v>
          </cell>
          <cell r="J13">
            <v>219</v>
          </cell>
          <cell r="K13">
            <v>30205163300406</v>
          </cell>
          <cell r="L13" t="str">
            <v>خيريه صالح عيسى</v>
          </cell>
          <cell r="M13" t="str">
            <v>محافظة مطروح - السلوم</v>
          </cell>
          <cell r="N13" t="str">
            <v>السلوم - مطروح</v>
          </cell>
          <cell r="O13">
            <v>16</v>
          </cell>
          <cell r="P13">
            <v>4</v>
          </cell>
          <cell r="Q13">
            <v>6</v>
          </cell>
          <cell r="R13" t="str">
            <v>00855027</v>
          </cell>
          <cell r="S13" t="str">
            <v>0383380</v>
          </cell>
          <cell r="T13">
            <v>39783</v>
          </cell>
        </row>
        <row r="14">
          <cell r="A14">
            <v>405002620</v>
          </cell>
          <cell r="B14" t="str">
            <v>تهاني فتحي متخطري نوح</v>
          </cell>
          <cell r="C14">
            <v>1</v>
          </cell>
          <cell r="D14">
            <v>1</v>
          </cell>
          <cell r="E14" t="str">
            <v>أنثى</v>
          </cell>
          <cell r="F14" t="str">
            <v>مستجدة</v>
          </cell>
          <cell r="G14" t="str">
            <v>مسلمة</v>
          </cell>
          <cell r="H14">
            <v>37344</v>
          </cell>
          <cell r="I14">
            <v>37346</v>
          </cell>
          <cell r="J14">
            <v>150</v>
          </cell>
          <cell r="K14">
            <v>30203293300162</v>
          </cell>
          <cell r="L14" t="str">
            <v>جميله بريك صالح</v>
          </cell>
          <cell r="M14" t="str">
            <v>محافظة مطروح - السلوم</v>
          </cell>
          <cell r="N14" t="str">
            <v>السلوم - مطروح</v>
          </cell>
          <cell r="O14">
            <v>3</v>
          </cell>
          <cell r="P14">
            <v>6</v>
          </cell>
          <cell r="Q14">
            <v>6</v>
          </cell>
          <cell r="R14" t="str">
            <v>00855179</v>
          </cell>
          <cell r="S14" t="str">
            <v>0383282</v>
          </cell>
          <cell r="T14">
            <v>39750</v>
          </cell>
        </row>
        <row r="15">
          <cell r="A15">
            <v>405002635</v>
          </cell>
          <cell r="B15" t="str">
            <v>جيهان حمد محمد عكنوش</v>
          </cell>
          <cell r="C15">
            <v>1</v>
          </cell>
          <cell r="D15">
            <v>2</v>
          </cell>
          <cell r="E15" t="str">
            <v>أنثى</v>
          </cell>
          <cell r="F15" t="str">
            <v>مستجدة</v>
          </cell>
          <cell r="G15" t="str">
            <v>مسلمة</v>
          </cell>
          <cell r="H15">
            <v>37459</v>
          </cell>
          <cell r="I15">
            <v>37471</v>
          </cell>
          <cell r="J15">
            <v>330</v>
          </cell>
          <cell r="K15">
            <v>30207223300322</v>
          </cell>
          <cell r="L15" t="str">
            <v>ناجيه يونس عبد الله</v>
          </cell>
          <cell r="M15" t="str">
            <v>محافظة مطروح - السلوم</v>
          </cell>
          <cell r="N15" t="str">
            <v>السلوم - مطروح</v>
          </cell>
          <cell r="O15">
            <v>10</v>
          </cell>
          <cell r="P15">
            <v>2</v>
          </cell>
          <cell r="Q15">
            <v>6</v>
          </cell>
          <cell r="R15" t="str">
            <v>00855148</v>
          </cell>
          <cell r="S15">
            <v>593179</v>
          </cell>
          <cell r="T15">
            <v>39734</v>
          </cell>
        </row>
        <row r="16">
          <cell r="A16">
            <v>405002824</v>
          </cell>
          <cell r="B16" t="str">
            <v>حنان خالد سالم الساعدي</v>
          </cell>
          <cell r="C16">
            <v>1</v>
          </cell>
          <cell r="D16">
            <v>1</v>
          </cell>
          <cell r="E16" t="str">
            <v>أنثى</v>
          </cell>
          <cell r="F16" t="str">
            <v>مستجدة</v>
          </cell>
          <cell r="G16" t="str">
            <v>مسلمة</v>
          </cell>
          <cell r="H16">
            <v>37296</v>
          </cell>
          <cell r="I16">
            <v>37306</v>
          </cell>
          <cell r="J16">
            <v>104</v>
          </cell>
          <cell r="K16">
            <v>30202093300242</v>
          </cell>
          <cell r="L16" t="str">
            <v>غنيه موسى محمد</v>
          </cell>
          <cell r="M16" t="str">
            <v>محافظة مطروح - السلوم</v>
          </cell>
          <cell r="N16" t="str">
            <v>السلوم - مطروح</v>
          </cell>
          <cell r="O16">
            <v>23</v>
          </cell>
          <cell r="P16">
            <v>7</v>
          </cell>
          <cell r="Q16">
            <v>6</v>
          </cell>
          <cell r="R16" t="str">
            <v>00855153</v>
          </cell>
          <cell r="S16" t="str">
            <v>593181</v>
          </cell>
          <cell r="T16">
            <v>39735</v>
          </cell>
        </row>
        <row r="17">
          <cell r="A17">
            <v>405009238</v>
          </cell>
          <cell r="B17" t="str">
            <v>حنين قاسم فتح الله المبروك</v>
          </cell>
          <cell r="C17">
            <v>1</v>
          </cell>
          <cell r="D17">
            <v>2</v>
          </cell>
          <cell r="E17" t="str">
            <v>أنثى</v>
          </cell>
          <cell r="F17" t="str">
            <v>مستجدة</v>
          </cell>
          <cell r="G17" t="str">
            <v>مسلمة</v>
          </cell>
          <cell r="H17">
            <v>37263</v>
          </cell>
          <cell r="I17">
            <v>37271</v>
          </cell>
          <cell r="J17">
            <v>39</v>
          </cell>
          <cell r="K17">
            <v>30201073300304</v>
          </cell>
          <cell r="L17" t="str">
            <v>فاطمه سعد سالم</v>
          </cell>
          <cell r="M17" t="str">
            <v>محافظة مطروح - السلوم</v>
          </cell>
          <cell r="N17" t="str">
            <v>السلوم - مطروح</v>
          </cell>
          <cell r="O17">
            <v>25</v>
          </cell>
          <cell r="P17">
            <v>8</v>
          </cell>
          <cell r="Q17">
            <v>6</v>
          </cell>
          <cell r="R17" t="str">
            <v>00855152</v>
          </cell>
          <cell r="S17" t="str">
            <v>593181</v>
          </cell>
          <cell r="T17">
            <v>39735</v>
          </cell>
        </row>
        <row r="18">
          <cell r="A18">
            <v>405009307</v>
          </cell>
          <cell r="B18" t="str">
            <v>خلود ميلود حفيظ معيوف</v>
          </cell>
          <cell r="C18">
            <v>1</v>
          </cell>
          <cell r="D18">
            <v>1</v>
          </cell>
          <cell r="E18" t="str">
            <v>أنثى</v>
          </cell>
          <cell r="F18" t="str">
            <v>مستجدة</v>
          </cell>
          <cell r="G18" t="str">
            <v>مسلمة</v>
          </cell>
          <cell r="H18">
            <v>37273</v>
          </cell>
          <cell r="I18">
            <v>37291</v>
          </cell>
          <cell r="J18">
            <v>71</v>
          </cell>
          <cell r="K18">
            <v>30201173300441</v>
          </cell>
          <cell r="L18" t="str">
            <v>ريله محمد العربي</v>
          </cell>
          <cell r="M18" t="str">
            <v>محافظة مطروح - السلوم</v>
          </cell>
          <cell r="N18" t="str">
            <v>السلوم - مطروح</v>
          </cell>
          <cell r="O18">
            <v>15</v>
          </cell>
          <cell r="P18">
            <v>8</v>
          </cell>
          <cell r="Q18">
            <v>6</v>
          </cell>
          <cell r="R18" t="str">
            <v>00855165</v>
          </cell>
          <cell r="S18" t="str">
            <v>593181</v>
          </cell>
          <cell r="T18">
            <v>39735</v>
          </cell>
        </row>
        <row r="19">
          <cell r="A19">
            <v>405009402</v>
          </cell>
          <cell r="B19" t="str">
            <v>دعاء عثمان مناع صالح</v>
          </cell>
          <cell r="C19">
            <v>1</v>
          </cell>
          <cell r="D19">
            <v>2</v>
          </cell>
          <cell r="E19" t="str">
            <v>أنثى</v>
          </cell>
          <cell r="F19" t="str">
            <v>مستجدة</v>
          </cell>
          <cell r="G19" t="str">
            <v>مسلمة</v>
          </cell>
          <cell r="H19">
            <v>37515</v>
          </cell>
          <cell r="I19">
            <v>37517</v>
          </cell>
          <cell r="J19">
            <v>393</v>
          </cell>
          <cell r="K19">
            <v>30209163300207</v>
          </cell>
          <cell r="L19" t="str">
            <v>هنيه محمود حوسين</v>
          </cell>
          <cell r="M19" t="str">
            <v>محافظة مطروح - السلوم</v>
          </cell>
          <cell r="N19" t="str">
            <v>السلوم - مطروح</v>
          </cell>
          <cell r="O19">
            <v>16</v>
          </cell>
          <cell r="P19">
            <v>0</v>
          </cell>
          <cell r="Q19">
            <v>6</v>
          </cell>
          <cell r="R19" t="str">
            <v>00855145</v>
          </cell>
          <cell r="S19">
            <v>593179</v>
          </cell>
          <cell r="T19">
            <v>39734</v>
          </cell>
        </row>
        <row r="20">
          <cell r="A20">
            <v>405009477</v>
          </cell>
          <cell r="B20" t="str">
            <v>دعاء محمد منصور جاب الله</v>
          </cell>
          <cell r="C20">
            <v>1</v>
          </cell>
          <cell r="D20">
            <v>1</v>
          </cell>
          <cell r="E20" t="str">
            <v>أنثى</v>
          </cell>
          <cell r="F20" t="str">
            <v>مستجدة</v>
          </cell>
          <cell r="G20" t="str">
            <v>مسلمة</v>
          </cell>
          <cell r="H20">
            <v>37396</v>
          </cell>
          <cell r="I20">
            <v>37409</v>
          </cell>
          <cell r="J20">
            <v>238</v>
          </cell>
          <cell r="K20">
            <v>30205203300501</v>
          </cell>
          <cell r="L20" t="str">
            <v>زكيه محمد جاب الله</v>
          </cell>
          <cell r="M20" t="str">
            <v>محافظة مطروح - السلوم</v>
          </cell>
          <cell r="N20" t="str">
            <v>السلوم - مطروح</v>
          </cell>
          <cell r="O20">
            <v>12</v>
          </cell>
          <cell r="P20">
            <v>4</v>
          </cell>
          <cell r="Q20">
            <v>6</v>
          </cell>
        </row>
        <row r="21">
          <cell r="A21">
            <v>405009559</v>
          </cell>
          <cell r="B21" t="str">
            <v>دعاء ناصف عبد العزيز طاهر</v>
          </cell>
          <cell r="C21">
            <v>1</v>
          </cell>
          <cell r="D21">
            <v>2</v>
          </cell>
          <cell r="E21" t="str">
            <v>أنثى</v>
          </cell>
          <cell r="F21" t="str">
            <v>مستجدة</v>
          </cell>
          <cell r="G21" t="str">
            <v>مسلمة</v>
          </cell>
          <cell r="H21">
            <v>37207</v>
          </cell>
          <cell r="I21">
            <v>37208</v>
          </cell>
          <cell r="J21">
            <v>2834</v>
          </cell>
          <cell r="K21">
            <v>30111123300166</v>
          </cell>
          <cell r="L21" t="str">
            <v>غزاله صالح فرج</v>
          </cell>
          <cell r="M21" t="str">
            <v>محافظة مطروح - مرسى مطروح</v>
          </cell>
          <cell r="N21" t="str">
            <v>السلوم - مطروح</v>
          </cell>
          <cell r="O21">
            <v>20</v>
          </cell>
          <cell r="P21">
            <v>10</v>
          </cell>
          <cell r="Q21">
            <v>6</v>
          </cell>
        </row>
        <row r="22">
          <cell r="A22">
            <v>405009638</v>
          </cell>
          <cell r="B22" t="str">
            <v>ذكرى السيد عبد العزيز صادق</v>
          </cell>
          <cell r="C22">
            <v>1</v>
          </cell>
          <cell r="D22">
            <v>2</v>
          </cell>
          <cell r="E22" t="str">
            <v>أنثى</v>
          </cell>
          <cell r="F22" t="str">
            <v>مستجدة</v>
          </cell>
          <cell r="G22" t="str">
            <v>مسلمة</v>
          </cell>
          <cell r="H22">
            <v>37221</v>
          </cell>
          <cell r="I22">
            <v>37233</v>
          </cell>
          <cell r="J22">
            <v>599</v>
          </cell>
          <cell r="K22">
            <v>30111261602327</v>
          </cell>
          <cell r="L22" t="str">
            <v>نبيله مختار محمود السقا</v>
          </cell>
          <cell r="M22" t="str">
            <v>الغربية - طنطا ثان</v>
          </cell>
          <cell r="N22" t="str">
            <v>السلوم - مطروح</v>
          </cell>
          <cell r="O22">
            <v>6</v>
          </cell>
          <cell r="P22">
            <v>10</v>
          </cell>
          <cell r="Q22">
            <v>6</v>
          </cell>
          <cell r="R22" t="str">
            <v>00855143</v>
          </cell>
          <cell r="S22">
            <v>593179</v>
          </cell>
          <cell r="T22">
            <v>39734</v>
          </cell>
        </row>
        <row r="23">
          <cell r="A23">
            <v>405009715</v>
          </cell>
          <cell r="B23" t="str">
            <v>رحاب عبد الفتاح مطرف مداوي</v>
          </cell>
          <cell r="C23">
            <v>1</v>
          </cell>
          <cell r="D23">
            <v>1</v>
          </cell>
          <cell r="E23" t="str">
            <v>أنثى</v>
          </cell>
          <cell r="F23" t="str">
            <v>مستجدة</v>
          </cell>
          <cell r="G23" t="str">
            <v>مسلمة</v>
          </cell>
          <cell r="H23">
            <v>37199</v>
          </cell>
          <cell r="I23">
            <v>37201</v>
          </cell>
          <cell r="J23">
            <v>398</v>
          </cell>
          <cell r="K23">
            <v>30111043300203</v>
          </cell>
          <cell r="L23" t="str">
            <v>فوزيه ماضي هارون</v>
          </cell>
          <cell r="M23" t="str">
            <v>محافظة مطروح - السلوم</v>
          </cell>
          <cell r="N23" t="str">
            <v>السلوم - مطروح</v>
          </cell>
          <cell r="O23">
            <v>28</v>
          </cell>
          <cell r="P23">
            <v>10</v>
          </cell>
          <cell r="Q23">
            <v>6</v>
          </cell>
          <cell r="R23" t="str">
            <v>00855164</v>
          </cell>
          <cell r="S23" t="str">
            <v>593181</v>
          </cell>
          <cell r="T23">
            <v>39735</v>
          </cell>
        </row>
        <row r="24">
          <cell r="A24">
            <v>405009789</v>
          </cell>
          <cell r="B24" t="str">
            <v>ريم كريم عبد الباسط عبد الرحيم</v>
          </cell>
          <cell r="C24">
            <v>1</v>
          </cell>
          <cell r="D24">
            <v>2</v>
          </cell>
          <cell r="E24" t="str">
            <v>أنثى</v>
          </cell>
          <cell r="F24" t="str">
            <v>مستجدة</v>
          </cell>
          <cell r="G24" t="str">
            <v>مسلمة</v>
          </cell>
          <cell r="H24">
            <v>37319</v>
          </cell>
          <cell r="I24">
            <v>37321</v>
          </cell>
          <cell r="J24">
            <v>114</v>
          </cell>
          <cell r="K24">
            <v>30203043300248</v>
          </cell>
          <cell r="L24" t="str">
            <v>ضويه دبنون مسعود</v>
          </cell>
          <cell r="M24" t="str">
            <v>محافظة مطروح - السلوم</v>
          </cell>
          <cell r="N24" t="str">
            <v>السلوم - مطروح</v>
          </cell>
          <cell r="O24">
            <v>28</v>
          </cell>
          <cell r="P24">
            <v>6</v>
          </cell>
          <cell r="Q24">
            <v>6</v>
          </cell>
        </row>
        <row r="25">
          <cell r="A25">
            <v>405009868</v>
          </cell>
          <cell r="B25" t="str">
            <v>ريهام ابراهيم فرج محمد</v>
          </cell>
          <cell r="C25">
            <v>1</v>
          </cell>
          <cell r="D25">
            <v>1</v>
          </cell>
          <cell r="E25" t="str">
            <v>أنثى</v>
          </cell>
          <cell r="F25" t="str">
            <v>مستجدة</v>
          </cell>
          <cell r="G25" t="str">
            <v>مسلمة</v>
          </cell>
          <cell r="H25">
            <v>37428</v>
          </cell>
          <cell r="I25">
            <v>37441</v>
          </cell>
          <cell r="J25">
            <v>280</v>
          </cell>
          <cell r="K25">
            <v>30206213300247</v>
          </cell>
          <cell r="L25" t="str">
            <v>نعمه محمد يوسف</v>
          </cell>
          <cell r="M25" t="str">
            <v>محافظة مطروح - السلوم</v>
          </cell>
          <cell r="N25" t="str">
            <v>السلوم - مطروح</v>
          </cell>
          <cell r="O25">
            <v>11</v>
          </cell>
          <cell r="P25">
            <v>3</v>
          </cell>
          <cell r="Q25">
            <v>6</v>
          </cell>
          <cell r="R25" t="str">
            <v>00855151</v>
          </cell>
          <cell r="S25" t="str">
            <v>593181</v>
          </cell>
          <cell r="T25">
            <v>39735</v>
          </cell>
        </row>
        <row r="26">
          <cell r="A26">
            <v>405009959</v>
          </cell>
          <cell r="B26" t="str">
            <v>زبيده حسن حامد ابراهيم</v>
          </cell>
          <cell r="C26">
            <v>1</v>
          </cell>
          <cell r="D26">
            <v>2</v>
          </cell>
          <cell r="E26" t="str">
            <v>أنثى</v>
          </cell>
          <cell r="F26" t="str">
            <v>مستجدة</v>
          </cell>
          <cell r="G26" t="str">
            <v>مسلمة</v>
          </cell>
          <cell r="H26">
            <v>37392</v>
          </cell>
          <cell r="I26">
            <v>37406</v>
          </cell>
          <cell r="J26">
            <v>233</v>
          </cell>
          <cell r="K26">
            <v>30205163300449</v>
          </cell>
          <cell r="L26" t="str">
            <v>عزيزه معفن حمد</v>
          </cell>
          <cell r="M26" t="str">
            <v>محافظة مطروح - السلوم</v>
          </cell>
          <cell r="N26" t="str">
            <v>السلوم - مطروح</v>
          </cell>
          <cell r="O26">
            <v>16</v>
          </cell>
          <cell r="P26">
            <v>4</v>
          </cell>
          <cell r="Q26">
            <v>6</v>
          </cell>
          <cell r="R26" t="str">
            <v>00855175</v>
          </cell>
          <cell r="S26" t="str">
            <v>593181</v>
          </cell>
          <cell r="T26">
            <v>39735</v>
          </cell>
        </row>
        <row r="27">
          <cell r="A27">
            <v>405010029</v>
          </cell>
          <cell r="B27" t="str">
            <v>زينب قاسم عبد الله فرجاني</v>
          </cell>
          <cell r="C27">
            <v>1</v>
          </cell>
          <cell r="D27">
            <v>1</v>
          </cell>
          <cell r="E27" t="str">
            <v>أنثى</v>
          </cell>
          <cell r="F27" t="str">
            <v>مستجدة</v>
          </cell>
          <cell r="G27" t="str">
            <v>مسلمة</v>
          </cell>
          <cell r="H27">
            <v>37295</v>
          </cell>
          <cell r="I27">
            <v>37304</v>
          </cell>
          <cell r="J27">
            <v>102</v>
          </cell>
          <cell r="K27">
            <v>30202083300201</v>
          </cell>
          <cell r="L27" t="str">
            <v>خديجه حميده مبري</v>
          </cell>
          <cell r="M27" t="str">
            <v>محافظة مطروح - السلوم</v>
          </cell>
          <cell r="N27" t="str">
            <v>السلوم - مطروح</v>
          </cell>
          <cell r="O27">
            <v>24</v>
          </cell>
          <cell r="P27">
            <v>7</v>
          </cell>
          <cell r="Q27">
            <v>6</v>
          </cell>
          <cell r="R27" t="str">
            <v>00855169</v>
          </cell>
          <cell r="S27" t="str">
            <v>593181</v>
          </cell>
          <cell r="T27">
            <v>39735</v>
          </cell>
        </row>
        <row r="28">
          <cell r="A28">
            <v>405010107</v>
          </cell>
          <cell r="B28" t="str">
            <v>ساره جابر اسرافيل عثمان</v>
          </cell>
          <cell r="C28">
            <v>1</v>
          </cell>
          <cell r="D28">
            <v>1</v>
          </cell>
          <cell r="E28" t="str">
            <v>أنثى</v>
          </cell>
          <cell r="F28" t="str">
            <v>مستجدة</v>
          </cell>
          <cell r="G28" t="str">
            <v>مسلمة</v>
          </cell>
          <cell r="H28">
            <v>37278</v>
          </cell>
          <cell r="I28">
            <v>37290</v>
          </cell>
          <cell r="J28">
            <v>66</v>
          </cell>
          <cell r="K28">
            <v>30201223300421</v>
          </cell>
          <cell r="L28" t="str">
            <v>تمام كريم ميلاد</v>
          </cell>
          <cell r="M28" t="str">
            <v>محافظة مطروح - السلوم</v>
          </cell>
          <cell r="N28" t="str">
            <v>السلوم - مطروح</v>
          </cell>
          <cell r="O28">
            <v>10</v>
          </cell>
          <cell r="P28">
            <v>8</v>
          </cell>
          <cell r="Q28">
            <v>6</v>
          </cell>
          <cell r="R28" t="str">
            <v>00855170</v>
          </cell>
          <cell r="S28" t="str">
            <v>593181</v>
          </cell>
          <cell r="T28">
            <v>39735</v>
          </cell>
        </row>
        <row r="29">
          <cell r="A29">
            <v>405010177</v>
          </cell>
          <cell r="B29" t="str">
            <v>ساره فوزي عبد الحي جمعه</v>
          </cell>
          <cell r="C29">
            <v>1</v>
          </cell>
          <cell r="D29">
            <v>1</v>
          </cell>
          <cell r="E29" t="str">
            <v>أنثى</v>
          </cell>
          <cell r="F29" t="str">
            <v>مستجدة</v>
          </cell>
          <cell r="G29" t="str">
            <v>مسلمة</v>
          </cell>
          <cell r="H29">
            <v>37278</v>
          </cell>
          <cell r="I29">
            <v>37291</v>
          </cell>
          <cell r="J29">
            <v>74</v>
          </cell>
          <cell r="K29">
            <v>30201223300448</v>
          </cell>
          <cell r="L29" t="str">
            <v>غنيه عبد الفتاح مطاوع</v>
          </cell>
          <cell r="M29" t="str">
            <v>محافظة مطروح - السلوم</v>
          </cell>
          <cell r="N29" t="str">
            <v>السلوم - مطروح</v>
          </cell>
          <cell r="O29">
            <v>10</v>
          </cell>
          <cell r="P29">
            <v>8</v>
          </cell>
          <cell r="Q29">
            <v>6</v>
          </cell>
          <cell r="R29" t="str">
            <v>00855166</v>
          </cell>
          <cell r="S29" t="str">
            <v>593181</v>
          </cell>
          <cell r="T29">
            <v>39735</v>
          </cell>
        </row>
        <row r="30">
          <cell r="A30">
            <v>405010254</v>
          </cell>
          <cell r="B30" t="str">
            <v>سليمه عبد الله رجعي علي</v>
          </cell>
          <cell r="C30">
            <v>1</v>
          </cell>
          <cell r="D30">
            <v>1</v>
          </cell>
          <cell r="E30" t="str">
            <v>أنثى</v>
          </cell>
          <cell r="F30" t="str">
            <v>مستجدة</v>
          </cell>
          <cell r="G30" t="str">
            <v>مسلمة</v>
          </cell>
          <cell r="H30">
            <v>37422</v>
          </cell>
          <cell r="I30">
            <v>37424</v>
          </cell>
          <cell r="J30">
            <v>255</v>
          </cell>
          <cell r="K30">
            <v>30206153300242</v>
          </cell>
          <cell r="L30" t="str">
            <v>حليمه رحيل علي</v>
          </cell>
          <cell r="M30" t="str">
            <v>محافظة مطروح - السلوم</v>
          </cell>
          <cell r="N30" t="str">
            <v>السلوم - مطروح</v>
          </cell>
          <cell r="O30">
            <v>17</v>
          </cell>
          <cell r="P30">
            <v>3</v>
          </cell>
          <cell r="Q30">
            <v>6</v>
          </cell>
          <cell r="R30" t="str">
            <v>00855178</v>
          </cell>
          <cell r="S30" t="str">
            <v>0383282</v>
          </cell>
          <cell r="T30">
            <v>39750</v>
          </cell>
        </row>
        <row r="31">
          <cell r="A31">
            <v>405010328</v>
          </cell>
          <cell r="B31" t="str">
            <v>سماح صالح محمد مساعد</v>
          </cell>
          <cell r="C31">
            <v>1</v>
          </cell>
          <cell r="D31">
            <v>2</v>
          </cell>
          <cell r="E31" t="str">
            <v>أنثى</v>
          </cell>
          <cell r="F31" t="str">
            <v>مستجدة</v>
          </cell>
          <cell r="G31" t="str">
            <v>مسلمة</v>
          </cell>
          <cell r="H31">
            <v>37487</v>
          </cell>
          <cell r="I31">
            <v>37487</v>
          </cell>
          <cell r="J31">
            <v>353</v>
          </cell>
          <cell r="K31">
            <v>30208193300183</v>
          </cell>
          <cell r="L31" t="str">
            <v>نواره علي ادريس</v>
          </cell>
          <cell r="M31" t="str">
            <v>محافظة مطروح - السلوم</v>
          </cell>
          <cell r="N31" t="str">
            <v>السلوم - مطروح</v>
          </cell>
          <cell r="O31">
            <v>13</v>
          </cell>
          <cell r="P31">
            <v>1</v>
          </cell>
          <cell r="Q31">
            <v>6</v>
          </cell>
        </row>
        <row r="32">
          <cell r="A32">
            <v>405010429</v>
          </cell>
          <cell r="B32" t="str">
            <v>سوما عطيه حميده عبد الله</v>
          </cell>
          <cell r="C32">
            <v>1</v>
          </cell>
          <cell r="D32">
            <v>2</v>
          </cell>
          <cell r="E32" t="str">
            <v>أنثى</v>
          </cell>
          <cell r="F32" t="str">
            <v>مستجدة</v>
          </cell>
          <cell r="G32" t="str">
            <v>مسلمة</v>
          </cell>
          <cell r="H32">
            <v>37263</v>
          </cell>
          <cell r="I32">
            <v>37275</v>
          </cell>
          <cell r="J32">
            <v>42</v>
          </cell>
          <cell r="K32">
            <v>30201073300347</v>
          </cell>
          <cell r="L32" t="str">
            <v>فاطمه زكري بريدان</v>
          </cell>
          <cell r="M32" t="str">
            <v>محافظة مطروح - السلوم</v>
          </cell>
          <cell r="N32" t="str">
            <v>السلوم - مطروح</v>
          </cell>
          <cell r="O32">
            <v>25</v>
          </cell>
          <cell r="P32">
            <v>8</v>
          </cell>
          <cell r="Q32">
            <v>6</v>
          </cell>
          <cell r="R32" t="str">
            <v>00855144</v>
          </cell>
          <cell r="S32">
            <v>593179</v>
          </cell>
          <cell r="T32">
            <v>39734</v>
          </cell>
        </row>
        <row r="33">
          <cell r="A33">
            <v>405011277</v>
          </cell>
          <cell r="B33" t="str">
            <v>شيماء عبد السلام محمد كريم</v>
          </cell>
          <cell r="C33">
            <v>1</v>
          </cell>
          <cell r="D33">
            <v>2</v>
          </cell>
          <cell r="E33" t="str">
            <v>أنثى</v>
          </cell>
          <cell r="F33" t="str">
            <v>مستجدة</v>
          </cell>
          <cell r="G33" t="str">
            <v>مسلمة</v>
          </cell>
          <cell r="H33">
            <v>37528</v>
          </cell>
          <cell r="I33">
            <v>37534</v>
          </cell>
          <cell r="J33">
            <v>2248</v>
          </cell>
          <cell r="K33">
            <v>30209293300063</v>
          </cell>
          <cell r="L33" t="str">
            <v>خميسه طلبه عبد العزيز</v>
          </cell>
          <cell r="M33" t="str">
            <v>محافظة مطروح - مرسى مطروح</v>
          </cell>
          <cell r="N33" t="str">
            <v>السلوم - مطروح</v>
          </cell>
          <cell r="O33">
            <v>3</v>
          </cell>
          <cell r="P33">
            <v>0</v>
          </cell>
          <cell r="Q33">
            <v>6</v>
          </cell>
        </row>
        <row r="34">
          <cell r="A34">
            <v>405011362</v>
          </cell>
          <cell r="B34" t="str">
            <v>صفاء عمر خليل شريف</v>
          </cell>
          <cell r="C34">
            <v>1</v>
          </cell>
          <cell r="D34">
            <v>1</v>
          </cell>
          <cell r="E34" t="str">
            <v>أنثى</v>
          </cell>
          <cell r="F34" t="str">
            <v>مستجدة</v>
          </cell>
          <cell r="G34" t="str">
            <v>مسلمة</v>
          </cell>
          <cell r="H34">
            <v>36982</v>
          </cell>
          <cell r="I34">
            <v>36993</v>
          </cell>
          <cell r="J34">
            <v>142</v>
          </cell>
          <cell r="K34">
            <v>30104013301144</v>
          </cell>
          <cell r="L34" t="str">
            <v>عيشه ابراهيم حامد</v>
          </cell>
          <cell r="M34" t="str">
            <v>محافظة مطروح - السلوم</v>
          </cell>
          <cell r="N34" t="str">
            <v>السلوم - مطروح</v>
          </cell>
          <cell r="O34">
            <v>0</v>
          </cell>
          <cell r="P34">
            <v>6</v>
          </cell>
          <cell r="Q34">
            <v>7</v>
          </cell>
        </row>
        <row r="35">
          <cell r="A35">
            <v>405011431</v>
          </cell>
          <cell r="B35" t="str">
            <v>صفاء فرج مراجع مهدي</v>
          </cell>
          <cell r="C35">
            <v>1</v>
          </cell>
          <cell r="D35">
            <v>1</v>
          </cell>
          <cell r="E35" t="str">
            <v>أنثى</v>
          </cell>
          <cell r="F35" t="str">
            <v>مستجدة</v>
          </cell>
          <cell r="G35" t="str">
            <v>مسلمة</v>
          </cell>
          <cell r="H35">
            <v>37231</v>
          </cell>
          <cell r="I35">
            <v>37245</v>
          </cell>
          <cell r="J35">
            <v>459</v>
          </cell>
          <cell r="K35">
            <v>30112063300249</v>
          </cell>
          <cell r="L35" t="str">
            <v>شريفه محمد رحومه</v>
          </cell>
          <cell r="M35" t="str">
            <v>محافظة مطروح - السلوم</v>
          </cell>
          <cell r="N35" t="str">
            <v>السلوم - مطروح</v>
          </cell>
          <cell r="O35">
            <v>26</v>
          </cell>
          <cell r="P35">
            <v>9</v>
          </cell>
          <cell r="Q35">
            <v>6</v>
          </cell>
          <cell r="R35" t="str">
            <v>00855141</v>
          </cell>
          <cell r="S35">
            <v>593179</v>
          </cell>
          <cell r="T35">
            <v>39734</v>
          </cell>
        </row>
        <row r="36">
          <cell r="A36">
            <v>405022043</v>
          </cell>
          <cell r="B36" t="str">
            <v>عائشه عبد الله عبد اللطيف محمد</v>
          </cell>
          <cell r="C36">
            <v>1</v>
          </cell>
          <cell r="D36">
            <v>2</v>
          </cell>
          <cell r="E36" t="str">
            <v>أنثى</v>
          </cell>
          <cell r="F36" t="str">
            <v>مستجدة</v>
          </cell>
          <cell r="G36" t="str">
            <v>مسلمة</v>
          </cell>
          <cell r="H36">
            <v>36715</v>
          </cell>
          <cell r="I36">
            <v>36723</v>
          </cell>
          <cell r="J36">
            <v>254</v>
          </cell>
          <cell r="K36">
            <v>30007083300042</v>
          </cell>
          <cell r="L36" t="str">
            <v>صفيه فرج الله يونس</v>
          </cell>
          <cell r="M36" t="str">
            <v>محافظة مطروح - السلوم</v>
          </cell>
          <cell r="N36" t="str">
            <v>السلوم - مطروح</v>
          </cell>
          <cell r="O36">
            <v>24</v>
          </cell>
          <cell r="P36">
            <v>2</v>
          </cell>
          <cell r="Q36">
            <v>8</v>
          </cell>
          <cell r="R36" t="str">
            <v>00855197</v>
          </cell>
          <cell r="S36" t="str">
            <v>0383282</v>
          </cell>
          <cell r="T36">
            <v>39750</v>
          </cell>
        </row>
        <row r="37">
          <cell r="A37">
            <v>405022066</v>
          </cell>
          <cell r="B37" t="str">
            <v>عائشه علي رجب مصطفى</v>
          </cell>
          <cell r="C37">
            <v>1</v>
          </cell>
          <cell r="D37">
            <v>1</v>
          </cell>
          <cell r="E37" t="str">
            <v>أنثى</v>
          </cell>
          <cell r="F37" t="str">
            <v>مستجدة</v>
          </cell>
          <cell r="G37" t="str">
            <v>مسلمة</v>
          </cell>
          <cell r="H37">
            <v>37074</v>
          </cell>
          <cell r="I37">
            <v>37082</v>
          </cell>
          <cell r="J37">
            <v>244</v>
          </cell>
          <cell r="K37">
            <v>30107023300285</v>
          </cell>
          <cell r="L37" t="str">
            <v>مسعوده عبد القادر رزق</v>
          </cell>
          <cell r="M37" t="str">
            <v>محافظة مطروح - السلوم</v>
          </cell>
          <cell r="N37" t="str">
            <v>السلوم - مطروح</v>
          </cell>
          <cell r="O37">
            <v>30</v>
          </cell>
          <cell r="P37">
            <v>2</v>
          </cell>
          <cell r="Q37">
            <v>7</v>
          </cell>
          <cell r="R37" t="str">
            <v>00855154</v>
          </cell>
          <cell r="S37" t="str">
            <v>593181</v>
          </cell>
          <cell r="T37">
            <v>39735</v>
          </cell>
        </row>
        <row r="38">
          <cell r="A38">
            <v>405022082</v>
          </cell>
          <cell r="B38" t="str">
            <v>عيشه بكري ابراهيم عبد السلام</v>
          </cell>
          <cell r="C38">
            <v>1</v>
          </cell>
          <cell r="D38">
            <v>2</v>
          </cell>
          <cell r="E38" t="str">
            <v>أنثى</v>
          </cell>
          <cell r="F38" t="str">
            <v>مستجدة</v>
          </cell>
          <cell r="G38" t="str">
            <v>مسلمة</v>
          </cell>
          <cell r="H38">
            <v>37514</v>
          </cell>
          <cell r="I38">
            <v>37522</v>
          </cell>
          <cell r="J38">
            <v>400</v>
          </cell>
          <cell r="K38">
            <v>30209153300462</v>
          </cell>
          <cell r="L38" t="str">
            <v>مستوره ناجي عبد الرازق</v>
          </cell>
          <cell r="M38" t="str">
            <v>محافظة مطروح - السلوم</v>
          </cell>
          <cell r="N38" t="str">
            <v>السلوم - مطروح</v>
          </cell>
          <cell r="O38">
            <v>17</v>
          </cell>
          <cell r="P38">
            <v>0</v>
          </cell>
          <cell r="Q38">
            <v>6</v>
          </cell>
          <cell r="R38" t="str">
            <v>00855174</v>
          </cell>
          <cell r="S38" t="str">
            <v>593181</v>
          </cell>
          <cell r="T38">
            <v>39735</v>
          </cell>
        </row>
        <row r="39">
          <cell r="A39">
            <v>405022100</v>
          </cell>
          <cell r="B39" t="str">
            <v>فاطمه حميد عيد منصور</v>
          </cell>
          <cell r="C39">
            <v>1</v>
          </cell>
          <cell r="D39">
            <v>2</v>
          </cell>
          <cell r="E39" t="str">
            <v>أنثى</v>
          </cell>
          <cell r="F39" t="str">
            <v>مستجدة</v>
          </cell>
          <cell r="G39" t="str">
            <v>مسلمة</v>
          </cell>
          <cell r="H39">
            <v>37287</v>
          </cell>
          <cell r="I39">
            <v>37292</v>
          </cell>
          <cell r="J39">
            <v>76</v>
          </cell>
          <cell r="K39">
            <v>30201313300226</v>
          </cell>
          <cell r="L39" t="str">
            <v>امنه خالد شريف</v>
          </cell>
          <cell r="M39" t="str">
            <v>محافظة مطروح - السلوم</v>
          </cell>
          <cell r="N39" t="str">
            <v>السلوم - مطروح</v>
          </cell>
          <cell r="O39">
            <v>1</v>
          </cell>
          <cell r="P39">
            <v>8</v>
          </cell>
          <cell r="Q39">
            <v>6</v>
          </cell>
          <cell r="R39" t="str">
            <v>00855163</v>
          </cell>
          <cell r="S39" t="str">
            <v>593181</v>
          </cell>
          <cell r="T39">
            <v>39735</v>
          </cell>
        </row>
        <row r="40">
          <cell r="A40">
            <v>405022116</v>
          </cell>
          <cell r="B40" t="str">
            <v>فاطمه رزق عيسى صالح</v>
          </cell>
          <cell r="C40">
            <v>1</v>
          </cell>
          <cell r="D40">
            <v>2</v>
          </cell>
          <cell r="E40" t="str">
            <v>أنثى</v>
          </cell>
          <cell r="F40" t="str">
            <v>مستجدة</v>
          </cell>
          <cell r="G40" t="str">
            <v>مسلمة</v>
          </cell>
          <cell r="H40">
            <v>36960</v>
          </cell>
          <cell r="I40">
            <v>36974</v>
          </cell>
          <cell r="J40">
            <v>117</v>
          </cell>
          <cell r="K40">
            <v>30103103300825</v>
          </cell>
          <cell r="L40" t="str">
            <v>نواره حميده صالح</v>
          </cell>
          <cell r="M40" t="str">
            <v>محافظة مطروح - السلوم</v>
          </cell>
          <cell r="N40" t="str">
            <v>السلوم - مطروح</v>
          </cell>
          <cell r="O40">
            <v>22</v>
          </cell>
          <cell r="P40">
            <v>6</v>
          </cell>
          <cell r="Q40">
            <v>7</v>
          </cell>
          <cell r="R40" t="str">
            <v>00855149</v>
          </cell>
          <cell r="S40">
            <v>593179</v>
          </cell>
          <cell r="T40">
            <v>39734</v>
          </cell>
        </row>
        <row r="41">
          <cell r="A41">
            <v>405022131</v>
          </cell>
          <cell r="B41" t="str">
            <v>فرحه ياسين عبد النعيم ابو الغيط</v>
          </cell>
          <cell r="C41">
            <v>1</v>
          </cell>
          <cell r="D41">
            <v>2</v>
          </cell>
          <cell r="E41" t="str">
            <v>أنثى</v>
          </cell>
          <cell r="F41" t="str">
            <v>مستجدة</v>
          </cell>
          <cell r="G41" t="str">
            <v>مسلمة</v>
          </cell>
          <cell r="H41">
            <v>37417</v>
          </cell>
          <cell r="I41">
            <v>37419</v>
          </cell>
          <cell r="J41">
            <v>895</v>
          </cell>
          <cell r="K41">
            <v>30206100202125</v>
          </cell>
          <cell r="L41" t="str">
            <v>كريمه محمد احمد</v>
          </cell>
          <cell r="M41" t="str">
            <v>الاسكندريه - الرمل</v>
          </cell>
          <cell r="N41" t="str">
            <v>السلوم - مطروح</v>
          </cell>
          <cell r="O41">
            <v>22</v>
          </cell>
          <cell r="P41">
            <v>3</v>
          </cell>
          <cell r="Q41">
            <v>6</v>
          </cell>
          <cell r="R41" t="str">
            <v>00855156</v>
          </cell>
          <cell r="S41" t="str">
            <v>593181</v>
          </cell>
          <cell r="T41">
            <v>39735</v>
          </cell>
        </row>
        <row r="42">
          <cell r="A42">
            <v>405022149</v>
          </cell>
          <cell r="B42" t="str">
            <v>لبنى ياسر طلعت عبد المنعم</v>
          </cell>
          <cell r="C42">
            <v>1</v>
          </cell>
          <cell r="D42">
            <v>2</v>
          </cell>
          <cell r="E42" t="str">
            <v>أنثى</v>
          </cell>
          <cell r="F42" t="str">
            <v>مستجدة</v>
          </cell>
          <cell r="G42" t="str">
            <v>مسلمة</v>
          </cell>
          <cell r="H42">
            <v>37257</v>
          </cell>
          <cell r="I42">
            <v>37257</v>
          </cell>
          <cell r="J42">
            <v>10</v>
          </cell>
          <cell r="K42">
            <v>30201013302081</v>
          </cell>
          <cell r="L42" t="str">
            <v>فاطمه شحاته عبد العزيز</v>
          </cell>
          <cell r="M42" t="str">
            <v>محافظة مطروح - السلوم</v>
          </cell>
          <cell r="N42" t="str">
            <v>السلوم - مطروح</v>
          </cell>
          <cell r="O42">
            <v>0</v>
          </cell>
          <cell r="P42">
            <v>9</v>
          </cell>
          <cell r="Q42">
            <v>6</v>
          </cell>
        </row>
        <row r="43">
          <cell r="A43">
            <v>405022161</v>
          </cell>
          <cell r="B43" t="str">
            <v>مريم سعيد محمود علي</v>
          </cell>
          <cell r="C43">
            <v>1</v>
          </cell>
          <cell r="D43">
            <v>1</v>
          </cell>
          <cell r="E43" t="str">
            <v>أنثى</v>
          </cell>
          <cell r="F43" t="str">
            <v>مستجدة</v>
          </cell>
          <cell r="G43" t="str">
            <v>مسلمة</v>
          </cell>
          <cell r="H43">
            <v>37188</v>
          </cell>
          <cell r="I43">
            <v>37191</v>
          </cell>
          <cell r="J43">
            <v>2685</v>
          </cell>
          <cell r="K43">
            <v>30110243300147</v>
          </cell>
          <cell r="L43" t="str">
            <v>فاطمه عبد السلام ادريس</v>
          </cell>
          <cell r="M43" t="str">
            <v>محافظة مطروح - مرسى مطروح</v>
          </cell>
          <cell r="N43" t="str">
            <v>السلوم - مطروح</v>
          </cell>
          <cell r="O43">
            <v>8</v>
          </cell>
          <cell r="P43">
            <v>11</v>
          </cell>
          <cell r="Q43">
            <v>6</v>
          </cell>
          <cell r="R43" t="str">
            <v>00855026</v>
          </cell>
          <cell r="S43" t="str">
            <v>0383380</v>
          </cell>
          <cell r="T43">
            <v>39783</v>
          </cell>
        </row>
        <row r="44">
          <cell r="A44">
            <v>405022446</v>
          </cell>
          <cell r="B44" t="str">
            <v>مريم شعيب فتح الله مبروك</v>
          </cell>
          <cell r="C44">
            <v>1</v>
          </cell>
          <cell r="D44">
            <v>2</v>
          </cell>
          <cell r="E44" t="str">
            <v>أنثى</v>
          </cell>
          <cell r="F44" t="str">
            <v>مستجدة</v>
          </cell>
          <cell r="G44" t="str">
            <v>مسلمة</v>
          </cell>
          <cell r="H44">
            <v>37375</v>
          </cell>
          <cell r="I44">
            <v>37384</v>
          </cell>
          <cell r="J44">
            <v>199</v>
          </cell>
          <cell r="K44">
            <v>30204293300169</v>
          </cell>
          <cell r="L44" t="str">
            <v>عطيات محمود السيد</v>
          </cell>
          <cell r="M44" t="str">
            <v>محافظة مطروح - السلوم</v>
          </cell>
          <cell r="N44" t="str">
            <v>السلوم - مطروح</v>
          </cell>
          <cell r="O44">
            <v>3</v>
          </cell>
          <cell r="P44">
            <v>5</v>
          </cell>
          <cell r="Q44">
            <v>6</v>
          </cell>
          <cell r="R44" t="str">
            <v>00855161</v>
          </cell>
          <cell r="S44" t="str">
            <v>593181</v>
          </cell>
          <cell r="T44">
            <v>39735</v>
          </cell>
        </row>
        <row r="45">
          <cell r="A45">
            <v>405022469</v>
          </cell>
          <cell r="B45" t="str">
            <v>مسعوده خميس علي بشير</v>
          </cell>
          <cell r="C45">
            <v>1</v>
          </cell>
          <cell r="D45">
            <v>2</v>
          </cell>
          <cell r="E45" t="str">
            <v>أنثى</v>
          </cell>
          <cell r="F45" t="str">
            <v>مستجدة</v>
          </cell>
          <cell r="G45" t="str">
            <v>مسلمة</v>
          </cell>
          <cell r="H45">
            <v>36857</v>
          </cell>
          <cell r="I45">
            <v>36869</v>
          </cell>
          <cell r="J45">
            <v>488</v>
          </cell>
          <cell r="K45">
            <v>30011273300283</v>
          </cell>
          <cell r="L45" t="str">
            <v>عسيله علي موسى</v>
          </cell>
          <cell r="M45" t="str">
            <v>محافظة مطروح - السلوم</v>
          </cell>
          <cell r="N45" t="str">
            <v>السلوم - مطروح</v>
          </cell>
          <cell r="O45">
            <v>5</v>
          </cell>
          <cell r="P45">
            <v>10</v>
          </cell>
          <cell r="Q45">
            <v>7</v>
          </cell>
          <cell r="R45" t="str">
            <v>00855167</v>
          </cell>
          <cell r="S45" t="str">
            <v>593181</v>
          </cell>
          <cell r="T45">
            <v>39735</v>
          </cell>
        </row>
        <row r="46">
          <cell r="A46">
            <v>405022482</v>
          </cell>
          <cell r="B46" t="str">
            <v>نشوى عبد الكريم عبد السلام صالح</v>
          </cell>
          <cell r="C46">
            <v>1</v>
          </cell>
          <cell r="D46">
            <v>2</v>
          </cell>
          <cell r="E46" t="str">
            <v>أنثى</v>
          </cell>
          <cell r="F46" t="str">
            <v>مستجدة</v>
          </cell>
          <cell r="G46" t="str">
            <v>مسلمة</v>
          </cell>
          <cell r="H46">
            <v>37257</v>
          </cell>
          <cell r="I46">
            <v>37269</v>
          </cell>
          <cell r="J46">
            <v>33</v>
          </cell>
          <cell r="K46">
            <v>30201013302162</v>
          </cell>
          <cell r="L46" t="str">
            <v>مريم حميده صالح</v>
          </cell>
          <cell r="M46" t="str">
            <v>محافظة مطروح - السلوم</v>
          </cell>
          <cell r="N46" t="str">
            <v>السلوم - مطروح</v>
          </cell>
          <cell r="O46">
            <v>0</v>
          </cell>
          <cell r="P46">
            <v>9</v>
          </cell>
          <cell r="Q46">
            <v>6</v>
          </cell>
        </row>
        <row r="47">
          <cell r="A47">
            <v>405022493</v>
          </cell>
          <cell r="B47" t="str">
            <v>نورا حمد عوض محمد</v>
          </cell>
          <cell r="C47">
            <v>1</v>
          </cell>
          <cell r="D47">
            <v>1</v>
          </cell>
          <cell r="E47" t="str">
            <v>أنثى</v>
          </cell>
          <cell r="F47" t="str">
            <v>مستجدة</v>
          </cell>
          <cell r="G47" t="str">
            <v>مسلمة</v>
          </cell>
          <cell r="H47">
            <v>37456</v>
          </cell>
          <cell r="I47">
            <v>37459</v>
          </cell>
          <cell r="J47">
            <v>317</v>
          </cell>
          <cell r="K47">
            <v>30207193300306</v>
          </cell>
          <cell r="L47" t="str">
            <v>فايزه ناجي محمد</v>
          </cell>
          <cell r="M47" t="str">
            <v>محافظة مطروح - السلوم</v>
          </cell>
          <cell r="N47" t="str">
            <v>السلوم - مطروح</v>
          </cell>
          <cell r="O47">
            <v>13</v>
          </cell>
          <cell r="P47">
            <v>2</v>
          </cell>
          <cell r="Q47">
            <v>6</v>
          </cell>
        </row>
        <row r="48">
          <cell r="A48">
            <v>405022507</v>
          </cell>
          <cell r="B48" t="str">
            <v>نورا مبري مفتاح ابو صيبع</v>
          </cell>
          <cell r="C48">
            <v>1</v>
          </cell>
          <cell r="D48">
            <v>1</v>
          </cell>
          <cell r="E48" t="str">
            <v>أنثى</v>
          </cell>
          <cell r="F48" t="str">
            <v>مستجدة</v>
          </cell>
          <cell r="G48" t="str">
            <v>مسلمة</v>
          </cell>
          <cell r="H48">
            <v>37297</v>
          </cell>
          <cell r="I48">
            <v>37301</v>
          </cell>
          <cell r="J48">
            <v>95</v>
          </cell>
          <cell r="K48">
            <v>30202103300483</v>
          </cell>
          <cell r="L48" t="str">
            <v>اجميعه عبد الغني ابو بكر</v>
          </cell>
          <cell r="M48" t="str">
            <v>محافظة مطروح - السلوم</v>
          </cell>
          <cell r="N48" t="str">
            <v>السلوم - مطروح</v>
          </cell>
          <cell r="O48">
            <v>22</v>
          </cell>
          <cell r="P48">
            <v>7</v>
          </cell>
          <cell r="Q48">
            <v>6</v>
          </cell>
        </row>
        <row r="49">
          <cell r="A49">
            <v>405022522</v>
          </cell>
          <cell r="B49" t="str">
            <v>نورهان هاني جمعه عبد العزيز</v>
          </cell>
          <cell r="C49">
            <v>1</v>
          </cell>
          <cell r="D49">
            <v>2</v>
          </cell>
          <cell r="E49" t="str">
            <v>أنثى</v>
          </cell>
          <cell r="F49" t="str">
            <v>مستجدة</v>
          </cell>
          <cell r="G49" t="str">
            <v>مسلمة</v>
          </cell>
          <cell r="H49">
            <v>37310</v>
          </cell>
          <cell r="I49">
            <v>37320</v>
          </cell>
          <cell r="J49">
            <v>111</v>
          </cell>
          <cell r="K49">
            <v>30202233300221</v>
          </cell>
          <cell r="L49" t="str">
            <v>عيشه رافع ناجي</v>
          </cell>
          <cell r="M49" t="str">
            <v>محافظة مطروح - السلوم</v>
          </cell>
          <cell r="N49" t="str">
            <v>السلوم - مطروح</v>
          </cell>
          <cell r="O49">
            <v>9</v>
          </cell>
          <cell r="P49">
            <v>7</v>
          </cell>
          <cell r="Q49">
            <v>6</v>
          </cell>
        </row>
        <row r="50">
          <cell r="A50">
            <v>405022538</v>
          </cell>
          <cell r="B50" t="str">
            <v>هاجر شعيب حميد ميكائيل</v>
          </cell>
          <cell r="C50">
            <v>1</v>
          </cell>
          <cell r="D50">
            <v>1</v>
          </cell>
          <cell r="E50" t="str">
            <v>أنثى</v>
          </cell>
          <cell r="F50" t="str">
            <v>مستجدة</v>
          </cell>
          <cell r="G50" t="str">
            <v>مسلمة</v>
          </cell>
          <cell r="H50">
            <v>37278</v>
          </cell>
          <cell r="I50">
            <v>37280</v>
          </cell>
          <cell r="J50">
            <v>58</v>
          </cell>
          <cell r="K50">
            <v>30201223300405</v>
          </cell>
          <cell r="L50" t="str">
            <v>مبروكه ادريس قاسم</v>
          </cell>
          <cell r="M50" t="str">
            <v>محافظة مطروح - السلوم</v>
          </cell>
          <cell r="N50" t="str">
            <v>السلوم - مطروح</v>
          </cell>
          <cell r="O50">
            <v>10</v>
          </cell>
          <cell r="P50">
            <v>8</v>
          </cell>
          <cell r="Q50">
            <v>6</v>
          </cell>
        </row>
        <row r="51">
          <cell r="A51">
            <v>405022555</v>
          </cell>
          <cell r="B51" t="str">
            <v>هاجر هشام عبده عباس</v>
          </cell>
          <cell r="C51">
            <v>1</v>
          </cell>
          <cell r="D51">
            <v>2</v>
          </cell>
          <cell r="E51" t="str">
            <v>أنثى</v>
          </cell>
          <cell r="F51" t="str">
            <v>مستجدة</v>
          </cell>
          <cell r="G51" t="str">
            <v>مسلمة</v>
          </cell>
          <cell r="H51">
            <v>37444</v>
          </cell>
          <cell r="I51">
            <v>37444</v>
          </cell>
          <cell r="J51">
            <v>64</v>
          </cell>
          <cell r="K51">
            <v>30207071100667</v>
          </cell>
          <cell r="L51" t="str">
            <v>جيهان عزيز الشربيني عمر</v>
          </cell>
          <cell r="M51" t="str">
            <v xml:space="preserve">دمياط - مركز فارسكور </v>
          </cell>
          <cell r="N51" t="str">
            <v>السلوم - مطروح</v>
          </cell>
          <cell r="O51">
            <v>25</v>
          </cell>
          <cell r="P51">
            <v>2</v>
          </cell>
          <cell r="Q51">
            <v>6</v>
          </cell>
          <cell r="R51" t="str">
            <v>00855173</v>
          </cell>
          <cell r="S51" t="str">
            <v>593181</v>
          </cell>
          <cell r="T51">
            <v>39735</v>
          </cell>
        </row>
        <row r="52">
          <cell r="A52">
            <v>405022572</v>
          </cell>
          <cell r="B52" t="str">
            <v>هاجر يادم حمد صالح</v>
          </cell>
          <cell r="C52">
            <v>1</v>
          </cell>
          <cell r="D52">
            <v>1</v>
          </cell>
          <cell r="E52" t="str">
            <v>أنثى</v>
          </cell>
          <cell r="F52" t="str">
            <v>مستجدة</v>
          </cell>
          <cell r="G52" t="str">
            <v>مسلمة</v>
          </cell>
          <cell r="H52">
            <v>37245</v>
          </cell>
          <cell r="I52">
            <v>37258</v>
          </cell>
          <cell r="J52">
            <v>13</v>
          </cell>
          <cell r="K52">
            <v>30112203300562</v>
          </cell>
          <cell r="L52" t="str">
            <v>عازه حميده صالح</v>
          </cell>
          <cell r="M52" t="str">
            <v>محافظة مطروح - السلوم</v>
          </cell>
          <cell r="N52" t="str">
            <v>السلوم - مطروح</v>
          </cell>
          <cell r="O52">
            <v>12</v>
          </cell>
          <cell r="P52">
            <v>9</v>
          </cell>
          <cell r="Q52">
            <v>6</v>
          </cell>
          <cell r="R52" t="str">
            <v>00855157</v>
          </cell>
          <cell r="S52" t="str">
            <v>593181</v>
          </cell>
          <cell r="T52">
            <v>39735</v>
          </cell>
        </row>
        <row r="53">
          <cell r="A53">
            <v>405022584</v>
          </cell>
          <cell r="B53" t="str">
            <v>هاله عبد الله عبد الحي جمعه</v>
          </cell>
          <cell r="C53">
            <v>1</v>
          </cell>
          <cell r="D53">
            <v>1</v>
          </cell>
          <cell r="E53" t="str">
            <v>أنثى</v>
          </cell>
          <cell r="F53" t="str">
            <v>مستجدة</v>
          </cell>
          <cell r="G53" t="str">
            <v>مسلمة</v>
          </cell>
          <cell r="H53">
            <v>37258</v>
          </cell>
          <cell r="I53">
            <v>37270</v>
          </cell>
          <cell r="J53">
            <v>35</v>
          </cell>
          <cell r="K53">
            <v>30201023300184</v>
          </cell>
          <cell r="L53" t="str">
            <v>امال هلال ناجي</v>
          </cell>
          <cell r="M53" t="str">
            <v>محافظة مطروح - السلوم</v>
          </cell>
          <cell r="N53" t="str">
            <v>السلوم - مطروح</v>
          </cell>
          <cell r="O53">
            <v>30</v>
          </cell>
          <cell r="P53">
            <v>8</v>
          </cell>
          <cell r="Q53">
            <v>6</v>
          </cell>
          <cell r="R53" t="str">
            <v>00855150</v>
          </cell>
          <cell r="S53">
            <v>593179</v>
          </cell>
          <cell r="T53">
            <v>39734</v>
          </cell>
        </row>
        <row r="54">
          <cell r="A54">
            <v>405022599</v>
          </cell>
          <cell r="B54" t="str">
            <v xml:space="preserve">هبة الله حمد ابراهيم جبريل </v>
          </cell>
          <cell r="C54">
            <v>1</v>
          </cell>
          <cell r="D54">
            <v>1</v>
          </cell>
          <cell r="E54" t="str">
            <v>أنثى</v>
          </cell>
          <cell r="F54" t="str">
            <v>مستجدة</v>
          </cell>
          <cell r="G54" t="str">
            <v>مسلمة</v>
          </cell>
          <cell r="H54">
            <v>37299</v>
          </cell>
          <cell r="I54">
            <v>37301</v>
          </cell>
          <cell r="J54">
            <v>96</v>
          </cell>
          <cell r="K54">
            <v>30202123300242</v>
          </cell>
          <cell r="L54" t="str">
            <v>سعاد جمعه الصافي</v>
          </cell>
          <cell r="M54" t="str">
            <v>محافظة مطروح - السلوم</v>
          </cell>
          <cell r="N54" t="str">
            <v>السلوم - مطروح</v>
          </cell>
          <cell r="O54">
            <v>20</v>
          </cell>
          <cell r="P54">
            <v>7</v>
          </cell>
          <cell r="Q54">
            <v>6</v>
          </cell>
          <cell r="R54" t="str">
            <v>00855168</v>
          </cell>
          <cell r="S54" t="str">
            <v>593181</v>
          </cell>
          <cell r="T54">
            <v>39735</v>
          </cell>
        </row>
        <row r="55">
          <cell r="A55">
            <v>405022613</v>
          </cell>
          <cell r="B55" t="str">
            <v>هنية ادريس موسى علي</v>
          </cell>
          <cell r="C55">
            <v>1</v>
          </cell>
          <cell r="D55">
            <v>1</v>
          </cell>
          <cell r="E55" t="str">
            <v>أنثى</v>
          </cell>
          <cell r="F55" t="str">
            <v>مستجدة</v>
          </cell>
          <cell r="G55" t="str">
            <v>مسلمة</v>
          </cell>
          <cell r="H55">
            <v>36636</v>
          </cell>
          <cell r="I55">
            <v>36642</v>
          </cell>
          <cell r="J55">
            <v>170</v>
          </cell>
          <cell r="K55">
            <v>30004203300328</v>
          </cell>
          <cell r="L55" t="str">
            <v>مريم خالد علي</v>
          </cell>
          <cell r="M55" t="str">
            <v>محافظة مطروح - السلوم</v>
          </cell>
          <cell r="N55" t="str">
            <v>السلوم - مطروح</v>
          </cell>
          <cell r="O55">
            <v>12</v>
          </cell>
          <cell r="P55">
            <v>5</v>
          </cell>
          <cell r="Q55">
            <v>8</v>
          </cell>
          <cell r="R55" t="str">
            <v>00855160</v>
          </cell>
          <cell r="S55" t="str">
            <v>593181</v>
          </cell>
          <cell r="T55">
            <v>39735</v>
          </cell>
        </row>
        <row r="56">
          <cell r="A56">
            <v>405022633</v>
          </cell>
          <cell r="B56" t="str">
            <v>ورده ابراهيم حامد فتح الله</v>
          </cell>
          <cell r="C56">
            <v>1</v>
          </cell>
          <cell r="D56">
            <v>2</v>
          </cell>
          <cell r="E56" t="str">
            <v>أنثى</v>
          </cell>
          <cell r="F56" t="str">
            <v>مستجدة</v>
          </cell>
          <cell r="G56" t="str">
            <v>مسلمة</v>
          </cell>
          <cell r="H56">
            <v>37423</v>
          </cell>
          <cell r="I56">
            <v>37425</v>
          </cell>
          <cell r="J56">
            <v>257</v>
          </cell>
          <cell r="K56">
            <v>30206163300208</v>
          </cell>
          <cell r="L56" t="str">
            <v>هانم ميلاد جمعه</v>
          </cell>
          <cell r="M56" t="str">
            <v>محافظة مطروح - السلوم</v>
          </cell>
          <cell r="N56" t="str">
            <v>السلوم - مطروح</v>
          </cell>
          <cell r="O56">
            <v>16</v>
          </cell>
          <cell r="P56">
            <v>3</v>
          </cell>
          <cell r="Q56">
            <v>6</v>
          </cell>
          <cell r="R56" t="str">
            <v>00855177</v>
          </cell>
          <cell r="S56" t="str">
            <v>0383282</v>
          </cell>
          <cell r="T56">
            <v>39750</v>
          </cell>
        </row>
        <row r="57">
          <cell r="A57">
            <v>405022647</v>
          </cell>
          <cell r="B57" t="str">
            <v>وفاء منصور حميده طاهر حميده</v>
          </cell>
          <cell r="C57">
            <v>1</v>
          </cell>
          <cell r="D57">
            <v>1</v>
          </cell>
          <cell r="E57" t="str">
            <v>أنثى</v>
          </cell>
          <cell r="F57" t="str">
            <v>مستجدة</v>
          </cell>
          <cell r="G57" t="str">
            <v>مسلمة</v>
          </cell>
          <cell r="H57">
            <v>37492</v>
          </cell>
          <cell r="I57">
            <v>37501</v>
          </cell>
          <cell r="J57">
            <v>365</v>
          </cell>
          <cell r="K57">
            <v>30208243300341</v>
          </cell>
          <cell r="L57" t="str">
            <v>فاطمه حميده طاهر عبد الله</v>
          </cell>
          <cell r="M57" t="str">
            <v>محافظة مطروح - السلوم</v>
          </cell>
          <cell r="N57" t="str">
            <v>السلوم - مطروح</v>
          </cell>
          <cell r="O57">
            <v>8</v>
          </cell>
          <cell r="P57">
            <v>1</v>
          </cell>
          <cell r="Q57">
            <v>6</v>
          </cell>
          <cell r="R57" t="str">
            <v>00855025</v>
          </cell>
          <cell r="S57" t="str">
            <v>0383380</v>
          </cell>
          <cell r="T57">
            <v>39783</v>
          </cell>
        </row>
        <row r="58">
          <cell r="A58">
            <v>405022664</v>
          </cell>
          <cell r="B58" t="str">
            <v>ياسمين ناجي حسين عياد</v>
          </cell>
          <cell r="C58">
            <v>1</v>
          </cell>
          <cell r="D58">
            <v>2</v>
          </cell>
          <cell r="E58" t="str">
            <v>أنثى</v>
          </cell>
          <cell r="F58" t="str">
            <v>مستجدة</v>
          </cell>
          <cell r="G58" t="str">
            <v>مسلمة</v>
          </cell>
          <cell r="H58">
            <v>37257</v>
          </cell>
          <cell r="I58">
            <v>37261</v>
          </cell>
          <cell r="J58">
            <v>101</v>
          </cell>
          <cell r="K58">
            <v>30201010216664</v>
          </cell>
          <cell r="L58" t="str">
            <v>سماح كريم مرتاح</v>
          </cell>
          <cell r="M58" t="str">
            <v>الاسكندرية - العامريه</v>
          </cell>
          <cell r="N58" t="str">
            <v>السلوم - مطروح</v>
          </cell>
          <cell r="O58">
            <v>0</v>
          </cell>
          <cell r="P58">
            <v>9</v>
          </cell>
          <cell r="Q58">
            <v>6</v>
          </cell>
          <cell r="R58" t="str">
            <v>00855030</v>
          </cell>
          <cell r="S58" t="str">
            <v>0383380</v>
          </cell>
          <cell r="T58">
            <v>39783</v>
          </cell>
        </row>
        <row r="59">
          <cell r="A59">
            <v>404968798</v>
          </cell>
          <cell r="B59" t="str">
            <v>ابو بكر عبد الله صالح عبد القادر</v>
          </cell>
          <cell r="C59">
            <v>1</v>
          </cell>
          <cell r="D59">
            <v>2</v>
          </cell>
          <cell r="E59" t="str">
            <v>ذكر</v>
          </cell>
          <cell r="F59" t="str">
            <v>مستجد</v>
          </cell>
          <cell r="G59" t="str">
            <v>مسلم</v>
          </cell>
          <cell r="H59">
            <v>37346</v>
          </cell>
          <cell r="I59">
            <v>37347</v>
          </cell>
          <cell r="J59">
            <v>155</v>
          </cell>
          <cell r="K59">
            <v>30203313300156</v>
          </cell>
          <cell r="L59" t="str">
            <v>مريم طلبه عبد العزيز</v>
          </cell>
          <cell r="M59" t="str">
            <v>محافظة مطروح - السلوم</v>
          </cell>
          <cell r="N59" t="str">
            <v>السلوم - مطروح</v>
          </cell>
          <cell r="O59">
            <v>1</v>
          </cell>
          <cell r="P59">
            <v>6</v>
          </cell>
          <cell r="Q59">
            <v>6</v>
          </cell>
        </row>
        <row r="60">
          <cell r="A60">
            <v>404968858</v>
          </cell>
          <cell r="B60" t="str">
            <v>احمد عبد الجواد جلال عبد الجواد</v>
          </cell>
          <cell r="C60">
            <v>1</v>
          </cell>
          <cell r="D60">
            <v>2</v>
          </cell>
          <cell r="E60" t="str">
            <v>ذكر</v>
          </cell>
          <cell r="F60" t="str">
            <v>مستجد</v>
          </cell>
          <cell r="G60" t="str">
            <v>مسلم</v>
          </cell>
          <cell r="H60">
            <v>37196</v>
          </cell>
          <cell r="I60">
            <v>37196</v>
          </cell>
          <cell r="J60">
            <v>397</v>
          </cell>
          <cell r="K60">
            <v>30111011605614</v>
          </cell>
          <cell r="L60" t="str">
            <v>زينب محمد احمد الشامي</v>
          </cell>
          <cell r="M60" t="str">
            <v>الغربيه - مركز زفتى</v>
          </cell>
          <cell r="N60" t="str">
            <v>السلوم - مطروح</v>
          </cell>
          <cell r="O60">
            <v>0</v>
          </cell>
          <cell r="P60">
            <v>11</v>
          </cell>
          <cell r="Q60">
            <v>6</v>
          </cell>
          <cell r="R60" t="str">
            <v>00855128</v>
          </cell>
          <cell r="S60">
            <v>593179</v>
          </cell>
          <cell r="T60">
            <v>39734</v>
          </cell>
        </row>
        <row r="61">
          <cell r="A61">
            <v>404968919</v>
          </cell>
          <cell r="B61" t="str">
            <v>احمد عبد الله عبد اللطيف محمد</v>
          </cell>
          <cell r="C61">
            <v>1</v>
          </cell>
          <cell r="D61">
            <v>2</v>
          </cell>
          <cell r="E61" t="str">
            <v>ذكر</v>
          </cell>
          <cell r="F61" t="str">
            <v>مستجد</v>
          </cell>
          <cell r="G61" t="str">
            <v>مسلم</v>
          </cell>
          <cell r="H61">
            <v>37385</v>
          </cell>
          <cell r="I61">
            <v>37395</v>
          </cell>
          <cell r="J61">
            <v>216</v>
          </cell>
          <cell r="K61">
            <v>30205093300179</v>
          </cell>
          <cell r="L61" t="str">
            <v>صفيه فرج الله يونس</v>
          </cell>
          <cell r="M61" t="str">
            <v>محافظة مطروح - السلوم</v>
          </cell>
          <cell r="N61" t="str">
            <v>السلوم - مطروح</v>
          </cell>
          <cell r="O61">
            <v>23</v>
          </cell>
          <cell r="P61">
            <v>4</v>
          </cell>
          <cell r="Q61">
            <v>6</v>
          </cell>
          <cell r="R61" t="str">
            <v>00855196</v>
          </cell>
          <cell r="S61" t="str">
            <v>0383282</v>
          </cell>
          <cell r="T61">
            <v>39750</v>
          </cell>
        </row>
        <row r="62">
          <cell r="A62">
            <v>404968977</v>
          </cell>
          <cell r="B62" t="str">
            <v>احمد فؤاد عبد النبي صالح</v>
          </cell>
          <cell r="C62">
            <v>1</v>
          </cell>
          <cell r="D62">
            <v>2</v>
          </cell>
          <cell r="E62" t="str">
            <v>ذكر</v>
          </cell>
          <cell r="F62" t="str">
            <v>مستجد</v>
          </cell>
          <cell r="G62" t="str">
            <v>مسلم</v>
          </cell>
          <cell r="H62">
            <v>37280</v>
          </cell>
          <cell r="I62">
            <v>37289</v>
          </cell>
          <cell r="J62">
            <v>62</v>
          </cell>
          <cell r="K62">
            <v>30201243300479</v>
          </cell>
          <cell r="L62" t="str">
            <v>حسن حمد صالح</v>
          </cell>
          <cell r="M62" t="str">
            <v>محافظة مطروح - السلوم</v>
          </cell>
          <cell r="N62" t="str">
            <v>السلوم - مطروح</v>
          </cell>
          <cell r="O62">
            <v>8</v>
          </cell>
          <cell r="P62">
            <v>8</v>
          </cell>
          <cell r="Q62">
            <v>6</v>
          </cell>
        </row>
        <row r="63">
          <cell r="A63">
            <v>404962635</v>
          </cell>
          <cell r="B63" t="str">
            <v>احمد فتحي ياقوت محمد</v>
          </cell>
          <cell r="C63">
            <v>1</v>
          </cell>
          <cell r="D63">
            <v>1</v>
          </cell>
          <cell r="E63" t="str">
            <v>ذكر</v>
          </cell>
          <cell r="F63" t="str">
            <v>مستجد</v>
          </cell>
          <cell r="G63" t="str">
            <v>مسلم</v>
          </cell>
          <cell r="H63">
            <v>37196</v>
          </cell>
          <cell r="I63">
            <v>37209</v>
          </cell>
          <cell r="J63">
            <v>411</v>
          </cell>
          <cell r="K63">
            <v>30111013300373</v>
          </cell>
          <cell r="L63" t="str">
            <v>عزيزه عاشور الفخراني</v>
          </cell>
          <cell r="M63" t="str">
            <v>محافظة مطروح - السلوم</v>
          </cell>
          <cell r="N63" t="str">
            <v>السلوم - مطروح</v>
          </cell>
          <cell r="O63">
            <v>0</v>
          </cell>
          <cell r="P63">
            <v>11</v>
          </cell>
          <cell r="Q63">
            <v>6</v>
          </cell>
        </row>
        <row r="64">
          <cell r="A64">
            <v>404962782</v>
          </cell>
          <cell r="B64" t="str">
            <v>احمد هاني عرفه عرفه الجندي</v>
          </cell>
          <cell r="C64">
            <v>1</v>
          </cell>
          <cell r="D64">
            <v>1</v>
          </cell>
          <cell r="E64" t="str">
            <v>ذكر</v>
          </cell>
          <cell r="F64" t="str">
            <v>مستجد</v>
          </cell>
          <cell r="G64" t="str">
            <v>مسلم</v>
          </cell>
          <cell r="H64">
            <v>37246</v>
          </cell>
          <cell r="I64">
            <v>37249</v>
          </cell>
          <cell r="J64">
            <v>1756</v>
          </cell>
          <cell r="K64">
            <v>30112211500392</v>
          </cell>
          <cell r="L64" t="str">
            <v>انوار شوقي عبد الحميد</v>
          </cell>
          <cell r="M64" t="str">
            <v>كفر الشيخ - كفر الشيخ</v>
          </cell>
          <cell r="N64" t="str">
            <v>السلوم - مطروح</v>
          </cell>
          <cell r="O64">
            <v>11</v>
          </cell>
          <cell r="P64">
            <v>9</v>
          </cell>
          <cell r="Q64">
            <v>6</v>
          </cell>
        </row>
        <row r="65">
          <cell r="A65">
            <v>404962880</v>
          </cell>
          <cell r="B65" t="str">
            <v>احمد يوسف موسى احمد</v>
          </cell>
          <cell r="C65">
            <v>1</v>
          </cell>
          <cell r="D65">
            <v>1</v>
          </cell>
          <cell r="E65" t="str">
            <v>ذكر</v>
          </cell>
          <cell r="F65" t="str">
            <v>مستجد</v>
          </cell>
          <cell r="G65" t="str">
            <v>مسلم</v>
          </cell>
          <cell r="H65">
            <v>37460</v>
          </cell>
          <cell r="I65">
            <v>37461</v>
          </cell>
          <cell r="J65">
            <v>323</v>
          </cell>
          <cell r="K65">
            <v>30207233300355</v>
          </cell>
          <cell r="L65" t="str">
            <v>فجره فرج محمود</v>
          </cell>
          <cell r="M65" t="str">
            <v>محافظة مطروح - السلوم</v>
          </cell>
          <cell r="N65" t="str">
            <v>السلوم - مطروح</v>
          </cell>
          <cell r="O65">
            <v>9</v>
          </cell>
          <cell r="P65">
            <v>2</v>
          </cell>
          <cell r="Q65">
            <v>6</v>
          </cell>
        </row>
        <row r="66">
          <cell r="A66">
            <v>404969056</v>
          </cell>
          <cell r="B66" t="str">
            <v>اسامه غنيوه نصر الله حسين</v>
          </cell>
          <cell r="C66">
            <v>1</v>
          </cell>
          <cell r="D66">
            <v>2</v>
          </cell>
          <cell r="E66" t="str">
            <v>ذكر</v>
          </cell>
          <cell r="F66" t="str">
            <v>مستجد</v>
          </cell>
          <cell r="G66" t="str">
            <v>مسلم</v>
          </cell>
          <cell r="H66">
            <v>37275</v>
          </cell>
          <cell r="I66">
            <v>37289</v>
          </cell>
          <cell r="J66">
            <v>59</v>
          </cell>
          <cell r="K66">
            <v>30201193300286</v>
          </cell>
          <cell r="L66" t="str">
            <v>فوزيه عمر عبد الحميد</v>
          </cell>
          <cell r="M66" t="str">
            <v>محافظة مطروح - السلوم</v>
          </cell>
          <cell r="N66" t="str">
            <v>السلوم - مطروح</v>
          </cell>
          <cell r="O66">
            <v>13</v>
          </cell>
          <cell r="P66">
            <v>8</v>
          </cell>
          <cell r="Q66">
            <v>6</v>
          </cell>
          <cell r="R66" t="str">
            <v>00855116</v>
          </cell>
          <cell r="S66">
            <v>593179</v>
          </cell>
          <cell r="T66">
            <v>39734</v>
          </cell>
        </row>
        <row r="67">
          <cell r="A67">
            <v>404964475</v>
          </cell>
          <cell r="B67" t="str">
            <v>اسلام محمد عبد الجيد محمد</v>
          </cell>
          <cell r="C67">
            <v>1</v>
          </cell>
          <cell r="D67">
            <v>1</v>
          </cell>
          <cell r="E67" t="str">
            <v>ذكر</v>
          </cell>
          <cell r="F67" t="str">
            <v>مستجد</v>
          </cell>
          <cell r="G67" t="str">
            <v>مسلم</v>
          </cell>
          <cell r="H67">
            <v>37245</v>
          </cell>
          <cell r="I67">
            <v>37245</v>
          </cell>
          <cell r="J67">
            <v>215</v>
          </cell>
          <cell r="K67">
            <v>30112202400938</v>
          </cell>
          <cell r="L67" t="str">
            <v>بطه محمود اسماعيل</v>
          </cell>
          <cell r="M67" t="str">
            <v>المنيا - مركز مطاي</v>
          </cell>
          <cell r="N67" t="str">
            <v>السلوم - مطروح</v>
          </cell>
          <cell r="O67">
            <v>12</v>
          </cell>
          <cell r="P67">
            <v>9</v>
          </cell>
          <cell r="Q67">
            <v>6</v>
          </cell>
          <cell r="R67" t="str">
            <v>00855101</v>
          </cell>
          <cell r="S67">
            <v>593179</v>
          </cell>
          <cell r="T67">
            <v>39734</v>
          </cell>
        </row>
        <row r="68">
          <cell r="A68">
            <v>404964579</v>
          </cell>
          <cell r="B68" t="str">
            <v>اشرف عبد الله مطر عمر</v>
          </cell>
          <cell r="C68">
            <v>1</v>
          </cell>
          <cell r="D68">
            <v>1</v>
          </cell>
          <cell r="E68" t="str">
            <v>ذكر</v>
          </cell>
          <cell r="F68" t="str">
            <v>مستجد</v>
          </cell>
          <cell r="G68" t="str">
            <v>مسلم</v>
          </cell>
          <cell r="H68">
            <v>37266</v>
          </cell>
          <cell r="I68">
            <v>37279</v>
          </cell>
          <cell r="J68">
            <v>57</v>
          </cell>
          <cell r="K68">
            <v>30201103300533</v>
          </cell>
          <cell r="L68" t="str">
            <v>صابرين مفتاح محمد</v>
          </cell>
          <cell r="M68" t="str">
            <v>محافظة مطروح - السلوم</v>
          </cell>
          <cell r="N68" t="str">
            <v>السلوم - مطروح</v>
          </cell>
          <cell r="O68">
            <v>22</v>
          </cell>
          <cell r="P68">
            <v>8</v>
          </cell>
          <cell r="Q68">
            <v>6</v>
          </cell>
          <cell r="R68" t="str">
            <v>00855124</v>
          </cell>
          <cell r="S68">
            <v>593179</v>
          </cell>
          <cell r="T68">
            <v>39734</v>
          </cell>
        </row>
        <row r="69">
          <cell r="A69">
            <v>404964674</v>
          </cell>
          <cell r="B69" t="str">
            <v>المهدي مستور عمر حميده</v>
          </cell>
          <cell r="C69">
            <v>1</v>
          </cell>
          <cell r="D69">
            <v>1</v>
          </cell>
          <cell r="E69" t="str">
            <v>ذكر</v>
          </cell>
          <cell r="F69" t="str">
            <v>مستجد</v>
          </cell>
          <cell r="G69" t="str">
            <v>مسلم</v>
          </cell>
          <cell r="H69">
            <v>37180</v>
          </cell>
          <cell r="I69">
            <v>37180</v>
          </cell>
          <cell r="J69">
            <v>373</v>
          </cell>
          <cell r="K69">
            <v>30110163300294</v>
          </cell>
          <cell r="L69" t="str">
            <v>مرضيه سعد سالم</v>
          </cell>
          <cell r="M69" t="str">
            <v>محافظة مطروح - السلوم</v>
          </cell>
          <cell r="N69" t="str">
            <v>السلوم - مطروح</v>
          </cell>
          <cell r="O69">
            <v>16</v>
          </cell>
          <cell r="P69">
            <v>11</v>
          </cell>
          <cell r="Q69">
            <v>6</v>
          </cell>
          <cell r="R69" t="str">
            <v>00855105</v>
          </cell>
          <cell r="S69">
            <v>593179</v>
          </cell>
          <cell r="T69">
            <v>39734</v>
          </cell>
        </row>
        <row r="70">
          <cell r="A70">
            <v>404969120</v>
          </cell>
          <cell r="B70" t="str">
            <v>انسى ابو بكر حميده عبد الله</v>
          </cell>
          <cell r="C70">
            <v>1</v>
          </cell>
          <cell r="D70">
            <v>2</v>
          </cell>
          <cell r="E70" t="str">
            <v>ذكر</v>
          </cell>
          <cell r="F70" t="str">
            <v>مستجد</v>
          </cell>
          <cell r="G70" t="str">
            <v>مسلم</v>
          </cell>
          <cell r="H70">
            <v>37424</v>
          </cell>
          <cell r="I70">
            <v>37426</v>
          </cell>
          <cell r="J70">
            <v>261</v>
          </cell>
          <cell r="K70">
            <v>30206173300117</v>
          </cell>
          <cell r="L70" t="str">
            <v>امال مفتاح عبد السلام</v>
          </cell>
          <cell r="M70" t="str">
            <v>محافظة مطروح - السلوم</v>
          </cell>
          <cell r="N70" t="str">
            <v>السلوم - مطروح</v>
          </cell>
          <cell r="O70">
            <v>15</v>
          </cell>
          <cell r="P70">
            <v>3</v>
          </cell>
          <cell r="Q70">
            <v>6</v>
          </cell>
          <cell r="R70" t="str">
            <v>00855104</v>
          </cell>
          <cell r="S70">
            <v>593179</v>
          </cell>
          <cell r="T70">
            <v>39734</v>
          </cell>
        </row>
        <row r="71">
          <cell r="A71">
            <v>404964735</v>
          </cell>
          <cell r="B71" t="str">
            <v>بلال محمد بشاري سليمان</v>
          </cell>
          <cell r="C71">
            <v>1</v>
          </cell>
          <cell r="D71">
            <v>1</v>
          </cell>
          <cell r="E71" t="str">
            <v>ذكر</v>
          </cell>
          <cell r="F71" t="str">
            <v>مستجد</v>
          </cell>
          <cell r="G71" t="str">
            <v>مسلم</v>
          </cell>
          <cell r="H71">
            <v>37395</v>
          </cell>
          <cell r="I71">
            <v>37409</v>
          </cell>
          <cell r="J71">
            <v>239</v>
          </cell>
          <cell r="K71">
            <v>30205193300214</v>
          </cell>
          <cell r="L71" t="str">
            <v>فاتن علي السيد</v>
          </cell>
          <cell r="M71" t="str">
            <v>محافظة مطروح - السلوم</v>
          </cell>
          <cell r="N71" t="str">
            <v>السلوم - مطروح</v>
          </cell>
          <cell r="O71">
            <v>13</v>
          </cell>
          <cell r="P71">
            <v>4</v>
          </cell>
          <cell r="Q71">
            <v>6</v>
          </cell>
        </row>
        <row r="72">
          <cell r="A72">
            <v>404969166</v>
          </cell>
          <cell r="B72" t="str">
            <v>حسن حسين عبد الرحمن محمد</v>
          </cell>
          <cell r="C72">
            <v>1</v>
          </cell>
          <cell r="D72">
            <v>2</v>
          </cell>
          <cell r="E72" t="str">
            <v>ذكر</v>
          </cell>
          <cell r="F72" t="str">
            <v>مستجد</v>
          </cell>
          <cell r="G72" t="str">
            <v>مسلم</v>
          </cell>
          <cell r="H72">
            <v>37520</v>
          </cell>
          <cell r="I72">
            <v>37522</v>
          </cell>
          <cell r="J72">
            <v>898</v>
          </cell>
          <cell r="K72">
            <v>30209210101552</v>
          </cell>
          <cell r="L72" t="str">
            <v>بخيته حموده احمد</v>
          </cell>
          <cell r="M72" t="str">
            <v>القاهرة - الخليفة</v>
          </cell>
          <cell r="N72" t="str">
            <v>السلوم - مطروح</v>
          </cell>
          <cell r="O72">
            <v>11</v>
          </cell>
          <cell r="P72">
            <v>0</v>
          </cell>
          <cell r="Q72">
            <v>6</v>
          </cell>
          <cell r="R72" t="str">
            <v>00855113</v>
          </cell>
          <cell r="S72">
            <v>593179</v>
          </cell>
          <cell r="T72">
            <v>39734</v>
          </cell>
        </row>
        <row r="73">
          <cell r="A73">
            <v>404969220</v>
          </cell>
          <cell r="B73" t="str">
            <v>حمزه جبريل محمد حسين</v>
          </cell>
          <cell r="C73">
            <v>1</v>
          </cell>
          <cell r="D73">
            <v>2</v>
          </cell>
          <cell r="E73" t="str">
            <v>ذكر</v>
          </cell>
          <cell r="F73" t="str">
            <v>مستجد</v>
          </cell>
          <cell r="G73" t="str">
            <v>مسلم</v>
          </cell>
          <cell r="H73">
            <v>37289</v>
          </cell>
          <cell r="I73">
            <v>37296</v>
          </cell>
          <cell r="J73">
            <v>85</v>
          </cell>
          <cell r="K73">
            <v>30202023300652</v>
          </cell>
          <cell r="L73" t="str">
            <v>خميسه صالح محمد هيبه</v>
          </cell>
          <cell r="M73" t="str">
            <v>محافظة مطروح - السلوم</v>
          </cell>
          <cell r="N73" t="str">
            <v>السلوم - مطروح</v>
          </cell>
          <cell r="O73">
            <v>30</v>
          </cell>
          <cell r="P73">
            <v>7</v>
          </cell>
          <cell r="Q73">
            <v>6</v>
          </cell>
          <cell r="R73" t="str">
            <v>00855139</v>
          </cell>
          <cell r="S73">
            <v>593179</v>
          </cell>
          <cell r="T73">
            <v>39734</v>
          </cell>
        </row>
        <row r="74">
          <cell r="A74">
            <v>404964812</v>
          </cell>
          <cell r="B74" t="str">
            <v>حميد علواني حميد برقوق</v>
          </cell>
          <cell r="C74">
            <v>1</v>
          </cell>
          <cell r="D74">
            <v>1</v>
          </cell>
          <cell r="E74" t="str">
            <v>ذكر</v>
          </cell>
          <cell r="F74" t="str">
            <v>مستجد</v>
          </cell>
          <cell r="G74" t="str">
            <v>مسلم</v>
          </cell>
          <cell r="H74">
            <v>37145</v>
          </cell>
          <cell r="I74">
            <v>37149</v>
          </cell>
          <cell r="J74">
            <v>327</v>
          </cell>
          <cell r="K74">
            <v>30109113300171</v>
          </cell>
          <cell r="L74" t="str">
            <v>نجوى وافي مراجع</v>
          </cell>
          <cell r="M74" t="str">
            <v>محافظة مطروح - السلوم</v>
          </cell>
          <cell r="N74" t="str">
            <v>السلوم - مطروح</v>
          </cell>
          <cell r="O74">
            <v>21</v>
          </cell>
          <cell r="P74">
            <v>0</v>
          </cell>
          <cell r="Q74">
            <v>7</v>
          </cell>
        </row>
        <row r="75">
          <cell r="A75">
            <v>404969275</v>
          </cell>
          <cell r="B75" t="str">
            <v>خالد عمر ميكائيل خميس</v>
          </cell>
          <cell r="C75">
            <v>1</v>
          </cell>
          <cell r="D75">
            <v>2</v>
          </cell>
          <cell r="E75" t="str">
            <v>ذكر</v>
          </cell>
          <cell r="F75" t="str">
            <v>مستجد</v>
          </cell>
          <cell r="G75" t="str">
            <v>مسلم</v>
          </cell>
          <cell r="H75">
            <v>37454</v>
          </cell>
          <cell r="I75">
            <v>37462</v>
          </cell>
          <cell r="J75">
            <v>325</v>
          </cell>
          <cell r="K75">
            <v>30207173300318</v>
          </cell>
          <cell r="L75" t="str">
            <v>بريكه حميده خميس</v>
          </cell>
          <cell r="M75" t="str">
            <v>محافظة مطروح - السلوم</v>
          </cell>
          <cell r="N75" t="str">
            <v>السلوم - مطروح</v>
          </cell>
          <cell r="O75">
            <v>15</v>
          </cell>
          <cell r="P75">
            <v>2</v>
          </cell>
          <cell r="Q75">
            <v>6</v>
          </cell>
        </row>
        <row r="76">
          <cell r="A76">
            <v>404987348</v>
          </cell>
          <cell r="B76" t="str">
            <v>زياد عبد الباسط زكري بريدان</v>
          </cell>
          <cell r="C76">
            <v>1</v>
          </cell>
          <cell r="D76">
            <v>2</v>
          </cell>
          <cell r="E76" t="str">
            <v>ذكر</v>
          </cell>
          <cell r="F76" t="str">
            <v>مستجد</v>
          </cell>
          <cell r="G76" t="str">
            <v>مسلم</v>
          </cell>
          <cell r="H76">
            <v>37348</v>
          </cell>
          <cell r="I76">
            <v>37349</v>
          </cell>
          <cell r="J76">
            <v>160</v>
          </cell>
          <cell r="K76">
            <v>30204023300272</v>
          </cell>
          <cell r="L76" t="str">
            <v>هنيه طيب عويان</v>
          </cell>
          <cell r="M76" t="str">
            <v>محافظة مطروح - السلوم</v>
          </cell>
          <cell r="N76" t="str">
            <v>السلوم - مطروح</v>
          </cell>
          <cell r="O76">
            <v>30</v>
          </cell>
          <cell r="P76">
            <v>5</v>
          </cell>
          <cell r="Q76">
            <v>6</v>
          </cell>
        </row>
        <row r="77">
          <cell r="A77">
            <v>404987425</v>
          </cell>
          <cell r="B77" t="str">
            <v>زياد عمر متوبل عبد الكريم</v>
          </cell>
          <cell r="C77">
            <v>1</v>
          </cell>
          <cell r="D77">
            <v>2</v>
          </cell>
          <cell r="E77" t="str">
            <v>ذكر</v>
          </cell>
          <cell r="F77" t="str">
            <v>مستجد</v>
          </cell>
          <cell r="G77" t="str">
            <v>مسلم</v>
          </cell>
          <cell r="H77">
            <v>37408</v>
          </cell>
          <cell r="I77">
            <v>37409</v>
          </cell>
          <cell r="J77">
            <v>237</v>
          </cell>
          <cell r="K77">
            <v>30206013300757</v>
          </cell>
          <cell r="L77" t="str">
            <v>زينب حميده سعد</v>
          </cell>
          <cell r="M77" t="str">
            <v>محافظة مطروح - السلوم</v>
          </cell>
          <cell r="N77" t="str">
            <v>السلوم - مطروح</v>
          </cell>
          <cell r="O77">
            <v>0</v>
          </cell>
          <cell r="P77">
            <v>4</v>
          </cell>
          <cell r="Q77">
            <v>6</v>
          </cell>
          <cell r="R77" t="str">
            <v>00855118</v>
          </cell>
          <cell r="S77">
            <v>593179</v>
          </cell>
          <cell r="T77">
            <v>39734</v>
          </cell>
        </row>
        <row r="78">
          <cell r="A78">
            <v>405001995</v>
          </cell>
          <cell r="B78" t="str">
            <v>سعد صالح وحيده يادم</v>
          </cell>
          <cell r="C78">
            <v>1</v>
          </cell>
          <cell r="D78">
            <v>2</v>
          </cell>
          <cell r="E78" t="str">
            <v>ذكر</v>
          </cell>
          <cell r="F78" t="str">
            <v>مستجد</v>
          </cell>
          <cell r="G78" t="str">
            <v>مسلم</v>
          </cell>
          <cell r="H78">
            <v>36757</v>
          </cell>
          <cell r="I78">
            <v>39334</v>
          </cell>
          <cell r="J78">
            <v>58</v>
          </cell>
          <cell r="K78">
            <v>30008193300311</v>
          </cell>
          <cell r="L78" t="str">
            <v>نواره مؤمن مفتاح</v>
          </cell>
          <cell r="M78" t="str">
            <v>محافظة مطروح - السلوم</v>
          </cell>
          <cell r="N78" t="str">
            <v>السلوم - مطروح</v>
          </cell>
          <cell r="O78">
            <v>13</v>
          </cell>
          <cell r="P78">
            <v>1</v>
          </cell>
          <cell r="Q78">
            <v>8</v>
          </cell>
          <cell r="R78" t="str">
            <v>00855133</v>
          </cell>
          <cell r="S78">
            <v>593179</v>
          </cell>
          <cell r="T78">
            <v>39734</v>
          </cell>
        </row>
        <row r="79">
          <cell r="A79">
            <v>405002011</v>
          </cell>
          <cell r="B79" t="str">
            <v>سيف ابراهيم اسرافيل عثمان</v>
          </cell>
          <cell r="C79">
            <v>1</v>
          </cell>
          <cell r="D79">
            <v>2</v>
          </cell>
          <cell r="E79" t="str">
            <v>ذكر</v>
          </cell>
          <cell r="F79" t="str">
            <v>مستجد</v>
          </cell>
          <cell r="G79" t="str">
            <v>مسلم</v>
          </cell>
          <cell r="H79">
            <v>37257</v>
          </cell>
          <cell r="I79">
            <v>37259</v>
          </cell>
          <cell r="J79">
            <v>17</v>
          </cell>
          <cell r="K79">
            <v>30201013302553</v>
          </cell>
          <cell r="L79" t="str">
            <v>خميسه حميده عبد الله</v>
          </cell>
          <cell r="M79" t="str">
            <v>محافظة مطروح - السلوم</v>
          </cell>
          <cell r="N79" t="str">
            <v>السلوم - مطروح</v>
          </cell>
          <cell r="O79">
            <v>0</v>
          </cell>
          <cell r="P79">
            <v>9</v>
          </cell>
          <cell r="Q79">
            <v>6</v>
          </cell>
        </row>
        <row r="80">
          <cell r="A80">
            <v>405002022</v>
          </cell>
          <cell r="B80" t="str">
            <v>شعبان معاند مصطفى عوض</v>
          </cell>
          <cell r="C80">
            <v>1</v>
          </cell>
          <cell r="D80">
            <v>2</v>
          </cell>
          <cell r="E80" t="str">
            <v>ذكر</v>
          </cell>
          <cell r="F80" t="str">
            <v>مستجد</v>
          </cell>
          <cell r="G80" t="str">
            <v>مسلم</v>
          </cell>
          <cell r="H80">
            <v>37196</v>
          </cell>
          <cell r="I80">
            <v>37205</v>
          </cell>
          <cell r="J80">
            <v>404</v>
          </cell>
          <cell r="K80">
            <v>30111013300691</v>
          </cell>
          <cell r="L80" t="str">
            <v>امنه يوسف سليم</v>
          </cell>
          <cell r="M80" t="str">
            <v>محافظة مطروح - السلوم</v>
          </cell>
          <cell r="N80" t="str">
            <v>السلوم - مطروح</v>
          </cell>
          <cell r="O80">
            <v>0</v>
          </cell>
          <cell r="P80">
            <v>11</v>
          </cell>
          <cell r="Q80">
            <v>6</v>
          </cell>
        </row>
        <row r="81">
          <cell r="A81">
            <v>405002036</v>
          </cell>
          <cell r="B81" t="str">
            <v>صالح عبد الله عبد الحميد هيبه</v>
          </cell>
          <cell r="C81">
            <v>1</v>
          </cell>
          <cell r="D81">
            <v>2</v>
          </cell>
          <cell r="E81" t="str">
            <v>ذكر</v>
          </cell>
          <cell r="F81" t="str">
            <v>مستجد</v>
          </cell>
          <cell r="G81" t="str">
            <v>مسلم</v>
          </cell>
          <cell r="H81">
            <v>37478</v>
          </cell>
          <cell r="I81">
            <v>37483</v>
          </cell>
          <cell r="J81">
            <v>344</v>
          </cell>
          <cell r="K81">
            <v>30208103300333</v>
          </cell>
          <cell r="L81" t="str">
            <v>مستوره حامد محمد</v>
          </cell>
          <cell r="M81" t="str">
            <v>محافظة مطروح - السلوم</v>
          </cell>
          <cell r="N81" t="str">
            <v>السلوم - مطروح</v>
          </cell>
          <cell r="O81">
            <v>22</v>
          </cell>
          <cell r="P81">
            <v>1</v>
          </cell>
          <cell r="Q81">
            <v>6</v>
          </cell>
        </row>
        <row r="82">
          <cell r="A82">
            <v>404964885</v>
          </cell>
          <cell r="B82" t="str">
            <v>صالح مبروك متخطري نوح</v>
          </cell>
          <cell r="C82">
            <v>1</v>
          </cell>
          <cell r="D82">
            <v>1</v>
          </cell>
          <cell r="E82" t="str">
            <v>ذكر</v>
          </cell>
          <cell r="F82" t="str">
            <v>مستجد</v>
          </cell>
          <cell r="G82" t="str">
            <v>مسلم</v>
          </cell>
          <cell r="H82">
            <v>37446</v>
          </cell>
          <cell r="I82">
            <v>37453</v>
          </cell>
          <cell r="J82">
            <v>305</v>
          </cell>
          <cell r="K82">
            <v>30207093300295</v>
          </cell>
          <cell r="L82" t="str">
            <v>سعيده يونس شريف</v>
          </cell>
          <cell r="M82" t="str">
            <v>محافظة مطروح - السلوم</v>
          </cell>
          <cell r="N82" t="str">
            <v>السلوم - مطروح</v>
          </cell>
          <cell r="O82">
            <v>23</v>
          </cell>
          <cell r="P82">
            <v>2</v>
          </cell>
          <cell r="Q82">
            <v>6</v>
          </cell>
          <cell r="R82" t="str">
            <v>00855131</v>
          </cell>
          <cell r="S82">
            <v>593179</v>
          </cell>
          <cell r="T82">
            <v>39734</v>
          </cell>
        </row>
        <row r="83">
          <cell r="A83">
            <v>404966225</v>
          </cell>
          <cell r="B83" t="str">
            <v>صلاح حامد فرج صالح</v>
          </cell>
          <cell r="C83">
            <v>1</v>
          </cell>
          <cell r="D83">
            <v>1</v>
          </cell>
          <cell r="E83" t="str">
            <v>ذكر</v>
          </cell>
          <cell r="F83" t="str">
            <v>مستجد</v>
          </cell>
          <cell r="G83" t="str">
            <v>مسلم</v>
          </cell>
          <cell r="H83">
            <v>37178</v>
          </cell>
          <cell r="I83">
            <v>37185</v>
          </cell>
          <cell r="J83">
            <v>380</v>
          </cell>
          <cell r="K83">
            <v>30110143300174</v>
          </cell>
          <cell r="L83" t="str">
            <v>مبروكه شعيب ابو الحسن</v>
          </cell>
          <cell r="M83" t="str">
            <v>محافظة مطروح - السلوم</v>
          </cell>
          <cell r="N83" t="str">
            <v>السلوم - مطروح</v>
          </cell>
          <cell r="O83">
            <v>18</v>
          </cell>
          <cell r="P83">
            <v>11</v>
          </cell>
          <cell r="Q83">
            <v>6</v>
          </cell>
          <cell r="R83" t="str">
            <v>00855126</v>
          </cell>
          <cell r="S83">
            <v>593179</v>
          </cell>
          <cell r="T83">
            <v>39734</v>
          </cell>
        </row>
        <row r="84">
          <cell r="A84">
            <v>404966311</v>
          </cell>
          <cell r="B84" t="str">
            <v>صلاح محمد مناع صالح</v>
          </cell>
          <cell r="C84">
            <v>1</v>
          </cell>
          <cell r="D84">
            <v>1</v>
          </cell>
          <cell r="E84" t="str">
            <v>ذكر</v>
          </cell>
          <cell r="F84" t="str">
            <v>مستجد</v>
          </cell>
          <cell r="G84" t="str">
            <v>مسلم</v>
          </cell>
          <cell r="H84">
            <v>37425</v>
          </cell>
          <cell r="I84">
            <v>37439</v>
          </cell>
          <cell r="J84">
            <v>276</v>
          </cell>
          <cell r="K84">
            <v>30206183300239</v>
          </cell>
          <cell r="L84" t="str">
            <v>سليمه ابو عجيله علواني</v>
          </cell>
          <cell r="M84" t="str">
            <v>محافظة مطروح - السلوم</v>
          </cell>
          <cell r="N84" t="str">
            <v>السلوم - مطروح</v>
          </cell>
          <cell r="O84">
            <v>14</v>
          </cell>
          <cell r="P84">
            <v>3</v>
          </cell>
          <cell r="Q84">
            <v>6</v>
          </cell>
        </row>
        <row r="85">
          <cell r="A85">
            <v>405002050</v>
          </cell>
          <cell r="B85" t="str">
            <v>عادل علي يونس شعيب</v>
          </cell>
          <cell r="C85">
            <v>1</v>
          </cell>
          <cell r="D85">
            <v>2</v>
          </cell>
          <cell r="E85" t="str">
            <v>ذكر</v>
          </cell>
          <cell r="F85" t="str">
            <v>مستجد</v>
          </cell>
          <cell r="G85" t="str">
            <v>مسلم</v>
          </cell>
          <cell r="H85">
            <v>37405</v>
          </cell>
          <cell r="I85">
            <v>37406</v>
          </cell>
          <cell r="J85">
            <v>232</v>
          </cell>
          <cell r="K85">
            <v>30205293300114</v>
          </cell>
          <cell r="L85" t="str">
            <v>مرزوقه محمد هاشم</v>
          </cell>
          <cell r="M85" t="str">
            <v>محافظة مطروح - السلوم</v>
          </cell>
          <cell r="N85" t="str">
            <v>السلوم - مطروح</v>
          </cell>
          <cell r="O85">
            <v>3</v>
          </cell>
          <cell r="P85">
            <v>4</v>
          </cell>
          <cell r="Q85">
            <v>6</v>
          </cell>
          <cell r="R85" t="str">
            <v>00855123</v>
          </cell>
          <cell r="S85">
            <v>593179</v>
          </cell>
          <cell r="T85">
            <v>39734</v>
          </cell>
        </row>
        <row r="86">
          <cell r="A86">
            <v>404966386</v>
          </cell>
          <cell r="B86" t="str">
            <v>عبد الحفيظ فيصل مبروك فتح الله</v>
          </cell>
          <cell r="C86">
            <v>1</v>
          </cell>
          <cell r="D86">
            <v>1</v>
          </cell>
          <cell r="E86" t="str">
            <v>ذكر</v>
          </cell>
          <cell r="F86" t="str">
            <v>مستجد</v>
          </cell>
          <cell r="G86" t="str">
            <v>مسلم</v>
          </cell>
          <cell r="H86">
            <v>37263</v>
          </cell>
          <cell r="I86">
            <v>37277</v>
          </cell>
          <cell r="J86">
            <v>50</v>
          </cell>
          <cell r="K86">
            <v>30201073300258</v>
          </cell>
          <cell r="L86" t="str">
            <v>نعمه مفتاح فتح الله</v>
          </cell>
          <cell r="M86" t="str">
            <v>محافظة مطروح - السلوم</v>
          </cell>
          <cell r="N86" t="str">
            <v>السلوم - مطروح</v>
          </cell>
          <cell r="O86">
            <v>25</v>
          </cell>
          <cell r="P86">
            <v>8</v>
          </cell>
          <cell r="Q86">
            <v>6</v>
          </cell>
          <cell r="R86" t="str">
            <v>00855103</v>
          </cell>
          <cell r="S86">
            <v>593179</v>
          </cell>
          <cell r="T86">
            <v>39734</v>
          </cell>
        </row>
        <row r="87">
          <cell r="A87">
            <v>405002067</v>
          </cell>
          <cell r="B87" t="str">
            <v>عبد الحكيم عطيه كامل كريم</v>
          </cell>
          <cell r="C87">
            <v>1</v>
          </cell>
          <cell r="D87">
            <v>2</v>
          </cell>
          <cell r="E87" t="str">
            <v>ذكر</v>
          </cell>
          <cell r="F87" t="str">
            <v>مستجد</v>
          </cell>
          <cell r="G87" t="str">
            <v>مسلم</v>
          </cell>
          <cell r="H87">
            <v>37057</v>
          </cell>
          <cell r="I87">
            <v>37065</v>
          </cell>
          <cell r="J87">
            <v>221</v>
          </cell>
          <cell r="K87">
            <v>30106153300299</v>
          </cell>
          <cell r="L87" t="str">
            <v>مراده راتب كريم</v>
          </cell>
          <cell r="M87" t="str">
            <v>محافظة مطروح - السلوم</v>
          </cell>
          <cell r="N87" t="str">
            <v>السلوم - مطروح</v>
          </cell>
          <cell r="O87">
            <v>17</v>
          </cell>
          <cell r="P87">
            <v>3</v>
          </cell>
          <cell r="Q87">
            <v>7</v>
          </cell>
          <cell r="R87" t="str">
            <v>00855121</v>
          </cell>
          <cell r="S87">
            <v>593179</v>
          </cell>
          <cell r="T87">
            <v>39734</v>
          </cell>
        </row>
        <row r="88">
          <cell r="A88">
            <v>405002081</v>
          </cell>
          <cell r="B88" t="str">
            <v>عبد الحميد حسين كريم شعيب</v>
          </cell>
          <cell r="C88">
            <v>1</v>
          </cell>
          <cell r="D88">
            <v>2</v>
          </cell>
          <cell r="E88" t="str">
            <v>ذكر</v>
          </cell>
          <cell r="F88" t="str">
            <v>مستجد</v>
          </cell>
          <cell r="G88" t="str">
            <v>مسلم</v>
          </cell>
          <cell r="H88">
            <v>37408</v>
          </cell>
          <cell r="I88">
            <v>37413</v>
          </cell>
          <cell r="J88">
            <v>244</v>
          </cell>
          <cell r="K88">
            <v>30206013300811</v>
          </cell>
          <cell r="L88" t="str">
            <v>مبروكه حميده جاد الله</v>
          </cell>
          <cell r="M88" t="str">
            <v>محافظة مطروح - السلوم</v>
          </cell>
          <cell r="N88" t="str">
            <v>السلوم - مطروح</v>
          </cell>
          <cell r="O88">
            <v>0</v>
          </cell>
          <cell r="P88">
            <v>4</v>
          </cell>
          <cell r="Q88">
            <v>6</v>
          </cell>
          <cell r="R88" t="str">
            <v>00855108</v>
          </cell>
          <cell r="S88">
            <v>593179</v>
          </cell>
          <cell r="T88">
            <v>39734</v>
          </cell>
        </row>
        <row r="89">
          <cell r="A89">
            <v>404966477</v>
          </cell>
          <cell r="B89" t="str">
            <v>عبد الرحمن اسماعيل عبد اللاه محمد</v>
          </cell>
          <cell r="C89">
            <v>1</v>
          </cell>
          <cell r="D89">
            <v>1</v>
          </cell>
          <cell r="E89" t="str">
            <v>ذكر</v>
          </cell>
          <cell r="F89" t="str">
            <v>مستجد</v>
          </cell>
          <cell r="G89" t="str">
            <v>مسلم</v>
          </cell>
          <cell r="H89">
            <v>37494</v>
          </cell>
          <cell r="I89">
            <v>37506</v>
          </cell>
          <cell r="J89">
            <v>377</v>
          </cell>
          <cell r="K89">
            <v>30208263300259</v>
          </cell>
          <cell r="L89" t="str">
            <v>ورده خليفه محمد كامل</v>
          </cell>
          <cell r="M89" t="str">
            <v>محافظة مطروح - السلوم</v>
          </cell>
          <cell r="N89" t="str">
            <v>السلوم - مطروح</v>
          </cell>
          <cell r="O89">
            <v>6</v>
          </cell>
          <cell r="P89">
            <v>1</v>
          </cell>
          <cell r="Q89">
            <v>6</v>
          </cell>
        </row>
        <row r="90">
          <cell r="A90">
            <v>404966538</v>
          </cell>
          <cell r="B90" t="str">
            <v>عبد الرحمن بدر رزق مصطفى</v>
          </cell>
          <cell r="C90">
            <v>1</v>
          </cell>
          <cell r="D90">
            <v>1</v>
          </cell>
          <cell r="E90" t="str">
            <v>ذكر</v>
          </cell>
          <cell r="F90" t="str">
            <v>مستجد</v>
          </cell>
          <cell r="G90" t="str">
            <v>مسلم</v>
          </cell>
          <cell r="H90">
            <v>37295</v>
          </cell>
          <cell r="I90">
            <v>37301</v>
          </cell>
          <cell r="J90">
            <v>94</v>
          </cell>
          <cell r="K90">
            <v>30202083300279</v>
          </cell>
          <cell r="L90" t="str">
            <v>نعمه رجب مصطفى</v>
          </cell>
          <cell r="M90" t="str">
            <v>محافظة مطروح - السلوم</v>
          </cell>
          <cell r="N90" t="str">
            <v>السلوم - مطروح</v>
          </cell>
          <cell r="O90">
            <v>24</v>
          </cell>
          <cell r="P90">
            <v>7</v>
          </cell>
          <cell r="Q90">
            <v>6</v>
          </cell>
        </row>
        <row r="91">
          <cell r="A91">
            <v>404966633</v>
          </cell>
          <cell r="B91" t="str">
            <v>عبد الرحمن صالح ابو بكر عبد الحميد</v>
          </cell>
          <cell r="C91">
            <v>1</v>
          </cell>
          <cell r="D91">
            <v>1</v>
          </cell>
          <cell r="E91" t="str">
            <v>ذكر</v>
          </cell>
          <cell r="F91" t="str">
            <v>مستجد</v>
          </cell>
          <cell r="G91" t="str">
            <v>مسلم</v>
          </cell>
          <cell r="H91">
            <v>37360</v>
          </cell>
          <cell r="I91">
            <v>37373</v>
          </cell>
          <cell r="J91">
            <v>183</v>
          </cell>
          <cell r="K91">
            <v>30204143300276</v>
          </cell>
          <cell r="L91" t="str">
            <v>مريم متخطري رحومه</v>
          </cell>
          <cell r="M91" t="str">
            <v>محافظة مطروح - السلوم</v>
          </cell>
          <cell r="N91" t="str">
            <v>السلوم - مطروح</v>
          </cell>
          <cell r="O91">
            <v>18</v>
          </cell>
          <cell r="P91">
            <v>5</v>
          </cell>
          <cell r="Q91">
            <v>6</v>
          </cell>
        </row>
        <row r="92">
          <cell r="A92">
            <v>405002097</v>
          </cell>
          <cell r="B92" t="str">
            <v>عبد الرحمن عبد الجيد فرج ابراهيم</v>
          </cell>
          <cell r="C92">
            <v>1</v>
          </cell>
          <cell r="D92">
            <v>2</v>
          </cell>
          <cell r="E92" t="str">
            <v>ذكر</v>
          </cell>
          <cell r="F92" t="str">
            <v>مستجد</v>
          </cell>
          <cell r="G92" t="str">
            <v>مسلم</v>
          </cell>
          <cell r="H92">
            <v>37484</v>
          </cell>
          <cell r="I92">
            <v>37487</v>
          </cell>
          <cell r="J92">
            <v>356</v>
          </cell>
          <cell r="K92">
            <v>30208163300073</v>
          </cell>
          <cell r="L92" t="str">
            <v>فهيمه جمعه عبد العزيز</v>
          </cell>
          <cell r="M92" t="str">
            <v>محافظة مطروح - السلوم</v>
          </cell>
          <cell r="N92" t="str">
            <v>السلوم - مطروح</v>
          </cell>
          <cell r="O92">
            <v>16</v>
          </cell>
          <cell r="P92">
            <v>1</v>
          </cell>
          <cell r="Q92">
            <v>6</v>
          </cell>
          <cell r="R92" t="str">
            <v>00855117</v>
          </cell>
          <cell r="S92">
            <v>593179</v>
          </cell>
          <cell r="T92">
            <v>39734</v>
          </cell>
        </row>
        <row r="93">
          <cell r="A93">
            <v>404967424</v>
          </cell>
          <cell r="B93" t="str">
            <v>عبد العزيز صالح مناع صالح</v>
          </cell>
          <cell r="C93">
            <v>1</v>
          </cell>
          <cell r="D93">
            <v>1</v>
          </cell>
          <cell r="E93" t="str">
            <v>ذكر</v>
          </cell>
          <cell r="F93" t="str">
            <v>مستجد</v>
          </cell>
          <cell r="G93" t="str">
            <v>مسلم</v>
          </cell>
          <cell r="H93">
            <v>37415</v>
          </cell>
          <cell r="I93">
            <v>37416</v>
          </cell>
          <cell r="J93">
            <v>248</v>
          </cell>
          <cell r="K93">
            <v>30206083300339</v>
          </cell>
          <cell r="L93" t="str">
            <v>فاطمه طاهر مصادف</v>
          </cell>
          <cell r="M93" t="str">
            <v>محافظة مطروح - السلوم</v>
          </cell>
          <cell r="N93" t="str">
            <v>السلوم - مطروح</v>
          </cell>
          <cell r="O93">
            <v>24</v>
          </cell>
          <cell r="P93">
            <v>3</v>
          </cell>
          <cell r="Q93">
            <v>6</v>
          </cell>
          <cell r="R93" t="str">
            <v>00855115</v>
          </cell>
          <cell r="S93">
            <v>593179</v>
          </cell>
          <cell r="T93">
            <v>39734</v>
          </cell>
        </row>
        <row r="94">
          <cell r="A94">
            <v>405002112</v>
          </cell>
          <cell r="B94" t="str">
            <v>عبد الله حمد كريم شعيب</v>
          </cell>
          <cell r="C94">
            <v>1</v>
          </cell>
          <cell r="D94">
            <v>2</v>
          </cell>
          <cell r="E94" t="str">
            <v>ذكر</v>
          </cell>
          <cell r="F94" t="str">
            <v>مستجد</v>
          </cell>
          <cell r="G94" t="str">
            <v>مسلم</v>
          </cell>
          <cell r="H94">
            <v>37208</v>
          </cell>
          <cell r="I94">
            <v>37210</v>
          </cell>
          <cell r="J94">
            <v>414</v>
          </cell>
          <cell r="K94">
            <v>30111133300156</v>
          </cell>
          <cell r="L94" t="str">
            <v>فاطمه علي حسين</v>
          </cell>
          <cell r="M94" t="str">
            <v>محافظة مطروح - السلوم</v>
          </cell>
          <cell r="N94" t="str">
            <v>السلوم - مطروح</v>
          </cell>
          <cell r="O94">
            <v>19</v>
          </cell>
          <cell r="P94">
            <v>10</v>
          </cell>
          <cell r="Q94">
            <v>6</v>
          </cell>
          <cell r="R94" t="str">
            <v>00855111</v>
          </cell>
          <cell r="S94">
            <v>593179</v>
          </cell>
          <cell r="T94">
            <v>39734</v>
          </cell>
        </row>
        <row r="95">
          <cell r="A95">
            <v>404967482</v>
          </cell>
          <cell r="B95" t="str">
            <v>عبد الله مسعود موسى حمد</v>
          </cell>
          <cell r="C95">
            <v>1</v>
          </cell>
          <cell r="D95">
            <v>1</v>
          </cell>
          <cell r="E95" t="str">
            <v>ذكر</v>
          </cell>
          <cell r="F95" t="str">
            <v>مستجد</v>
          </cell>
          <cell r="G95" t="str">
            <v>مسلم</v>
          </cell>
          <cell r="H95">
            <v>37170</v>
          </cell>
          <cell r="I95">
            <v>37173</v>
          </cell>
          <cell r="J95">
            <v>365</v>
          </cell>
          <cell r="K95">
            <v>30110063300939</v>
          </cell>
          <cell r="L95" t="str">
            <v>فضيله بيده عبد السيد</v>
          </cell>
          <cell r="M95" t="str">
            <v>محافظة مطروح - السلوم</v>
          </cell>
          <cell r="N95" t="str">
            <v>السلوم - مطروح</v>
          </cell>
          <cell r="O95">
            <v>26</v>
          </cell>
          <cell r="P95">
            <v>11</v>
          </cell>
          <cell r="Q95">
            <v>6</v>
          </cell>
        </row>
        <row r="96">
          <cell r="A96">
            <v>404967553</v>
          </cell>
          <cell r="B96" t="str">
            <v>عبد الله مفتاح جبريل مفتاح</v>
          </cell>
          <cell r="C96">
            <v>1</v>
          </cell>
          <cell r="D96">
            <v>1</v>
          </cell>
          <cell r="E96" t="str">
            <v>ذكر</v>
          </cell>
          <cell r="F96" t="str">
            <v>مستجد</v>
          </cell>
          <cell r="G96" t="str">
            <v>مسلم</v>
          </cell>
          <cell r="H96">
            <v>37252</v>
          </cell>
          <cell r="I96">
            <v>37254</v>
          </cell>
          <cell r="J96">
            <v>3219</v>
          </cell>
          <cell r="K96">
            <v>30112273300039</v>
          </cell>
          <cell r="L96" t="str">
            <v>فاطمه محمد مراجع</v>
          </cell>
          <cell r="M96" t="str">
            <v>محافظة مطروح - مرسى مطروح</v>
          </cell>
          <cell r="N96" t="str">
            <v>السلوم - مطروح</v>
          </cell>
          <cell r="O96">
            <v>5</v>
          </cell>
          <cell r="P96">
            <v>9</v>
          </cell>
          <cell r="Q96">
            <v>6</v>
          </cell>
          <cell r="R96" t="str">
            <v>00855147</v>
          </cell>
          <cell r="S96">
            <v>593179</v>
          </cell>
          <cell r="T96">
            <v>39734</v>
          </cell>
        </row>
        <row r="97">
          <cell r="A97">
            <v>404967621</v>
          </cell>
          <cell r="B97" t="str">
            <v>عبد الله يوسف عبد الله نوح</v>
          </cell>
          <cell r="C97">
            <v>1</v>
          </cell>
          <cell r="D97">
            <v>1</v>
          </cell>
          <cell r="E97" t="str">
            <v>ذكر</v>
          </cell>
          <cell r="F97" t="str">
            <v>مستجد</v>
          </cell>
          <cell r="G97" t="str">
            <v>مسلم</v>
          </cell>
          <cell r="H97">
            <v>37295</v>
          </cell>
          <cell r="I97">
            <v>37301</v>
          </cell>
          <cell r="J97">
            <v>92</v>
          </cell>
          <cell r="K97">
            <v>30202083300236</v>
          </cell>
          <cell r="L97" t="str">
            <v>علياء شعيب سعيد</v>
          </cell>
          <cell r="M97" t="str">
            <v>محافظة مطروح - السلوم</v>
          </cell>
          <cell r="N97" t="str">
            <v>السلوم - مطروح</v>
          </cell>
          <cell r="O97">
            <v>24</v>
          </cell>
          <cell r="P97">
            <v>7</v>
          </cell>
          <cell r="Q97">
            <v>6</v>
          </cell>
          <cell r="R97" t="str">
            <v>00855137</v>
          </cell>
          <cell r="S97">
            <v>593179</v>
          </cell>
          <cell r="T97">
            <v>39734</v>
          </cell>
        </row>
        <row r="98">
          <cell r="A98">
            <v>404967706</v>
          </cell>
          <cell r="B98" t="str">
            <v>عبد المقصود نصر عبد المقصود سعد</v>
          </cell>
          <cell r="C98">
            <v>1</v>
          </cell>
          <cell r="D98">
            <v>1</v>
          </cell>
          <cell r="E98" t="str">
            <v>ذكر</v>
          </cell>
          <cell r="F98" t="str">
            <v>مستجد</v>
          </cell>
          <cell r="G98" t="str">
            <v>مسلم</v>
          </cell>
          <cell r="H98">
            <v>37504</v>
          </cell>
          <cell r="I98">
            <v>37515</v>
          </cell>
          <cell r="J98">
            <v>392</v>
          </cell>
          <cell r="K98">
            <v>30209053300279</v>
          </cell>
          <cell r="L98" t="str">
            <v>غنيمه رحومه ادريس</v>
          </cell>
          <cell r="M98" t="str">
            <v>محافظة مطروح - السلوم</v>
          </cell>
          <cell r="N98" t="str">
            <v>السلوم - مطروح</v>
          </cell>
          <cell r="O98">
            <v>27</v>
          </cell>
          <cell r="P98">
            <v>0</v>
          </cell>
          <cell r="Q98">
            <v>6</v>
          </cell>
          <cell r="R98" t="str">
            <v>00855119</v>
          </cell>
          <cell r="S98">
            <v>593179</v>
          </cell>
          <cell r="T98">
            <v>39734</v>
          </cell>
        </row>
        <row r="99">
          <cell r="A99">
            <v>405002124</v>
          </cell>
          <cell r="B99" t="str">
            <v>عبد الناصر بشير عيسى صالح</v>
          </cell>
          <cell r="C99">
            <v>1</v>
          </cell>
          <cell r="D99">
            <v>2</v>
          </cell>
          <cell r="E99" t="str">
            <v>ذكر</v>
          </cell>
          <cell r="F99" t="str">
            <v>مستجد</v>
          </cell>
          <cell r="G99" t="str">
            <v>مسلم</v>
          </cell>
          <cell r="H99">
            <v>37321</v>
          </cell>
          <cell r="I99">
            <v>37335</v>
          </cell>
          <cell r="J99">
            <v>138</v>
          </cell>
          <cell r="K99">
            <v>30203063300279</v>
          </cell>
          <cell r="L99" t="str">
            <v>سليمه حميده صالح</v>
          </cell>
          <cell r="M99" t="str">
            <v>محافظة مطروح - السلوم</v>
          </cell>
          <cell r="N99" t="str">
            <v>السلوم - مطروح</v>
          </cell>
          <cell r="O99">
            <v>26</v>
          </cell>
          <cell r="P99">
            <v>6</v>
          </cell>
          <cell r="Q99">
            <v>6</v>
          </cell>
          <cell r="R99" t="str">
            <v>00855106</v>
          </cell>
          <cell r="S99">
            <v>593179</v>
          </cell>
          <cell r="T99">
            <v>39734</v>
          </cell>
        </row>
        <row r="100">
          <cell r="A100">
            <v>405002142</v>
          </cell>
          <cell r="B100" t="str">
            <v>عز الدين جمال السيد علي</v>
          </cell>
          <cell r="C100">
            <v>1</v>
          </cell>
          <cell r="D100">
            <v>2</v>
          </cell>
          <cell r="E100" t="str">
            <v>ذكر</v>
          </cell>
          <cell r="F100" t="str">
            <v>مستجد</v>
          </cell>
          <cell r="G100" t="str">
            <v>مسلم</v>
          </cell>
          <cell r="H100">
            <v>37277</v>
          </cell>
          <cell r="I100">
            <v>37279</v>
          </cell>
          <cell r="J100">
            <v>56</v>
          </cell>
          <cell r="K100">
            <v>30201213300296</v>
          </cell>
          <cell r="L100" t="str">
            <v>فتحيه عبد اللطيف عطيه</v>
          </cell>
          <cell r="M100" t="str">
            <v>محافظة مطروح - السلوم</v>
          </cell>
          <cell r="N100" t="str">
            <v>السلوم - مطروح</v>
          </cell>
          <cell r="O100">
            <v>11</v>
          </cell>
          <cell r="P100">
            <v>8</v>
          </cell>
          <cell r="Q100">
            <v>6</v>
          </cell>
          <cell r="R100" t="str">
            <v>00855114</v>
          </cell>
          <cell r="S100">
            <v>593179</v>
          </cell>
          <cell r="T100">
            <v>39734</v>
          </cell>
        </row>
        <row r="101">
          <cell r="A101">
            <v>404967769</v>
          </cell>
          <cell r="B101" t="str">
            <v>عزت جمعه سالم الساعدني</v>
          </cell>
          <cell r="C101">
            <v>1</v>
          </cell>
          <cell r="D101">
            <v>1</v>
          </cell>
          <cell r="E101" t="str">
            <v>ذكر</v>
          </cell>
          <cell r="F101" t="str">
            <v>مستجد</v>
          </cell>
          <cell r="G101" t="str">
            <v>مسلم</v>
          </cell>
          <cell r="H101">
            <v>37295</v>
          </cell>
          <cell r="I101">
            <v>37301</v>
          </cell>
          <cell r="J101">
            <v>93</v>
          </cell>
          <cell r="K101">
            <v>30202083300252</v>
          </cell>
          <cell r="L101" t="str">
            <v>عطايا رمضان عوض</v>
          </cell>
          <cell r="M101" t="str">
            <v>محافظة مطروح - السلوم</v>
          </cell>
          <cell r="N101" t="str">
            <v>السلوم - مطروح</v>
          </cell>
          <cell r="O101">
            <v>24</v>
          </cell>
          <cell r="P101">
            <v>7</v>
          </cell>
          <cell r="Q101">
            <v>6</v>
          </cell>
          <cell r="R101" t="str">
            <v>00855122</v>
          </cell>
          <cell r="S101">
            <v>593179</v>
          </cell>
          <cell r="T101">
            <v>39734</v>
          </cell>
        </row>
        <row r="102">
          <cell r="A102">
            <v>404967828</v>
          </cell>
          <cell r="B102" t="str">
            <v>علي محمود احمد علي حمدان</v>
          </cell>
          <cell r="C102">
            <v>1</v>
          </cell>
          <cell r="D102">
            <v>1</v>
          </cell>
          <cell r="E102" t="str">
            <v>ذكر</v>
          </cell>
          <cell r="F102" t="str">
            <v>مستجد</v>
          </cell>
          <cell r="G102" t="str">
            <v>مسلم</v>
          </cell>
          <cell r="H102">
            <v>37440</v>
          </cell>
          <cell r="I102">
            <v>39739</v>
          </cell>
          <cell r="J102">
            <v>829</v>
          </cell>
          <cell r="K102">
            <v>30207033300334</v>
          </cell>
          <cell r="L102" t="str">
            <v>سناء رشدي علي الدين</v>
          </cell>
          <cell r="M102" t="str">
            <v>محافظة مطروح - مرسى مطروح</v>
          </cell>
          <cell r="N102" t="str">
            <v>السلوم - مطروح</v>
          </cell>
          <cell r="O102">
            <v>29</v>
          </cell>
          <cell r="P102">
            <v>2</v>
          </cell>
          <cell r="Q102">
            <v>6</v>
          </cell>
          <cell r="R102" t="str">
            <v>00855120</v>
          </cell>
          <cell r="S102">
            <v>593179</v>
          </cell>
          <cell r="T102">
            <v>39734</v>
          </cell>
        </row>
        <row r="103">
          <cell r="A103">
            <v>404967877</v>
          </cell>
          <cell r="B103" t="str">
            <v>عمر احمد راقي وافي</v>
          </cell>
          <cell r="C103">
            <v>1</v>
          </cell>
          <cell r="D103">
            <v>1</v>
          </cell>
          <cell r="E103" t="str">
            <v>ذكر</v>
          </cell>
          <cell r="F103" t="str">
            <v>مستجد</v>
          </cell>
          <cell r="G103" t="str">
            <v>مسلم</v>
          </cell>
          <cell r="H103">
            <v>37448</v>
          </cell>
          <cell r="I103">
            <v>37452</v>
          </cell>
          <cell r="J103">
            <v>304</v>
          </cell>
          <cell r="K103">
            <v>30207113300211</v>
          </cell>
          <cell r="L103" t="str">
            <v>زينب رجب مصطفى</v>
          </cell>
          <cell r="M103" t="str">
            <v>محافظة مطروح - السلوم</v>
          </cell>
          <cell r="N103" t="str">
            <v>السلوم - مطروح</v>
          </cell>
          <cell r="O103">
            <v>21</v>
          </cell>
          <cell r="P103">
            <v>2</v>
          </cell>
          <cell r="Q103">
            <v>6</v>
          </cell>
          <cell r="R103" t="str">
            <v>00855112</v>
          </cell>
          <cell r="S103">
            <v>593179</v>
          </cell>
          <cell r="T103">
            <v>39734</v>
          </cell>
        </row>
        <row r="104">
          <cell r="A104">
            <v>405002157</v>
          </cell>
          <cell r="B104" t="str">
            <v>عمر عاطف شفيق ابراهيم</v>
          </cell>
          <cell r="C104">
            <v>1</v>
          </cell>
          <cell r="D104">
            <v>2</v>
          </cell>
          <cell r="E104" t="str">
            <v>ذكر</v>
          </cell>
          <cell r="F104" t="str">
            <v>مستجد</v>
          </cell>
          <cell r="G104" t="str">
            <v>مسلم</v>
          </cell>
          <cell r="H104">
            <v>37387</v>
          </cell>
          <cell r="I104">
            <v>37387</v>
          </cell>
          <cell r="J104">
            <v>93</v>
          </cell>
          <cell r="K104">
            <v>30205111100212</v>
          </cell>
          <cell r="L104" t="str">
            <v>سحر عبد ربه محمد طعيمه</v>
          </cell>
          <cell r="M104" t="str">
            <v>دمياط - مركز فارسكور</v>
          </cell>
          <cell r="N104" t="str">
            <v>السلوم - مطروح</v>
          </cell>
          <cell r="O104">
            <v>21</v>
          </cell>
          <cell r="P104">
            <v>4</v>
          </cell>
          <cell r="Q104">
            <v>6</v>
          </cell>
          <cell r="R104" t="str">
            <v>00855135</v>
          </cell>
          <cell r="S104">
            <v>593179</v>
          </cell>
          <cell r="T104">
            <v>39734</v>
          </cell>
        </row>
        <row r="105">
          <cell r="A105">
            <v>405002169</v>
          </cell>
          <cell r="B105" t="str">
            <v>عمر عبد الله صالح عبد القادر</v>
          </cell>
          <cell r="C105">
            <v>1</v>
          </cell>
          <cell r="D105">
            <v>2</v>
          </cell>
          <cell r="E105" t="str">
            <v>ذكر</v>
          </cell>
          <cell r="F105" t="str">
            <v>مستجد</v>
          </cell>
          <cell r="G105" t="str">
            <v>مسلم</v>
          </cell>
          <cell r="H105">
            <v>37346</v>
          </cell>
          <cell r="I105">
            <v>37347</v>
          </cell>
          <cell r="J105">
            <v>156</v>
          </cell>
          <cell r="K105">
            <v>30203313300172</v>
          </cell>
          <cell r="L105" t="str">
            <v>مريم طلبه عبد العزيز</v>
          </cell>
          <cell r="M105" t="str">
            <v>محافظة مطروح - السلوم</v>
          </cell>
          <cell r="N105" t="str">
            <v>السلوم - مطروح</v>
          </cell>
          <cell r="O105">
            <v>1</v>
          </cell>
          <cell r="P105">
            <v>6</v>
          </cell>
          <cell r="Q105">
            <v>6</v>
          </cell>
        </row>
        <row r="106">
          <cell r="A106">
            <v>405002185</v>
          </cell>
          <cell r="B106" t="str">
            <v>عمران مصطفى عمران محمد</v>
          </cell>
          <cell r="C106">
            <v>1</v>
          </cell>
          <cell r="D106">
            <v>2</v>
          </cell>
          <cell r="E106" t="str">
            <v>ذكر</v>
          </cell>
          <cell r="F106" t="str">
            <v>مستجد</v>
          </cell>
          <cell r="G106" t="str">
            <v>مسلم</v>
          </cell>
          <cell r="H106">
            <v>37500</v>
          </cell>
          <cell r="I106">
            <v>37501</v>
          </cell>
          <cell r="J106">
            <v>366</v>
          </cell>
          <cell r="K106">
            <v>30209013300977</v>
          </cell>
          <cell r="L106" t="str">
            <v>خيره فضلى صالح</v>
          </cell>
          <cell r="M106" t="str">
            <v>محافظة مطروح - السلوم</v>
          </cell>
          <cell r="N106" t="str">
            <v>السلوم - مطروح</v>
          </cell>
          <cell r="O106">
            <v>0</v>
          </cell>
          <cell r="P106">
            <v>1</v>
          </cell>
          <cell r="Q106">
            <v>6</v>
          </cell>
        </row>
        <row r="107">
          <cell r="A107">
            <v>404967935</v>
          </cell>
          <cell r="B107" t="str">
            <v>غنيوه باسط هاشم غنيوه</v>
          </cell>
          <cell r="C107">
            <v>1</v>
          </cell>
          <cell r="D107">
            <v>1</v>
          </cell>
          <cell r="E107" t="str">
            <v>ذكر</v>
          </cell>
          <cell r="F107" t="str">
            <v>مستجد</v>
          </cell>
          <cell r="G107" t="str">
            <v>مسلم</v>
          </cell>
          <cell r="H107">
            <v>36465</v>
          </cell>
          <cell r="I107">
            <v>36479</v>
          </cell>
          <cell r="J107">
            <v>426</v>
          </cell>
          <cell r="K107">
            <v>29911013301117</v>
          </cell>
          <cell r="L107" t="str">
            <v>فاطمة مراجع عوض</v>
          </cell>
          <cell r="M107" t="str">
            <v>محافظة مطروح - السلوم</v>
          </cell>
          <cell r="N107" t="str">
            <v>السلوم - مطروح</v>
          </cell>
          <cell r="O107">
            <v>0</v>
          </cell>
          <cell r="P107">
            <v>11</v>
          </cell>
          <cell r="Q107">
            <v>8</v>
          </cell>
          <cell r="R107" t="str">
            <v>00855028</v>
          </cell>
          <cell r="S107" t="str">
            <v>0383380</v>
          </cell>
          <cell r="T107">
            <v>39783</v>
          </cell>
        </row>
        <row r="108">
          <cell r="A108">
            <v>404967988</v>
          </cell>
          <cell r="B108" t="str">
            <v>فايز زكريا فايز فرج</v>
          </cell>
          <cell r="C108">
            <v>1</v>
          </cell>
          <cell r="D108">
            <v>1</v>
          </cell>
          <cell r="E108" t="str">
            <v>ذكر</v>
          </cell>
          <cell r="F108" t="str">
            <v>مستجد</v>
          </cell>
          <cell r="G108" t="str">
            <v>مسلم</v>
          </cell>
          <cell r="H108">
            <v>37280</v>
          </cell>
          <cell r="I108">
            <v>37292</v>
          </cell>
          <cell r="J108">
            <v>79</v>
          </cell>
          <cell r="K108">
            <v>30201243300495</v>
          </cell>
          <cell r="L108" t="str">
            <v>صبحيه عبد الحكيم حمزه</v>
          </cell>
          <cell r="M108" t="str">
            <v>محافظة مطروح - السلوم</v>
          </cell>
          <cell r="N108" t="str">
            <v>السلوم - مطروح</v>
          </cell>
          <cell r="O108">
            <v>8</v>
          </cell>
          <cell r="P108">
            <v>8</v>
          </cell>
          <cell r="Q108">
            <v>6</v>
          </cell>
          <cell r="R108" t="str">
            <v>00855138</v>
          </cell>
          <cell r="S108">
            <v>593179</v>
          </cell>
          <cell r="T108">
            <v>39734</v>
          </cell>
        </row>
        <row r="109">
          <cell r="A109">
            <v>405002198</v>
          </cell>
          <cell r="B109" t="str">
            <v>فرج عبد الله جويده جبريل</v>
          </cell>
          <cell r="C109">
            <v>1</v>
          </cell>
          <cell r="D109">
            <v>2</v>
          </cell>
          <cell r="E109" t="str">
            <v>ذكر</v>
          </cell>
          <cell r="F109" t="str">
            <v>مستجد</v>
          </cell>
          <cell r="G109" t="str">
            <v>مسلم</v>
          </cell>
          <cell r="H109">
            <v>37271</v>
          </cell>
          <cell r="I109">
            <v>37279</v>
          </cell>
          <cell r="J109">
            <v>55</v>
          </cell>
          <cell r="K109">
            <v>30201153300399</v>
          </cell>
          <cell r="L109" t="str">
            <v>سوميه سلطان الصافي</v>
          </cell>
          <cell r="M109" t="str">
            <v>محافظة مطروح - السلوم</v>
          </cell>
          <cell r="N109" t="str">
            <v>السلوم - مطروح</v>
          </cell>
          <cell r="O109">
            <v>17</v>
          </cell>
          <cell r="P109">
            <v>8</v>
          </cell>
          <cell r="Q109">
            <v>6</v>
          </cell>
        </row>
        <row r="110">
          <cell r="A110">
            <v>404968084</v>
          </cell>
          <cell r="B110" t="str">
            <v>قاسم سليمان محمد نويجي</v>
          </cell>
          <cell r="C110">
            <v>1</v>
          </cell>
          <cell r="D110">
            <v>1</v>
          </cell>
          <cell r="E110" t="str">
            <v>ذكر</v>
          </cell>
          <cell r="F110" t="str">
            <v>مستجد</v>
          </cell>
          <cell r="G110" t="str">
            <v>مسلم</v>
          </cell>
          <cell r="H110">
            <v>37165</v>
          </cell>
          <cell r="I110">
            <v>37172</v>
          </cell>
          <cell r="J110">
            <v>1218</v>
          </cell>
          <cell r="K110">
            <v>30110013300776</v>
          </cell>
          <cell r="L110" t="str">
            <v>صافيه جمعه محمد</v>
          </cell>
          <cell r="M110" t="str">
            <v>محافظة مطروح - سيدي براني</v>
          </cell>
          <cell r="N110" t="str">
            <v>السلوم - مطروح</v>
          </cell>
          <cell r="O110">
            <v>0</v>
          </cell>
          <cell r="P110">
            <v>0</v>
          </cell>
          <cell r="Q110">
            <v>7</v>
          </cell>
          <cell r="R110" t="str">
            <v>00855127</v>
          </cell>
          <cell r="S110">
            <v>593179</v>
          </cell>
          <cell r="T110">
            <v>39734</v>
          </cell>
        </row>
        <row r="111">
          <cell r="A111">
            <v>404968158</v>
          </cell>
          <cell r="B111" t="str">
            <v>محمد بالحسن طاهر مصادف</v>
          </cell>
          <cell r="C111">
            <v>1</v>
          </cell>
          <cell r="D111">
            <v>1</v>
          </cell>
          <cell r="E111" t="str">
            <v>ذكر</v>
          </cell>
          <cell r="F111" t="str">
            <v>مستجد</v>
          </cell>
          <cell r="G111" t="str">
            <v>مسلم</v>
          </cell>
          <cell r="H111">
            <v>37447</v>
          </cell>
          <cell r="I111">
            <v>37447</v>
          </cell>
          <cell r="J111">
            <v>295</v>
          </cell>
          <cell r="K111">
            <v>30207103300396</v>
          </cell>
          <cell r="L111" t="str">
            <v>هدى عبد الله عبد الحميد</v>
          </cell>
          <cell r="M111" t="str">
            <v>محافظة مطروح - السلوم</v>
          </cell>
          <cell r="N111" t="str">
            <v>السلوم - مطروح</v>
          </cell>
          <cell r="O111">
            <v>22</v>
          </cell>
          <cell r="P111">
            <v>2</v>
          </cell>
          <cell r="Q111">
            <v>6</v>
          </cell>
          <cell r="R111" t="str">
            <v>00855132</v>
          </cell>
          <cell r="S111">
            <v>593179</v>
          </cell>
          <cell r="T111">
            <v>39734</v>
          </cell>
        </row>
        <row r="112">
          <cell r="A112">
            <v>405002217</v>
          </cell>
          <cell r="B112" t="str">
            <v>محمد جمعه زيدان محمد</v>
          </cell>
          <cell r="C112">
            <v>1</v>
          </cell>
          <cell r="D112">
            <v>2</v>
          </cell>
          <cell r="E112" t="str">
            <v>ذكر</v>
          </cell>
          <cell r="F112" t="str">
            <v>مستجد</v>
          </cell>
          <cell r="G112" t="str">
            <v>مسلم</v>
          </cell>
          <cell r="H112">
            <v>37347</v>
          </cell>
          <cell r="I112">
            <v>37349</v>
          </cell>
          <cell r="J112">
            <v>159</v>
          </cell>
          <cell r="K112">
            <v>30204013301017</v>
          </cell>
          <cell r="L112" t="str">
            <v>نعمه شحاته عبد العزيز</v>
          </cell>
          <cell r="M112" t="str">
            <v>محافظة مطروح - السلوم</v>
          </cell>
          <cell r="N112" t="str">
            <v>السلوم - مطروح</v>
          </cell>
          <cell r="O112">
            <v>0</v>
          </cell>
          <cell r="P112">
            <v>6</v>
          </cell>
          <cell r="Q112">
            <v>6</v>
          </cell>
        </row>
        <row r="113">
          <cell r="A113">
            <v>404968191</v>
          </cell>
          <cell r="B113" t="str">
            <v>محمد عبد الرحيم بيدان عبد الرحيم</v>
          </cell>
          <cell r="C113">
            <v>1</v>
          </cell>
          <cell r="D113">
            <v>1</v>
          </cell>
          <cell r="E113" t="str">
            <v>ذكر</v>
          </cell>
          <cell r="F113" t="str">
            <v>مستجد</v>
          </cell>
          <cell r="G113" t="str">
            <v>مسلم</v>
          </cell>
          <cell r="H113">
            <v>37442</v>
          </cell>
          <cell r="I113">
            <v>37445</v>
          </cell>
          <cell r="J113">
            <v>289</v>
          </cell>
          <cell r="K113">
            <v>30207053300136</v>
          </cell>
          <cell r="L113" t="str">
            <v>ماليه عثمان ابو بكر</v>
          </cell>
          <cell r="M113" t="str">
            <v>محافظة مطروح - السلوم</v>
          </cell>
          <cell r="N113" t="str">
            <v>السلوم - مطروح</v>
          </cell>
          <cell r="O113">
            <v>27</v>
          </cell>
          <cell r="P113">
            <v>2</v>
          </cell>
          <cell r="Q113">
            <v>6</v>
          </cell>
          <cell r="R113" t="str">
            <v>00855102</v>
          </cell>
          <cell r="S113">
            <v>593179</v>
          </cell>
          <cell r="T113">
            <v>39734</v>
          </cell>
        </row>
        <row r="114">
          <cell r="A114">
            <v>404968675</v>
          </cell>
          <cell r="B114" t="str">
            <v>محمد نبيه احمد احمد السيوفي</v>
          </cell>
          <cell r="C114">
            <v>1</v>
          </cell>
          <cell r="D114">
            <v>1</v>
          </cell>
          <cell r="E114" t="str">
            <v>ذكر</v>
          </cell>
          <cell r="F114" t="str">
            <v>مستجد</v>
          </cell>
          <cell r="G114" t="str">
            <v>مسلم</v>
          </cell>
          <cell r="H114">
            <v>37257</v>
          </cell>
          <cell r="I114">
            <v>37263</v>
          </cell>
          <cell r="J114">
            <v>24</v>
          </cell>
          <cell r="K114">
            <v>30201013302618</v>
          </cell>
          <cell r="L114" t="str">
            <v>ام كلثوم شحاته عبد العزيز</v>
          </cell>
          <cell r="M114" t="str">
            <v>محافظة مطروح - السلوم</v>
          </cell>
          <cell r="N114" t="str">
            <v>السلوم - مطروح</v>
          </cell>
          <cell r="O114">
            <v>0</v>
          </cell>
          <cell r="P114">
            <v>9</v>
          </cell>
          <cell r="Q114">
            <v>6</v>
          </cell>
          <cell r="R114" t="str">
            <v>00855134</v>
          </cell>
          <cell r="S114">
            <v>593179</v>
          </cell>
          <cell r="T114">
            <v>39734</v>
          </cell>
        </row>
        <row r="115">
          <cell r="A115">
            <v>405002241</v>
          </cell>
          <cell r="B115" t="str">
            <v>محمود احمد صلاح الدين علي</v>
          </cell>
          <cell r="C115">
            <v>1</v>
          </cell>
          <cell r="D115">
            <v>2</v>
          </cell>
          <cell r="E115" t="str">
            <v>ذكر</v>
          </cell>
          <cell r="F115" t="str">
            <v>مستجد</v>
          </cell>
          <cell r="G115" t="str">
            <v>مسلم</v>
          </cell>
          <cell r="H115">
            <v>37257</v>
          </cell>
          <cell r="I115">
            <v>37259</v>
          </cell>
          <cell r="J115">
            <v>16</v>
          </cell>
          <cell r="K115">
            <v>30201013302537</v>
          </cell>
          <cell r="L115" t="str">
            <v>انصاف خالد صالح</v>
          </cell>
          <cell r="M115" t="str">
            <v>محافظة مطروح - السلوم</v>
          </cell>
          <cell r="N115" t="str">
            <v>السلوم - مطروح</v>
          </cell>
          <cell r="O115">
            <v>0</v>
          </cell>
          <cell r="P115">
            <v>9</v>
          </cell>
          <cell r="Q115">
            <v>6</v>
          </cell>
          <cell r="R115" t="str">
            <v>00855109</v>
          </cell>
          <cell r="S115">
            <v>593179</v>
          </cell>
          <cell r="T115">
            <v>39734</v>
          </cell>
        </row>
        <row r="116">
          <cell r="A116">
            <v>404968290</v>
          </cell>
          <cell r="B116" t="str">
            <v>محمود حسن فايز فرج</v>
          </cell>
          <cell r="C116">
            <v>1</v>
          </cell>
          <cell r="D116">
            <v>1</v>
          </cell>
          <cell r="E116" t="str">
            <v>ذكر</v>
          </cell>
          <cell r="F116" t="str">
            <v>مستجد</v>
          </cell>
          <cell r="G116" t="str">
            <v>مسلم</v>
          </cell>
          <cell r="H116">
            <v>37403</v>
          </cell>
          <cell r="I116">
            <v>37416</v>
          </cell>
          <cell r="J116">
            <v>249</v>
          </cell>
          <cell r="K116">
            <v>30252733002151</v>
          </cell>
          <cell r="L116" t="str">
            <v>سمحه صالح عيسى</v>
          </cell>
          <cell r="M116" t="str">
            <v>محافظة مطروح - السلوم</v>
          </cell>
          <cell r="N116" t="str">
            <v>السلوم - مطروح</v>
          </cell>
          <cell r="O116">
            <v>5</v>
          </cell>
          <cell r="P116">
            <v>4</v>
          </cell>
          <cell r="Q116">
            <v>6</v>
          </cell>
          <cell r="R116" t="str">
            <v>00855136</v>
          </cell>
          <cell r="S116">
            <v>593179</v>
          </cell>
          <cell r="T116">
            <v>39734</v>
          </cell>
        </row>
        <row r="117">
          <cell r="A117">
            <v>404968351</v>
          </cell>
          <cell r="B117" t="str">
            <v>محمود محمد رجب مصطفى</v>
          </cell>
          <cell r="C117">
            <v>1</v>
          </cell>
          <cell r="D117">
            <v>1</v>
          </cell>
          <cell r="E117" t="str">
            <v>ذكر</v>
          </cell>
          <cell r="F117" t="str">
            <v>مستجد</v>
          </cell>
          <cell r="G117" t="str">
            <v>مسلم</v>
          </cell>
          <cell r="H117">
            <v>37461</v>
          </cell>
          <cell r="I117">
            <v>37473</v>
          </cell>
          <cell r="J117">
            <v>334</v>
          </cell>
          <cell r="K117">
            <v>30207243300159</v>
          </cell>
          <cell r="L117" t="str">
            <v>حواء ناجي حسين</v>
          </cell>
          <cell r="M117" t="str">
            <v>محافظة مطروح - السلوم</v>
          </cell>
          <cell r="N117" t="str">
            <v>السلوم - مطروح</v>
          </cell>
          <cell r="O117">
            <v>8</v>
          </cell>
          <cell r="P117">
            <v>2</v>
          </cell>
          <cell r="Q117">
            <v>6</v>
          </cell>
          <cell r="R117" t="str">
            <v>00855110</v>
          </cell>
          <cell r="S117">
            <v>593179</v>
          </cell>
          <cell r="T117">
            <v>39734</v>
          </cell>
        </row>
        <row r="118">
          <cell r="A118">
            <v>405002256</v>
          </cell>
          <cell r="B118" t="str">
            <v>محمود محمد محمود محمد</v>
          </cell>
          <cell r="C118">
            <v>1</v>
          </cell>
          <cell r="D118">
            <v>2</v>
          </cell>
          <cell r="E118" t="str">
            <v>ذكر</v>
          </cell>
          <cell r="F118" t="str">
            <v>مستجد</v>
          </cell>
          <cell r="G118" t="str">
            <v>مسلم</v>
          </cell>
          <cell r="H118">
            <v>37305</v>
          </cell>
          <cell r="I118">
            <v>37317</v>
          </cell>
          <cell r="J118">
            <v>152</v>
          </cell>
          <cell r="K118">
            <v>30202183300136</v>
          </cell>
          <cell r="L118" t="str">
            <v>عبير عمر عبد الحميد</v>
          </cell>
          <cell r="M118" t="str">
            <v>محافظة مطروح - الضبعه</v>
          </cell>
          <cell r="N118" t="str">
            <v>السلوم - مطروح</v>
          </cell>
          <cell r="O118">
            <v>14</v>
          </cell>
          <cell r="P118">
            <v>7</v>
          </cell>
          <cell r="Q118">
            <v>6</v>
          </cell>
          <cell r="R118" t="str">
            <v>00855125</v>
          </cell>
          <cell r="S118">
            <v>593179</v>
          </cell>
          <cell r="T118">
            <v>39734</v>
          </cell>
        </row>
        <row r="119">
          <cell r="A119">
            <v>404968404</v>
          </cell>
          <cell r="B119" t="str">
            <v>موسى ادريس متوبل عبد الكريم</v>
          </cell>
          <cell r="C119">
            <v>1</v>
          </cell>
          <cell r="D119">
            <v>1</v>
          </cell>
          <cell r="E119" t="str">
            <v>ذكر</v>
          </cell>
          <cell r="F119" t="str">
            <v>مستجد</v>
          </cell>
          <cell r="G119" t="str">
            <v>مسلم</v>
          </cell>
          <cell r="H119">
            <v>37434</v>
          </cell>
          <cell r="I119">
            <v>37441</v>
          </cell>
          <cell r="J119">
            <v>282</v>
          </cell>
          <cell r="K119">
            <v>30206273300238</v>
          </cell>
          <cell r="L119" t="str">
            <v>مستوره محمد رحيل</v>
          </cell>
          <cell r="M119" t="str">
            <v>محافظة مطروح - السلوم</v>
          </cell>
          <cell r="N119" t="str">
            <v>السلوم - مطروح</v>
          </cell>
          <cell r="O119">
            <v>5</v>
          </cell>
          <cell r="P119">
            <v>3</v>
          </cell>
          <cell r="Q119">
            <v>6</v>
          </cell>
          <cell r="R119" t="str">
            <v>00855180</v>
          </cell>
          <cell r="S119" t="str">
            <v>0383282</v>
          </cell>
          <cell r="T119">
            <v>39750</v>
          </cell>
        </row>
        <row r="120">
          <cell r="A120">
            <v>404968486</v>
          </cell>
          <cell r="B120" t="str">
            <v>وكيل سليمان وكيل قويدر</v>
          </cell>
          <cell r="C120">
            <v>1</v>
          </cell>
          <cell r="D120">
            <v>1</v>
          </cell>
          <cell r="E120" t="str">
            <v>ذكر</v>
          </cell>
          <cell r="F120" t="str">
            <v>مستجد</v>
          </cell>
          <cell r="G120" t="str">
            <v>مسلم</v>
          </cell>
          <cell r="H120">
            <v>37312</v>
          </cell>
          <cell r="I120">
            <v>37318</v>
          </cell>
          <cell r="J120">
            <v>291</v>
          </cell>
          <cell r="K120">
            <v>30202253300473</v>
          </cell>
          <cell r="L120" t="str">
            <v>زاهية ادريس مبروك</v>
          </cell>
          <cell r="M120" t="str">
            <v>محافظة مطروح - سيدي براني</v>
          </cell>
          <cell r="N120" t="str">
            <v>السلوم - مطروح</v>
          </cell>
          <cell r="O120">
            <v>7</v>
          </cell>
          <cell r="P120">
            <v>7</v>
          </cell>
          <cell r="Q120">
            <v>6</v>
          </cell>
          <cell r="R120" t="str">
            <v>00855130</v>
          </cell>
          <cell r="S120">
            <v>593179</v>
          </cell>
          <cell r="T120">
            <v>39734</v>
          </cell>
        </row>
        <row r="121">
          <cell r="A121">
            <v>405002279</v>
          </cell>
          <cell r="B121" t="str">
            <v>وليد عبد السلام مسعد سليمان</v>
          </cell>
          <cell r="C121">
            <v>1</v>
          </cell>
          <cell r="D121">
            <v>2</v>
          </cell>
          <cell r="E121" t="str">
            <v>ذكر</v>
          </cell>
          <cell r="F121" t="str">
            <v>مستجد</v>
          </cell>
          <cell r="G121" t="str">
            <v>مسلم</v>
          </cell>
          <cell r="H121">
            <v>37220</v>
          </cell>
          <cell r="I121">
            <v>37223</v>
          </cell>
          <cell r="J121">
            <v>428</v>
          </cell>
          <cell r="K121">
            <v>30111253300117</v>
          </cell>
          <cell r="L121" t="str">
            <v>رتيبه منفي محمود</v>
          </cell>
          <cell r="M121" t="str">
            <v>محافظة مطروح - السلوم</v>
          </cell>
          <cell r="N121" t="str">
            <v>السلوم - مطروح</v>
          </cell>
          <cell r="O121">
            <v>7</v>
          </cell>
          <cell r="P121">
            <v>10</v>
          </cell>
          <cell r="Q121">
            <v>6</v>
          </cell>
          <cell r="R121" t="str">
            <v>00855107</v>
          </cell>
          <cell r="S121">
            <v>593179</v>
          </cell>
          <cell r="T121">
            <v>39734</v>
          </cell>
        </row>
        <row r="122">
          <cell r="A122">
            <v>405002302</v>
          </cell>
          <cell r="B122" t="str">
            <v>ياسر ادريس عبد الله حسين</v>
          </cell>
          <cell r="C122">
            <v>1</v>
          </cell>
          <cell r="D122">
            <v>2</v>
          </cell>
          <cell r="E122" t="str">
            <v>ذكر</v>
          </cell>
          <cell r="F122" t="str">
            <v>مستجد</v>
          </cell>
          <cell r="G122" t="str">
            <v>مسلم</v>
          </cell>
          <cell r="H122">
            <v>37359</v>
          </cell>
          <cell r="I122">
            <v>37363</v>
          </cell>
          <cell r="J122">
            <v>180</v>
          </cell>
          <cell r="K122">
            <v>30204133300197</v>
          </cell>
          <cell r="L122" t="str">
            <v>سعيده متوبل عبد الكريم</v>
          </cell>
          <cell r="M122" t="str">
            <v>محافظة مطروح - السلوم</v>
          </cell>
          <cell r="N122" t="str">
            <v>السلوم - مطروح</v>
          </cell>
          <cell r="O122">
            <v>19</v>
          </cell>
          <cell r="P122">
            <v>5</v>
          </cell>
          <cell r="Q122">
            <v>6</v>
          </cell>
          <cell r="R122" t="str">
            <v>00855140</v>
          </cell>
          <cell r="S122">
            <v>593179</v>
          </cell>
          <cell r="T122">
            <v>39734</v>
          </cell>
        </row>
        <row r="123">
          <cell r="A123">
            <v>405002319</v>
          </cell>
          <cell r="B123" t="str">
            <v>يوسف صالح وحيده يادم</v>
          </cell>
          <cell r="C123">
            <v>1</v>
          </cell>
          <cell r="D123">
            <v>2</v>
          </cell>
          <cell r="E123" t="str">
            <v>ذكر</v>
          </cell>
          <cell r="F123" t="str">
            <v>مستجد</v>
          </cell>
          <cell r="G123" t="str">
            <v>مسلم</v>
          </cell>
          <cell r="H123">
            <v>37200</v>
          </cell>
          <cell r="I123">
            <v>37202</v>
          </cell>
          <cell r="J123">
            <v>399</v>
          </cell>
          <cell r="K123">
            <v>30111053300171</v>
          </cell>
          <cell r="L123" t="str">
            <v>نواره مؤمن مفتاح</v>
          </cell>
          <cell r="M123" t="str">
            <v>محافظة مطروح - السلوم</v>
          </cell>
          <cell r="N123" t="str">
            <v>السلوم - مطروح</v>
          </cell>
          <cell r="O123">
            <v>27</v>
          </cell>
          <cell r="P123">
            <v>10</v>
          </cell>
          <cell r="Q123">
            <v>6</v>
          </cell>
          <cell r="R123" t="str">
            <v>00855129</v>
          </cell>
          <cell r="S123">
            <v>593179</v>
          </cell>
          <cell r="T123">
            <v>39734</v>
          </cell>
        </row>
        <row r="124">
          <cell r="A124">
            <v>405002338</v>
          </cell>
          <cell r="B124" t="str">
            <v>يوسف طارق السيد مسعد</v>
          </cell>
          <cell r="C124">
            <v>1</v>
          </cell>
          <cell r="D124">
            <v>2</v>
          </cell>
          <cell r="E124" t="str">
            <v>ذكر</v>
          </cell>
          <cell r="F124" t="str">
            <v>مستجد</v>
          </cell>
          <cell r="G124" t="str">
            <v>مسلم</v>
          </cell>
          <cell r="H124">
            <v>37441</v>
          </cell>
          <cell r="I124">
            <v>37451</v>
          </cell>
          <cell r="J124">
            <v>301</v>
          </cell>
          <cell r="K124">
            <v>30207043300235</v>
          </cell>
          <cell r="L124" t="str">
            <v>مستوره مؤمن مفتاح</v>
          </cell>
          <cell r="M124" t="str">
            <v>محافظة مطروح - السلوم</v>
          </cell>
          <cell r="N124" t="str">
            <v>السلوم - مطروح</v>
          </cell>
          <cell r="O124">
            <v>28</v>
          </cell>
          <cell r="P124">
            <v>2</v>
          </cell>
          <cell r="Q124">
            <v>6</v>
          </cell>
        </row>
        <row r="125">
          <cell r="A125">
            <v>404933830</v>
          </cell>
          <cell r="B125" t="str">
            <v>احلام سالم رجعي علي</v>
          </cell>
          <cell r="C125">
            <v>2</v>
          </cell>
          <cell r="D125">
            <v>1</v>
          </cell>
          <cell r="E125" t="str">
            <v>أنثى</v>
          </cell>
          <cell r="F125" t="str">
            <v>منقولة</v>
          </cell>
          <cell r="G125" t="str">
            <v>مسلمة</v>
          </cell>
          <cell r="H125">
            <v>37006</v>
          </cell>
          <cell r="I125">
            <v>37011</v>
          </cell>
          <cell r="J125">
            <v>163</v>
          </cell>
          <cell r="K125">
            <v>0</v>
          </cell>
          <cell r="L125" t="str">
            <v>سليمة عبد السلام علواني</v>
          </cell>
          <cell r="M125" t="str">
            <v>السلوم - مطروح</v>
          </cell>
          <cell r="N125" t="str">
            <v>السلوم - مطروح</v>
          </cell>
          <cell r="O125">
            <v>7</v>
          </cell>
          <cell r="P125">
            <v>5</v>
          </cell>
          <cell r="Q125">
            <v>7</v>
          </cell>
        </row>
        <row r="126">
          <cell r="A126">
            <v>404951737</v>
          </cell>
          <cell r="B126" t="str">
            <v>اسماء ابراهيم دبنون مسعود</v>
          </cell>
          <cell r="C126">
            <v>2</v>
          </cell>
          <cell r="D126">
            <v>2</v>
          </cell>
          <cell r="E126" t="str">
            <v>أنثى</v>
          </cell>
          <cell r="F126" t="str">
            <v>منقولة</v>
          </cell>
          <cell r="G126" t="str">
            <v>مسلمة</v>
          </cell>
          <cell r="H126">
            <v>37152</v>
          </cell>
          <cell r="I126">
            <v>37165</v>
          </cell>
          <cell r="J126">
            <v>352</v>
          </cell>
          <cell r="K126">
            <v>0</v>
          </cell>
          <cell r="L126" t="str">
            <v>موز ضيف الله مسعود</v>
          </cell>
          <cell r="M126" t="str">
            <v>السلوم - مطروح</v>
          </cell>
          <cell r="N126" t="str">
            <v>السلوم - مطروح</v>
          </cell>
          <cell r="O126">
            <v>14</v>
          </cell>
          <cell r="P126">
            <v>0</v>
          </cell>
          <cell r="Q126">
            <v>7</v>
          </cell>
        </row>
        <row r="127">
          <cell r="A127">
            <v>404951750</v>
          </cell>
          <cell r="B127" t="str">
            <v>اسماء احمد خميس محمد</v>
          </cell>
          <cell r="C127">
            <v>2</v>
          </cell>
          <cell r="D127">
            <v>2</v>
          </cell>
          <cell r="E127" t="str">
            <v>أنثى</v>
          </cell>
          <cell r="F127" t="str">
            <v>منقولة</v>
          </cell>
          <cell r="G127" t="str">
            <v>مسلمة</v>
          </cell>
          <cell r="H127">
            <v>37140</v>
          </cell>
          <cell r="I127">
            <v>37142</v>
          </cell>
          <cell r="J127">
            <v>3212</v>
          </cell>
          <cell r="K127">
            <v>0</v>
          </cell>
          <cell r="L127" t="str">
            <v>سوسن بشير حامد عوض</v>
          </cell>
          <cell r="M127" t="str">
            <v>العجمي - الأسكندرية</v>
          </cell>
          <cell r="N127" t="str">
            <v>السلوم - مطروح</v>
          </cell>
          <cell r="O127">
            <v>26</v>
          </cell>
          <cell r="P127">
            <v>0</v>
          </cell>
          <cell r="Q127">
            <v>7</v>
          </cell>
        </row>
        <row r="128">
          <cell r="A128">
            <v>404934623</v>
          </cell>
          <cell r="B128" t="str">
            <v>اسماء احمد شحاته عبد العزيز</v>
          </cell>
          <cell r="C128">
            <v>2</v>
          </cell>
          <cell r="D128">
            <v>1</v>
          </cell>
          <cell r="E128" t="str">
            <v>أنثى</v>
          </cell>
          <cell r="F128" t="str">
            <v>منقولة</v>
          </cell>
          <cell r="G128" t="str">
            <v>مسلمة</v>
          </cell>
          <cell r="H128">
            <v>37032</v>
          </cell>
          <cell r="I128">
            <v>37033</v>
          </cell>
          <cell r="J128">
            <v>190</v>
          </cell>
          <cell r="K128">
            <v>0</v>
          </cell>
          <cell r="L128" t="str">
            <v>نورا جمعه عبد العزيز</v>
          </cell>
          <cell r="M128" t="str">
            <v>السلوم - مطروح</v>
          </cell>
          <cell r="N128" t="str">
            <v>السلوم - مطروح</v>
          </cell>
          <cell r="O128">
            <v>11</v>
          </cell>
          <cell r="P128">
            <v>4</v>
          </cell>
          <cell r="Q128">
            <v>7</v>
          </cell>
        </row>
        <row r="129">
          <cell r="A129">
            <v>404951764</v>
          </cell>
          <cell r="B129" t="str">
            <v>اسماء رزق مطرف مداوي</v>
          </cell>
          <cell r="C129">
            <v>2</v>
          </cell>
          <cell r="D129">
            <v>2</v>
          </cell>
          <cell r="E129" t="str">
            <v>أنثى</v>
          </cell>
          <cell r="F129" t="str">
            <v>منقولة</v>
          </cell>
          <cell r="G129" t="str">
            <v>مسلمة</v>
          </cell>
          <cell r="H129">
            <v>37131</v>
          </cell>
          <cell r="I129">
            <v>37139</v>
          </cell>
          <cell r="J129">
            <v>312</v>
          </cell>
          <cell r="K129">
            <v>0</v>
          </cell>
          <cell r="L129" t="str">
            <v>خديجة عبد الرازق أبو سيف</v>
          </cell>
          <cell r="M129" t="str">
            <v>السلوم - مطروح</v>
          </cell>
          <cell r="N129" t="str">
            <v>السلوم - مطروح</v>
          </cell>
          <cell r="O129">
            <v>4</v>
          </cell>
          <cell r="P129">
            <v>1</v>
          </cell>
          <cell r="Q129">
            <v>7</v>
          </cell>
        </row>
        <row r="130">
          <cell r="A130">
            <v>404951781</v>
          </cell>
          <cell r="B130" t="str">
            <v>افراج يادم بالحسن عمر</v>
          </cell>
          <cell r="C130">
            <v>2</v>
          </cell>
          <cell r="D130">
            <v>2</v>
          </cell>
          <cell r="E130" t="str">
            <v>أنثى</v>
          </cell>
          <cell r="F130" t="str">
            <v>منقولة</v>
          </cell>
          <cell r="G130" t="str">
            <v>مسلمة</v>
          </cell>
          <cell r="H130">
            <v>37055</v>
          </cell>
          <cell r="I130">
            <v>37056</v>
          </cell>
          <cell r="J130">
            <v>1307</v>
          </cell>
          <cell r="K130">
            <v>0</v>
          </cell>
          <cell r="L130" t="str">
            <v>فوزية سلامة عمر</v>
          </cell>
          <cell r="M130" t="str">
            <v>مرسى مطروح - مطروح</v>
          </cell>
          <cell r="N130" t="str">
            <v>السلوم - مطروح</v>
          </cell>
          <cell r="O130">
            <v>19</v>
          </cell>
          <cell r="P130">
            <v>3</v>
          </cell>
          <cell r="Q130">
            <v>7</v>
          </cell>
        </row>
        <row r="131">
          <cell r="A131">
            <v>404951802</v>
          </cell>
          <cell r="B131" t="str">
            <v>الزهراء عيد شرفاد موسى</v>
          </cell>
          <cell r="C131">
            <v>2</v>
          </cell>
          <cell r="D131">
            <v>2</v>
          </cell>
          <cell r="E131" t="str">
            <v>أنثى</v>
          </cell>
          <cell r="F131" t="str">
            <v>منقولة</v>
          </cell>
          <cell r="G131" t="str">
            <v>مسلمة</v>
          </cell>
          <cell r="H131">
            <v>37159</v>
          </cell>
          <cell r="I131">
            <v>37172</v>
          </cell>
          <cell r="J131">
            <v>361</v>
          </cell>
          <cell r="K131">
            <v>0</v>
          </cell>
          <cell r="L131" t="str">
            <v>سليمة عبد الرحيم عبد العاطي</v>
          </cell>
          <cell r="M131" t="str">
            <v>السلوم - مطروح</v>
          </cell>
          <cell r="N131" t="str">
            <v>السلوم - مطروح</v>
          </cell>
          <cell r="O131">
            <v>7</v>
          </cell>
          <cell r="P131">
            <v>0</v>
          </cell>
          <cell r="Q131">
            <v>7</v>
          </cell>
        </row>
        <row r="132">
          <cell r="A132">
            <v>404934889</v>
          </cell>
          <cell r="B132" t="str">
            <v>اماني عبد الرحمن موسى حمد</v>
          </cell>
          <cell r="C132">
            <v>2</v>
          </cell>
          <cell r="D132">
            <v>1</v>
          </cell>
          <cell r="E132" t="str">
            <v>أنثى</v>
          </cell>
          <cell r="F132" t="str">
            <v>منقولة</v>
          </cell>
          <cell r="G132" t="str">
            <v>مسلمة</v>
          </cell>
          <cell r="H132">
            <v>36814</v>
          </cell>
          <cell r="I132">
            <v>36816</v>
          </cell>
          <cell r="J132">
            <v>388</v>
          </cell>
          <cell r="K132">
            <v>0</v>
          </cell>
          <cell r="L132" t="str">
            <v>شويخة محمد فضيل</v>
          </cell>
          <cell r="M132" t="str">
            <v>السلوم - مطروح</v>
          </cell>
          <cell r="N132" t="str">
            <v>السلوم - مطروح</v>
          </cell>
          <cell r="O132">
            <v>17</v>
          </cell>
          <cell r="P132">
            <v>11</v>
          </cell>
          <cell r="Q132">
            <v>7</v>
          </cell>
        </row>
        <row r="133">
          <cell r="A133">
            <v>404935048</v>
          </cell>
          <cell r="B133" t="str">
            <v>امل عبد الباسط زكري بريدان</v>
          </cell>
          <cell r="C133">
            <v>2</v>
          </cell>
          <cell r="D133">
            <v>1</v>
          </cell>
          <cell r="E133" t="str">
            <v>أنثى</v>
          </cell>
          <cell r="F133" t="str">
            <v>منقولة</v>
          </cell>
          <cell r="G133" t="str">
            <v>مسلمة</v>
          </cell>
          <cell r="H133">
            <v>36969</v>
          </cell>
          <cell r="I133">
            <v>36979</v>
          </cell>
          <cell r="J133">
            <v>124</v>
          </cell>
          <cell r="K133">
            <v>0</v>
          </cell>
          <cell r="L133" t="str">
            <v>هنية طيب عويان</v>
          </cell>
          <cell r="M133" t="str">
            <v>السلوم - مطروح</v>
          </cell>
          <cell r="N133" t="str">
            <v>السلوم - مطروح</v>
          </cell>
          <cell r="O133">
            <v>13</v>
          </cell>
          <cell r="P133">
            <v>6</v>
          </cell>
          <cell r="Q133">
            <v>7</v>
          </cell>
        </row>
        <row r="134">
          <cell r="A134">
            <v>404951820</v>
          </cell>
          <cell r="B134" t="str">
            <v>اميره عثمان مناح صالح</v>
          </cell>
          <cell r="C134">
            <v>2</v>
          </cell>
          <cell r="D134">
            <v>2</v>
          </cell>
          <cell r="E134" t="str">
            <v>أنثى</v>
          </cell>
          <cell r="F134" t="str">
            <v>منقولة</v>
          </cell>
          <cell r="G134" t="str">
            <v>مسلمة</v>
          </cell>
          <cell r="H134">
            <v>36892</v>
          </cell>
          <cell r="I134">
            <v>36899</v>
          </cell>
          <cell r="J134">
            <v>17</v>
          </cell>
          <cell r="K134">
            <v>0</v>
          </cell>
          <cell r="L134" t="str">
            <v>هنية محمود ضيف</v>
          </cell>
          <cell r="M134" t="str">
            <v>السلوم - مطروح</v>
          </cell>
          <cell r="N134" t="str">
            <v>السلوم - مطروح</v>
          </cell>
          <cell r="O134">
            <v>0</v>
          </cell>
          <cell r="P134">
            <v>9</v>
          </cell>
          <cell r="Q134">
            <v>7</v>
          </cell>
          <cell r="R134" t="str">
            <v>00855005</v>
          </cell>
          <cell r="S134" t="str">
            <v>0383380</v>
          </cell>
          <cell r="T134">
            <v>39783</v>
          </cell>
        </row>
        <row r="135">
          <cell r="A135">
            <v>404951839</v>
          </cell>
          <cell r="B135" t="str">
            <v>انتصار صالح مناح صالح</v>
          </cell>
          <cell r="C135">
            <v>2</v>
          </cell>
          <cell r="D135">
            <v>2</v>
          </cell>
          <cell r="E135" t="str">
            <v>أنثى</v>
          </cell>
          <cell r="F135" t="str">
            <v>منقولة</v>
          </cell>
          <cell r="G135" t="str">
            <v>مسلمة</v>
          </cell>
          <cell r="H135">
            <v>36805</v>
          </cell>
          <cell r="I135">
            <v>36808</v>
          </cell>
          <cell r="J135">
            <v>373</v>
          </cell>
          <cell r="K135">
            <v>0</v>
          </cell>
          <cell r="L135" t="str">
            <v>حميدة طاهر مصادف</v>
          </cell>
          <cell r="M135" t="str">
            <v>السلوم - مطروح</v>
          </cell>
          <cell r="N135" t="str">
            <v>السلوم - مطروح</v>
          </cell>
          <cell r="O135">
            <v>26</v>
          </cell>
          <cell r="P135">
            <v>11</v>
          </cell>
          <cell r="Q135">
            <v>7</v>
          </cell>
        </row>
        <row r="136">
          <cell r="A136">
            <v>404951895</v>
          </cell>
          <cell r="B136" t="str">
            <v>ايمان ادريس حمد صالح</v>
          </cell>
          <cell r="C136">
            <v>2</v>
          </cell>
          <cell r="D136">
            <v>2</v>
          </cell>
          <cell r="E136" t="str">
            <v>أنثى</v>
          </cell>
          <cell r="F136" t="str">
            <v>منقولة</v>
          </cell>
          <cell r="G136" t="str">
            <v>مسلمة</v>
          </cell>
          <cell r="H136">
            <v>37052</v>
          </cell>
          <cell r="I136">
            <v>37059</v>
          </cell>
          <cell r="J136">
            <v>42</v>
          </cell>
          <cell r="K136">
            <v>0</v>
          </cell>
          <cell r="L136" t="str">
            <v>مبروكة عبد النبي صالح</v>
          </cell>
          <cell r="M136" t="str">
            <v>السلوم - مطروح</v>
          </cell>
          <cell r="N136" t="str">
            <v>السلوم - مطروح</v>
          </cell>
          <cell r="O136">
            <v>22</v>
          </cell>
          <cell r="P136">
            <v>3</v>
          </cell>
          <cell r="Q136">
            <v>7</v>
          </cell>
        </row>
        <row r="137">
          <cell r="A137">
            <v>395199507</v>
          </cell>
          <cell r="B137" t="str">
            <v>ايمان عبد السلام صالح فرج</v>
          </cell>
          <cell r="C137">
            <v>2</v>
          </cell>
          <cell r="D137">
            <v>1</v>
          </cell>
          <cell r="E137" t="str">
            <v>أنثى</v>
          </cell>
          <cell r="F137" t="str">
            <v>باقية</v>
          </cell>
          <cell r="G137" t="str">
            <v>مسلمة</v>
          </cell>
          <cell r="N137" t="str">
            <v>السلوم - مطروح</v>
          </cell>
          <cell r="O137" t="str">
            <v/>
          </cell>
          <cell r="P137" t="str">
            <v/>
          </cell>
          <cell r="Q137" t="str">
            <v/>
          </cell>
        </row>
        <row r="138">
          <cell r="A138">
            <v>404951912</v>
          </cell>
          <cell r="B138" t="str">
            <v>ايمان ناجي حسين عياد</v>
          </cell>
          <cell r="C138">
            <v>2</v>
          </cell>
          <cell r="D138">
            <v>2</v>
          </cell>
          <cell r="E138" t="str">
            <v>أنثى</v>
          </cell>
          <cell r="F138" t="str">
            <v>منقولة</v>
          </cell>
          <cell r="G138" t="str">
            <v>مسلمة</v>
          </cell>
          <cell r="H138">
            <v>37203</v>
          </cell>
          <cell r="N138" t="str">
            <v>السلوم - مطروح</v>
          </cell>
          <cell r="O138">
            <v>24</v>
          </cell>
          <cell r="P138">
            <v>10</v>
          </cell>
          <cell r="Q138">
            <v>6</v>
          </cell>
          <cell r="R138" t="str">
            <v>00855198</v>
          </cell>
          <cell r="S138" t="str">
            <v>0383282</v>
          </cell>
          <cell r="T138">
            <v>39750</v>
          </cell>
          <cell r="W138" t="str">
            <v>محولة إلى المدرسة</v>
          </cell>
          <cell r="X138" t="str">
            <v>مدرسة الضبعة الابتدائية بنات</v>
          </cell>
        </row>
        <row r="139">
          <cell r="A139">
            <v>404951866</v>
          </cell>
          <cell r="B139" t="str">
            <v>ايه حسين عبد الرحمن محمد</v>
          </cell>
          <cell r="C139">
            <v>2</v>
          </cell>
          <cell r="D139">
            <v>2</v>
          </cell>
          <cell r="E139" t="str">
            <v>أنثى</v>
          </cell>
          <cell r="F139" t="str">
            <v>منقولة</v>
          </cell>
          <cell r="G139" t="str">
            <v>مسلمة</v>
          </cell>
          <cell r="H139">
            <v>36879</v>
          </cell>
          <cell r="I139">
            <v>36879</v>
          </cell>
          <cell r="J139">
            <v>502</v>
          </cell>
          <cell r="K139">
            <v>0</v>
          </cell>
          <cell r="L139" t="str">
            <v>بخيتة حمودة أحمد</v>
          </cell>
          <cell r="M139" t="str">
            <v>العزايزة - أسيوط</v>
          </cell>
          <cell r="N139" t="str">
            <v>السلوم - مطروح</v>
          </cell>
          <cell r="O139">
            <v>13</v>
          </cell>
          <cell r="P139">
            <v>9</v>
          </cell>
          <cell r="Q139">
            <v>7</v>
          </cell>
        </row>
        <row r="140">
          <cell r="A140">
            <v>395195973</v>
          </cell>
          <cell r="B140" t="str">
            <v>ايه محمود فالح علي</v>
          </cell>
          <cell r="C140">
            <v>2</v>
          </cell>
          <cell r="D140">
            <v>2</v>
          </cell>
          <cell r="E140" t="str">
            <v>أنثى</v>
          </cell>
          <cell r="F140" t="str">
            <v>باقية</v>
          </cell>
          <cell r="G140" t="str">
            <v>مسلمة</v>
          </cell>
          <cell r="N140" t="str">
            <v>السلوم - مطروح</v>
          </cell>
          <cell r="O140" t="str">
            <v/>
          </cell>
          <cell r="P140" t="str">
            <v/>
          </cell>
          <cell r="Q140" t="str">
            <v/>
          </cell>
        </row>
        <row r="141">
          <cell r="A141">
            <v>404951937</v>
          </cell>
          <cell r="B141" t="str">
            <v>بسمه ادريس عيد منصور</v>
          </cell>
          <cell r="C141">
            <v>2</v>
          </cell>
          <cell r="D141">
            <v>2</v>
          </cell>
          <cell r="E141" t="str">
            <v>أنثى</v>
          </cell>
          <cell r="F141" t="str">
            <v>منقولة</v>
          </cell>
          <cell r="G141" t="str">
            <v>مسلمة</v>
          </cell>
          <cell r="H141">
            <v>37102</v>
          </cell>
          <cell r="I141">
            <v>37112</v>
          </cell>
          <cell r="J141">
            <v>284</v>
          </cell>
          <cell r="K141">
            <v>0</v>
          </cell>
          <cell r="L141" t="str">
            <v>فجرية مساعد سلومة</v>
          </cell>
          <cell r="M141" t="str">
            <v>السلوم - مطروح</v>
          </cell>
          <cell r="N141" t="str">
            <v>السلوم - مطروح</v>
          </cell>
          <cell r="O141">
            <v>2</v>
          </cell>
          <cell r="P141">
            <v>2</v>
          </cell>
          <cell r="Q141">
            <v>7</v>
          </cell>
        </row>
        <row r="142">
          <cell r="A142">
            <v>404951967</v>
          </cell>
          <cell r="B142" t="str">
            <v>جهاد عادل منصور مفتاح</v>
          </cell>
          <cell r="C142">
            <v>2</v>
          </cell>
          <cell r="D142">
            <v>2</v>
          </cell>
          <cell r="E142" t="str">
            <v>أنثى</v>
          </cell>
          <cell r="F142" t="str">
            <v>منقولة</v>
          </cell>
          <cell r="G142" t="str">
            <v>مسلمة</v>
          </cell>
          <cell r="H142">
            <v>37175</v>
          </cell>
          <cell r="N142" t="str">
            <v>السلوم - مطروح</v>
          </cell>
          <cell r="O142">
            <v>21</v>
          </cell>
          <cell r="P142">
            <v>11</v>
          </cell>
          <cell r="Q142">
            <v>6</v>
          </cell>
          <cell r="W142" t="str">
            <v>محولة إلى المدرسة</v>
          </cell>
          <cell r="X142" t="str">
            <v>مدرسة سيول القطعان الابتدائية</v>
          </cell>
        </row>
        <row r="143">
          <cell r="A143">
            <v>404935176</v>
          </cell>
          <cell r="B143" t="str">
            <v>حنان عياد جبريل سويل</v>
          </cell>
          <cell r="C143">
            <v>2</v>
          </cell>
          <cell r="D143">
            <v>1</v>
          </cell>
          <cell r="E143" t="str">
            <v>أنثى</v>
          </cell>
          <cell r="F143" t="str">
            <v>منقولة</v>
          </cell>
          <cell r="G143" t="str">
            <v>مسلمة</v>
          </cell>
          <cell r="H143">
            <v>37062</v>
          </cell>
          <cell r="I143">
            <v>37070</v>
          </cell>
          <cell r="J143">
            <v>227</v>
          </cell>
          <cell r="K143">
            <v>0</v>
          </cell>
          <cell r="L143" t="str">
            <v>عيدة ونيس عبد المالك</v>
          </cell>
          <cell r="M143" t="str">
            <v>السلوم - مطروح</v>
          </cell>
          <cell r="N143" t="str">
            <v>السلوم - مطروح</v>
          </cell>
          <cell r="O143">
            <v>12</v>
          </cell>
          <cell r="P143">
            <v>3</v>
          </cell>
          <cell r="Q143">
            <v>7</v>
          </cell>
        </row>
        <row r="144">
          <cell r="A144">
            <v>404935333</v>
          </cell>
          <cell r="B144" t="str">
            <v>خلود ابراهيم الزارف ابراهيم</v>
          </cell>
          <cell r="C144">
            <v>2</v>
          </cell>
          <cell r="D144">
            <v>1</v>
          </cell>
          <cell r="E144" t="str">
            <v>أنثى</v>
          </cell>
          <cell r="F144" t="str">
            <v>منقولة</v>
          </cell>
          <cell r="G144" t="str">
            <v>مسلمة</v>
          </cell>
          <cell r="H144">
            <v>36942</v>
          </cell>
          <cell r="I144">
            <v>36951</v>
          </cell>
          <cell r="J144">
            <v>84</v>
          </cell>
          <cell r="K144">
            <v>0</v>
          </cell>
          <cell r="L144" t="str">
            <v>صباح جلال عبد الحميد</v>
          </cell>
          <cell r="M144" t="str">
            <v>السلوم - مطروح</v>
          </cell>
          <cell r="N144" t="str">
            <v>السلوم - مطروح</v>
          </cell>
          <cell r="O144">
            <v>12</v>
          </cell>
          <cell r="P144">
            <v>7</v>
          </cell>
          <cell r="Q144">
            <v>7</v>
          </cell>
        </row>
        <row r="145">
          <cell r="A145">
            <v>404935491</v>
          </cell>
          <cell r="B145" t="str">
            <v>دينا ابراهيم عمر عبد الحميد</v>
          </cell>
          <cell r="C145">
            <v>2</v>
          </cell>
          <cell r="D145">
            <v>1</v>
          </cell>
          <cell r="E145" t="str">
            <v>أنثى</v>
          </cell>
          <cell r="F145" t="str">
            <v>منقولة</v>
          </cell>
          <cell r="G145" t="str">
            <v>مسلمة</v>
          </cell>
          <cell r="H145">
            <v>37154</v>
          </cell>
          <cell r="I145">
            <v>37166</v>
          </cell>
          <cell r="J145">
            <v>356</v>
          </cell>
          <cell r="K145">
            <v>0</v>
          </cell>
          <cell r="L145" t="str">
            <v>نظيرة حمد محمد الملاح</v>
          </cell>
          <cell r="M145" t="str">
            <v>السلوم - مطروح</v>
          </cell>
          <cell r="N145" t="str">
            <v>السلوم - مطروح</v>
          </cell>
          <cell r="O145">
            <v>12</v>
          </cell>
          <cell r="P145">
            <v>0</v>
          </cell>
          <cell r="Q145">
            <v>7</v>
          </cell>
        </row>
        <row r="146">
          <cell r="A146">
            <v>404951988</v>
          </cell>
          <cell r="B146" t="str">
            <v>رابحة عبد السيد صالح عبد القادر</v>
          </cell>
          <cell r="C146">
            <v>2</v>
          </cell>
          <cell r="D146">
            <v>2</v>
          </cell>
          <cell r="E146" t="str">
            <v>أنثى</v>
          </cell>
          <cell r="F146" t="str">
            <v>منقولة</v>
          </cell>
          <cell r="G146" t="str">
            <v>مسلمة</v>
          </cell>
          <cell r="H146">
            <v>36843</v>
          </cell>
          <cell r="I146">
            <v>36849</v>
          </cell>
          <cell r="J146">
            <v>424</v>
          </cell>
          <cell r="K146">
            <v>0</v>
          </cell>
          <cell r="L146" t="str">
            <v>ندوى بحيري علي</v>
          </cell>
          <cell r="M146" t="str">
            <v>السلوم - مطروح</v>
          </cell>
          <cell r="N146" t="str">
            <v>السلوم - مطروح</v>
          </cell>
          <cell r="O146">
            <v>19</v>
          </cell>
          <cell r="P146">
            <v>10</v>
          </cell>
          <cell r="Q146">
            <v>7</v>
          </cell>
          <cell r="R146" t="str">
            <v>00855031</v>
          </cell>
          <cell r="S146" t="str">
            <v>968142</v>
          </cell>
          <cell r="T146">
            <v>39830</v>
          </cell>
        </row>
        <row r="147">
          <cell r="A147">
            <v>404952014</v>
          </cell>
          <cell r="B147" t="str">
            <v>رندا عبد الرحمن العبد هاشم</v>
          </cell>
          <cell r="C147">
            <v>2</v>
          </cell>
          <cell r="D147">
            <v>2</v>
          </cell>
          <cell r="E147" t="str">
            <v>أنثى</v>
          </cell>
          <cell r="F147" t="str">
            <v>منقولة</v>
          </cell>
          <cell r="G147" t="str">
            <v>مسلمة</v>
          </cell>
          <cell r="H147">
            <v>36833</v>
          </cell>
          <cell r="I147">
            <v>36846</v>
          </cell>
          <cell r="J147">
            <v>419</v>
          </cell>
          <cell r="K147">
            <v>0</v>
          </cell>
          <cell r="L147" t="str">
            <v>فاطمة سعيد هاشم</v>
          </cell>
          <cell r="M147" t="str">
            <v>السلوم - مطروح</v>
          </cell>
          <cell r="N147" t="str">
            <v>السلوم - مطروح</v>
          </cell>
          <cell r="O147">
            <v>29</v>
          </cell>
          <cell r="P147">
            <v>10</v>
          </cell>
          <cell r="Q147">
            <v>7</v>
          </cell>
        </row>
        <row r="148">
          <cell r="A148">
            <v>404935677</v>
          </cell>
          <cell r="B148" t="str">
            <v>زهراء حامد فتحي ابو زيد الحناوي</v>
          </cell>
          <cell r="C148">
            <v>2</v>
          </cell>
          <cell r="D148">
            <v>1</v>
          </cell>
          <cell r="E148" t="str">
            <v>أنثى</v>
          </cell>
          <cell r="F148" t="str">
            <v>منقولة</v>
          </cell>
          <cell r="G148" t="str">
            <v>مسلمة</v>
          </cell>
          <cell r="H148">
            <v>36861</v>
          </cell>
          <cell r="I148">
            <v>36871</v>
          </cell>
          <cell r="J148">
            <v>453</v>
          </cell>
          <cell r="K148">
            <v>0</v>
          </cell>
          <cell r="L148" t="str">
            <v>وفاء سامي أبو زيد الحناوي</v>
          </cell>
          <cell r="M148" t="str">
            <v>السلوم - مطروح</v>
          </cell>
          <cell r="N148" t="str">
            <v>السلوم - مطروح</v>
          </cell>
          <cell r="O148">
            <v>0</v>
          </cell>
          <cell r="P148">
            <v>10</v>
          </cell>
          <cell r="Q148">
            <v>7</v>
          </cell>
          <cell r="R148" t="str">
            <v>00855183</v>
          </cell>
          <cell r="S148" t="str">
            <v>0383282</v>
          </cell>
          <cell r="T148">
            <v>39750</v>
          </cell>
        </row>
        <row r="149">
          <cell r="A149">
            <v>404952037</v>
          </cell>
          <cell r="B149" t="str">
            <v>زينب عبد الله مفتاح بريك</v>
          </cell>
          <cell r="C149">
            <v>2</v>
          </cell>
          <cell r="D149">
            <v>2</v>
          </cell>
          <cell r="E149" t="str">
            <v>أنثى</v>
          </cell>
          <cell r="F149" t="str">
            <v>منقولة</v>
          </cell>
          <cell r="G149" t="str">
            <v>مسلمة</v>
          </cell>
          <cell r="H149">
            <v>37049</v>
          </cell>
          <cell r="I149">
            <v>37056</v>
          </cell>
          <cell r="J149">
            <v>214</v>
          </cell>
          <cell r="K149">
            <v>0</v>
          </cell>
          <cell r="L149" t="str">
            <v>صالحه عوض سعد</v>
          </cell>
          <cell r="M149" t="str">
            <v>السلوم - مطروح</v>
          </cell>
          <cell r="N149" t="str">
            <v>السلوم - مطروح</v>
          </cell>
          <cell r="O149">
            <v>25</v>
          </cell>
          <cell r="P149">
            <v>3</v>
          </cell>
          <cell r="Q149">
            <v>7</v>
          </cell>
        </row>
        <row r="150">
          <cell r="A150">
            <v>404937307</v>
          </cell>
          <cell r="B150" t="str">
            <v>زينب محمد سعد فضيل</v>
          </cell>
          <cell r="C150">
            <v>2</v>
          </cell>
          <cell r="D150">
            <v>1</v>
          </cell>
          <cell r="E150" t="str">
            <v>أنثى</v>
          </cell>
          <cell r="F150" t="str">
            <v>منقولة</v>
          </cell>
          <cell r="G150" t="str">
            <v>مسلمة</v>
          </cell>
          <cell r="H150">
            <v>36975</v>
          </cell>
          <cell r="I150">
            <v>36985</v>
          </cell>
          <cell r="J150">
            <v>130</v>
          </cell>
          <cell r="K150">
            <v>0</v>
          </cell>
          <cell r="L150" t="str">
            <v>جميعه عطا الله غيث</v>
          </cell>
          <cell r="M150" t="str">
            <v>السلوم - مطروح</v>
          </cell>
          <cell r="N150" t="str">
            <v>السلوم - مطروح</v>
          </cell>
          <cell r="O150">
            <v>7</v>
          </cell>
          <cell r="P150">
            <v>6</v>
          </cell>
          <cell r="Q150">
            <v>7</v>
          </cell>
        </row>
        <row r="151">
          <cell r="A151">
            <v>404952230</v>
          </cell>
          <cell r="B151" t="str">
            <v>سعديه مرتاح غنيوة سالم</v>
          </cell>
          <cell r="C151">
            <v>2</v>
          </cell>
          <cell r="D151">
            <v>2</v>
          </cell>
          <cell r="E151" t="str">
            <v>أنثى</v>
          </cell>
          <cell r="F151" t="str">
            <v>منقولة</v>
          </cell>
          <cell r="G151" t="str">
            <v>مسلمة</v>
          </cell>
          <cell r="H151">
            <v>36912</v>
          </cell>
          <cell r="I151">
            <v>36918</v>
          </cell>
          <cell r="J151">
            <v>32</v>
          </cell>
          <cell r="K151">
            <v>0</v>
          </cell>
          <cell r="L151" t="str">
            <v>حليمة علي سالم</v>
          </cell>
          <cell r="M151" t="str">
            <v>السلوم - مطروح</v>
          </cell>
          <cell r="N151" t="str">
            <v>السلوم - مطروح</v>
          </cell>
          <cell r="O151">
            <v>11</v>
          </cell>
          <cell r="P151">
            <v>8</v>
          </cell>
          <cell r="Q151">
            <v>7</v>
          </cell>
        </row>
        <row r="152">
          <cell r="A152">
            <v>404937383</v>
          </cell>
          <cell r="B152" t="str">
            <v>سلوى محمد علي حسن</v>
          </cell>
          <cell r="C152">
            <v>2</v>
          </cell>
          <cell r="D152">
            <v>1</v>
          </cell>
          <cell r="E152" t="str">
            <v>أنثى</v>
          </cell>
          <cell r="F152" t="str">
            <v>منقولة</v>
          </cell>
          <cell r="G152" t="str">
            <v>مسلمة</v>
          </cell>
          <cell r="H152">
            <v>36959</v>
          </cell>
          <cell r="I152">
            <v>36963</v>
          </cell>
          <cell r="J152">
            <v>97</v>
          </cell>
          <cell r="K152">
            <v>0</v>
          </cell>
          <cell r="L152" t="str">
            <v>ماجدة السيد إبراهيم</v>
          </cell>
          <cell r="M152" t="str">
            <v>السلوم - مطروح</v>
          </cell>
          <cell r="N152" t="str">
            <v>السلوم - مطروح</v>
          </cell>
          <cell r="O152">
            <v>23</v>
          </cell>
          <cell r="P152">
            <v>6</v>
          </cell>
          <cell r="Q152">
            <v>7</v>
          </cell>
        </row>
        <row r="153">
          <cell r="A153">
            <v>404952260</v>
          </cell>
          <cell r="B153" t="str">
            <v>سليمه صالح فرج عثمان</v>
          </cell>
          <cell r="C153">
            <v>2</v>
          </cell>
          <cell r="D153">
            <v>2</v>
          </cell>
          <cell r="E153" t="str">
            <v>أنثى</v>
          </cell>
          <cell r="F153" t="str">
            <v>منقولة</v>
          </cell>
          <cell r="G153" t="str">
            <v>مسلمة</v>
          </cell>
          <cell r="H153">
            <v>36989</v>
          </cell>
          <cell r="I153">
            <v>37000</v>
          </cell>
          <cell r="J153">
            <v>152</v>
          </cell>
          <cell r="K153">
            <v>0</v>
          </cell>
          <cell r="L153" t="str">
            <v>فتحية فتح الله المبروك</v>
          </cell>
          <cell r="M153" t="str">
            <v>السلوم - مطروح</v>
          </cell>
          <cell r="N153" t="str">
            <v>السلوم - مطروح</v>
          </cell>
          <cell r="O153">
            <v>24</v>
          </cell>
          <cell r="P153">
            <v>5</v>
          </cell>
          <cell r="Q153">
            <v>7</v>
          </cell>
        </row>
        <row r="154">
          <cell r="A154">
            <v>404952286</v>
          </cell>
          <cell r="B154" t="str">
            <v>شهيره يونس شعيب مبروك</v>
          </cell>
          <cell r="C154">
            <v>2</v>
          </cell>
          <cell r="D154">
            <v>2</v>
          </cell>
          <cell r="E154" t="str">
            <v>أنثى</v>
          </cell>
          <cell r="F154" t="str">
            <v>منقولة</v>
          </cell>
          <cell r="G154" t="str">
            <v>مسلمة</v>
          </cell>
          <cell r="H154">
            <v>36920</v>
          </cell>
          <cell r="I154">
            <v>36928</v>
          </cell>
          <cell r="J154">
            <v>47</v>
          </cell>
          <cell r="K154">
            <v>0</v>
          </cell>
          <cell r="L154" t="str">
            <v>مستورة عبد السلام علواني</v>
          </cell>
          <cell r="M154" t="str">
            <v>السلوم - مطروح</v>
          </cell>
          <cell r="N154" t="str">
            <v>السلوم - مطروح</v>
          </cell>
          <cell r="O154">
            <v>3</v>
          </cell>
          <cell r="P154">
            <v>8</v>
          </cell>
          <cell r="Q154">
            <v>7</v>
          </cell>
        </row>
        <row r="155">
          <cell r="A155">
            <v>404952308</v>
          </cell>
          <cell r="B155" t="str">
            <v>شيماء سعد مراجع مهدي</v>
          </cell>
          <cell r="C155">
            <v>2</v>
          </cell>
          <cell r="D155">
            <v>2</v>
          </cell>
          <cell r="E155" t="str">
            <v>أنثى</v>
          </cell>
          <cell r="F155" t="str">
            <v>منقولة</v>
          </cell>
          <cell r="G155" t="str">
            <v>مسلمة</v>
          </cell>
          <cell r="H155">
            <v>37095</v>
          </cell>
          <cell r="I155">
            <v>37108</v>
          </cell>
          <cell r="J155">
            <v>276</v>
          </cell>
          <cell r="K155">
            <v>0</v>
          </cell>
          <cell r="L155" t="str">
            <v>نعمة مستور مفتاح</v>
          </cell>
          <cell r="M155" t="str">
            <v>السلوم - مطروح</v>
          </cell>
          <cell r="N155" t="str">
            <v>السلوم - مطروح</v>
          </cell>
          <cell r="O155">
            <v>9</v>
          </cell>
          <cell r="P155">
            <v>2</v>
          </cell>
          <cell r="Q155">
            <v>7</v>
          </cell>
        </row>
        <row r="156">
          <cell r="A156">
            <v>404937460</v>
          </cell>
          <cell r="B156" t="str">
            <v>شيماء عبد الستار عبد النبي صالح</v>
          </cell>
          <cell r="C156">
            <v>2</v>
          </cell>
          <cell r="D156">
            <v>1</v>
          </cell>
          <cell r="E156" t="str">
            <v>أنثى</v>
          </cell>
          <cell r="F156" t="str">
            <v>منقولة</v>
          </cell>
          <cell r="G156" t="str">
            <v>مسلمة</v>
          </cell>
          <cell r="H156">
            <v>37143</v>
          </cell>
          <cell r="I156">
            <v>37144</v>
          </cell>
          <cell r="J156">
            <v>32</v>
          </cell>
          <cell r="K156">
            <v>0</v>
          </cell>
          <cell r="L156" t="str">
            <v>انتصار إبراهيم صالح</v>
          </cell>
          <cell r="M156" t="str">
            <v>السلوم - مطروح</v>
          </cell>
          <cell r="N156" t="str">
            <v>السلوم - مطروح</v>
          </cell>
          <cell r="O156">
            <v>23</v>
          </cell>
          <cell r="P156">
            <v>0</v>
          </cell>
          <cell r="Q156">
            <v>7</v>
          </cell>
        </row>
        <row r="157">
          <cell r="A157">
            <v>404937522</v>
          </cell>
          <cell r="B157" t="str">
            <v>عائشه مفتاح جبريل مفتاح</v>
          </cell>
          <cell r="C157">
            <v>2</v>
          </cell>
          <cell r="D157">
            <v>1</v>
          </cell>
          <cell r="E157" t="str">
            <v>أنثى</v>
          </cell>
          <cell r="F157" t="str">
            <v>منقولة</v>
          </cell>
          <cell r="G157" t="str">
            <v>مسلمة</v>
          </cell>
          <cell r="H157">
            <v>36617</v>
          </cell>
          <cell r="I157">
            <v>36625</v>
          </cell>
          <cell r="J157">
            <v>145</v>
          </cell>
          <cell r="K157">
            <v>0</v>
          </cell>
          <cell r="L157" t="str">
            <v>فاطمة حمد مراجع</v>
          </cell>
          <cell r="M157" t="str">
            <v>السلوم - مطروح</v>
          </cell>
          <cell r="N157" t="str">
            <v>السلوم - مطروح</v>
          </cell>
          <cell r="O157">
            <v>0</v>
          </cell>
          <cell r="P157">
            <v>6</v>
          </cell>
          <cell r="Q157">
            <v>8</v>
          </cell>
        </row>
        <row r="158">
          <cell r="A158">
            <v>404952340</v>
          </cell>
          <cell r="B158" t="str">
            <v>عزيزه محمود حميده عبد الله</v>
          </cell>
          <cell r="C158">
            <v>2</v>
          </cell>
          <cell r="D158">
            <v>2</v>
          </cell>
          <cell r="E158" t="str">
            <v>أنثى</v>
          </cell>
          <cell r="F158" t="str">
            <v>منقولة</v>
          </cell>
          <cell r="G158" t="str">
            <v>مسلمة</v>
          </cell>
          <cell r="H158">
            <v>37063</v>
          </cell>
          <cell r="I158">
            <v>37070</v>
          </cell>
          <cell r="J158">
            <v>228</v>
          </cell>
          <cell r="K158">
            <v>0</v>
          </cell>
          <cell r="L158" t="str">
            <v>صالحة عبد المولى عبد الحميد</v>
          </cell>
          <cell r="M158" t="str">
            <v>السلوم - مطروح</v>
          </cell>
          <cell r="N158" t="str">
            <v>السلوم - مطروح</v>
          </cell>
          <cell r="O158">
            <v>11</v>
          </cell>
          <cell r="P158">
            <v>3</v>
          </cell>
          <cell r="Q158">
            <v>7</v>
          </cell>
        </row>
        <row r="159">
          <cell r="A159">
            <v>404952364</v>
          </cell>
          <cell r="B159" t="str">
            <v>فاطمه حبيب عيسى عمر</v>
          </cell>
          <cell r="C159">
            <v>2</v>
          </cell>
          <cell r="D159">
            <v>2</v>
          </cell>
          <cell r="E159" t="str">
            <v>أنثى</v>
          </cell>
          <cell r="F159" t="str">
            <v>منقولة</v>
          </cell>
          <cell r="G159" t="str">
            <v>مسلمة</v>
          </cell>
          <cell r="H159">
            <v>36314</v>
          </cell>
          <cell r="I159">
            <v>36319</v>
          </cell>
          <cell r="J159">
            <v>230</v>
          </cell>
          <cell r="K159">
            <v>0</v>
          </cell>
          <cell r="L159" t="str">
            <v>كريمة أبو شوال عمر</v>
          </cell>
          <cell r="M159" t="str">
            <v>السلوم - مطروح</v>
          </cell>
          <cell r="N159" t="str">
            <v>السلوم - مطروح</v>
          </cell>
          <cell r="O159">
            <v>29</v>
          </cell>
          <cell r="P159">
            <v>3</v>
          </cell>
          <cell r="Q159">
            <v>9</v>
          </cell>
        </row>
        <row r="160">
          <cell r="A160">
            <v>404952386</v>
          </cell>
          <cell r="B160" t="str">
            <v>فاطمه سعد صابر جالي</v>
          </cell>
          <cell r="C160">
            <v>2</v>
          </cell>
          <cell r="D160">
            <v>2</v>
          </cell>
          <cell r="E160" t="str">
            <v>أنثى</v>
          </cell>
          <cell r="F160" t="str">
            <v>منقولة</v>
          </cell>
          <cell r="G160" t="str">
            <v>مسلمة</v>
          </cell>
          <cell r="H160">
            <v>36992</v>
          </cell>
          <cell r="I160">
            <v>37004</v>
          </cell>
          <cell r="J160">
            <v>158</v>
          </cell>
          <cell r="K160">
            <v>0</v>
          </cell>
          <cell r="L160" t="str">
            <v>كاملة إدريس سعيد</v>
          </cell>
          <cell r="M160" t="str">
            <v>السلوم - مطروح</v>
          </cell>
          <cell r="N160" t="str">
            <v>السلوم - مطروح</v>
          </cell>
          <cell r="O160">
            <v>21</v>
          </cell>
          <cell r="P160">
            <v>5</v>
          </cell>
          <cell r="Q160">
            <v>7</v>
          </cell>
        </row>
        <row r="161">
          <cell r="A161">
            <v>404952415</v>
          </cell>
          <cell r="B161" t="str">
            <v>فرحه عبد الله عبد الحميد هيبة</v>
          </cell>
          <cell r="C161">
            <v>2</v>
          </cell>
          <cell r="D161">
            <v>2</v>
          </cell>
          <cell r="E161" t="str">
            <v>أنثى</v>
          </cell>
          <cell r="F161" t="str">
            <v>منقولة</v>
          </cell>
          <cell r="G161" t="str">
            <v>مسلمة</v>
          </cell>
          <cell r="H161">
            <v>37031</v>
          </cell>
          <cell r="I161">
            <v>37032</v>
          </cell>
          <cell r="J161">
            <v>188</v>
          </cell>
          <cell r="K161">
            <v>0</v>
          </cell>
          <cell r="L161" t="str">
            <v>مستورة حامد محمد</v>
          </cell>
          <cell r="M161" t="str">
            <v>السلوم - مطروح</v>
          </cell>
          <cell r="N161" t="str">
            <v>السلوم - مطروح</v>
          </cell>
          <cell r="O161">
            <v>12</v>
          </cell>
          <cell r="P161">
            <v>4</v>
          </cell>
          <cell r="Q161">
            <v>7</v>
          </cell>
        </row>
        <row r="162">
          <cell r="A162">
            <v>404952445</v>
          </cell>
          <cell r="B162" t="str">
            <v>فريجه محمود الغايش حامد</v>
          </cell>
          <cell r="C162">
            <v>2</v>
          </cell>
          <cell r="D162">
            <v>2</v>
          </cell>
          <cell r="E162" t="str">
            <v>أنثى</v>
          </cell>
          <cell r="F162" t="str">
            <v>منقولة</v>
          </cell>
          <cell r="G162" t="str">
            <v>مسلمة</v>
          </cell>
          <cell r="H162">
            <v>36557</v>
          </cell>
          <cell r="I162">
            <v>36562</v>
          </cell>
          <cell r="J162">
            <v>51</v>
          </cell>
          <cell r="K162">
            <v>0</v>
          </cell>
          <cell r="L162" t="str">
            <v>غنيمة جويدة مقرب</v>
          </cell>
          <cell r="M162" t="str">
            <v>السلوم - مطروح</v>
          </cell>
          <cell r="N162" t="str">
            <v>السلوم - مطروح</v>
          </cell>
          <cell r="O162">
            <v>0</v>
          </cell>
          <cell r="P162">
            <v>8</v>
          </cell>
          <cell r="Q162">
            <v>8</v>
          </cell>
        </row>
        <row r="163">
          <cell r="A163">
            <v>404937586</v>
          </cell>
          <cell r="B163" t="str">
            <v>ماليه بكري ابراهيم عبد السلام</v>
          </cell>
          <cell r="C163">
            <v>2</v>
          </cell>
          <cell r="D163">
            <v>1</v>
          </cell>
          <cell r="E163" t="str">
            <v>أنثى</v>
          </cell>
          <cell r="F163" t="str">
            <v>منقولة</v>
          </cell>
          <cell r="G163" t="str">
            <v>مسلمة</v>
          </cell>
          <cell r="H163">
            <v>37031</v>
          </cell>
          <cell r="I163">
            <v>37038</v>
          </cell>
          <cell r="J163">
            <v>194</v>
          </cell>
          <cell r="K163">
            <v>0</v>
          </cell>
          <cell r="L163" t="str">
            <v>مستورة ناجي عبد الرازق</v>
          </cell>
          <cell r="M163" t="str">
            <v>السلوم - مطروح</v>
          </cell>
          <cell r="N163" t="str">
            <v>السلوم - مطروح</v>
          </cell>
          <cell r="O163">
            <v>12</v>
          </cell>
          <cell r="P163">
            <v>4</v>
          </cell>
          <cell r="Q163">
            <v>7</v>
          </cell>
        </row>
        <row r="164">
          <cell r="A164">
            <v>404952474</v>
          </cell>
          <cell r="B164" t="str">
            <v>مريم عبد المسيح عطيه إبراهيم</v>
          </cell>
          <cell r="C164">
            <v>2</v>
          </cell>
          <cell r="D164">
            <v>2</v>
          </cell>
          <cell r="E164" t="str">
            <v>أنثى</v>
          </cell>
          <cell r="F164" t="str">
            <v>منقولة</v>
          </cell>
          <cell r="G164" t="str">
            <v>مسيحية</v>
          </cell>
          <cell r="H164">
            <v>36892</v>
          </cell>
          <cell r="I164">
            <v>36894</v>
          </cell>
          <cell r="J164">
            <v>8</v>
          </cell>
          <cell r="K164">
            <v>0</v>
          </cell>
          <cell r="L164" t="str">
            <v>صباح إبراهيم شنودة</v>
          </cell>
          <cell r="M164" t="str">
            <v>السلوم - مطروح</v>
          </cell>
          <cell r="N164" t="str">
            <v>السلوم - مطروح</v>
          </cell>
          <cell r="O164">
            <v>0</v>
          </cell>
          <cell r="P164">
            <v>9</v>
          </cell>
          <cell r="Q164">
            <v>7</v>
          </cell>
        </row>
        <row r="165">
          <cell r="A165">
            <v>404937658</v>
          </cell>
          <cell r="B165" t="str">
            <v>مريم مصطفى عمران محمد</v>
          </cell>
          <cell r="C165">
            <v>2</v>
          </cell>
          <cell r="D165">
            <v>1</v>
          </cell>
          <cell r="E165" t="str">
            <v>أنثى</v>
          </cell>
          <cell r="F165" t="str">
            <v>منقولة</v>
          </cell>
          <cell r="G165" t="str">
            <v>مسلمة</v>
          </cell>
          <cell r="H165">
            <v>36961</v>
          </cell>
          <cell r="I165">
            <v>36961</v>
          </cell>
          <cell r="J165">
            <v>562</v>
          </cell>
          <cell r="K165">
            <v>0</v>
          </cell>
          <cell r="L165" t="str">
            <v>خيرية فضل صالح</v>
          </cell>
          <cell r="M165" t="str">
            <v>مرسى مطروح - مطروح</v>
          </cell>
          <cell r="N165" t="str">
            <v>السلوم - مطروح</v>
          </cell>
          <cell r="O165">
            <v>21</v>
          </cell>
          <cell r="P165">
            <v>6</v>
          </cell>
          <cell r="Q165">
            <v>7</v>
          </cell>
        </row>
        <row r="166">
          <cell r="A166">
            <v>404937725</v>
          </cell>
          <cell r="B166" t="str">
            <v>مريم ناجي سعد عثمان</v>
          </cell>
          <cell r="C166">
            <v>2</v>
          </cell>
          <cell r="D166">
            <v>1</v>
          </cell>
          <cell r="E166" t="str">
            <v>أنثى</v>
          </cell>
          <cell r="F166" t="str">
            <v>منقولة</v>
          </cell>
          <cell r="G166" t="str">
            <v>مسلمة</v>
          </cell>
          <cell r="H166">
            <v>37142</v>
          </cell>
          <cell r="I166">
            <v>37147</v>
          </cell>
          <cell r="J166">
            <v>1107</v>
          </cell>
          <cell r="K166">
            <v>0</v>
          </cell>
          <cell r="L166" t="str">
            <v>تفاحة عبد الحي جمعه</v>
          </cell>
          <cell r="M166" t="str">
            <v>سيدي براني - مطروح</v>
          </cell>
          <cell r="N166" t="str">
            <v>السلوم - مطروح</v>
          </cell>
          <cell r="O166">
            <v>24</v>
          </cell>
          <cell r="P166">
            <v>0</v>
          </cell>
          <cell r="Q166">
            <v>7</v>
          </cell>
        </row>
        <row r="167">
          <cell r="A167">
            <v>404952501</v>
          </cell>
          <cell r="B167" t="str">
            <v>منار محمد عبد الله نوح</v>
          </cell>
          <cell r="C167">
            <v>2</v>
          </cell>
          <cell r="D167">
            <v>2</v>
          </cell>
          <cell r="E167" t="str">
            <v>أنثى</v>
          </cell>
          <cell r="F167" t="str">
            <v>منقولة</v>
          </cell>
          <cell r="G167" t="str">
            <v>مسلمة</v>
          </cell>
          <cell r="H167">
            <v>36878</v>
          </cell>
          <cell r="I167">
            <v>36880</v>
          </cell>
          <cell r="J167">
            <v>462</v>
          </cell>
          <cell r="K167">
            <v>0</v>
          </cell>
          <cell r="L167" t="str">
            <v>مريم فرج محمد</v>
          </cell>
          <cell r="M167" t="str">
            <v>السلوم - مطروح</v>
          </cell>
          <cell r="N167" t="str">
            <v>السلوم - مطروح</v>
          </cell>
          <cell r="O167">
            <v>14</v>
          </cell>
          <cell r="P167">
            <v>9</v>
          </cell>
          <cell r="Q167">
            <v>7</v>
          </cell>
          <cell r="R167" t="str">
            <v>00855001</v>
          </cell>
          <cell r="S167" t="str">
            <v>0383380</v>
          </cell>
          <cell r="T167">
            <v>39783</v>
          </cell>
        </row>
        <row r="168">
          <cell r="A168">
            <v>404937804</v>
          </cell>
          <cell r="B168" t="str">
            <v>منة الله علي عبد القادر موسى</v>
          </cell>
          <cell r="C168">
            <v>2</v>
          </cell>
          <cell r="D168">
            <v>1</v>
          </cell>
          <cell r="E168" t="str">
            <v>أنثى</v>
          </cell>
          <cell r="F168" t="str">
            <v>منقولة</v>
          </cell>
          <cell r="G168" t="str">
            <v>مسلمة</v>
          </cell>
          <cell r="H168">
            <v>36892</v>
          </cell>
          <cell r="I168">
            <v>36894</v>
          </cell>
          <cell r="J168">
            <v>10</v>
          </cell>
          <cell r="K168">
            <v>0</v>
          </cell>
          <cell r="L168" t="str">
            <v>نعمه رمضان سالم</v>
          </cell>
          <cell r="M168" t="str">
            <v>السلوم - مطروح</v>
          </cell>
          <cell r="N168" t="str">
            <v>السلوم - مطروح</v>
          </cell>
          <cell r="O168">
            <v>0</v>
          </cell>
          <cell r="P168">
            <v>9</v>
          </cell>
          <cell r="Q168">
            <v>7</v>
          </cell>
        </row>
        <row r="169">
          <cell r="A169">
            <v>404952530</v>
          </cell>
          <cell r="B169" t="str">
            <v>نجمه السبع سعد عطيوه</v>
          </cell>
          <cell r="C169">
            <v>2</v>
          </cell>
          <cell r="D169">
            <v>2</v>
          </cell>
          <cell r="E169" t="str">
            <v>أنثى</v>
          </cell>
          <cell r="F169" t="str">
            <v>منقولة</v>
          </cell>
          <cell r="G169" t="str">
            <v>مسلمة</v>
          </cell>
          <cell r="H169">
            <v>36887</v>
          </cell>
          <cell r="I169">
            <v>36899</v>
          </cell>
          <cell r="J169">
            <v>18</v>
          </cell>
          <cell r="K169">
            <v>0</v>
          </cell>
          <cell r="L169" t="str">
            <v>سلطانه ناجي حسين</v>
          </cell>
          <cell r="M169" t="str">
            <v>السلوم - مطروح</v>
          </cell>
          <cell r="N169" t="str">
            <v>السلوم - مطروح</v>
          </cell>
          <cell r="O169">
            <v>5</v>
          </cell>
          <cell r="P169">
            <v>9</v>
          </cell>
          <cell r="Q169">
            <v>7</v>
          </cell>
        </row>
        <row r="170">
          <cell r="A170">
            <v>404952559</v>
          </cell>
          <cell r="B170" t="str">
            <v>نرمين فرنسيس فهمي مشرقي</v>
          </cell>
          <cell r="C170">
            <v>2</v>
          </cell>
          <cell r="D170">
            <v>2</v>
          </cell>
          <cell r="E170" t="str">
            <v>أنثى</v>
          </cell>
          <cell r="F170" t="str">
            <v>منقولة</v>
          </cell>
          <cell r="G170" t="str">
            <v>مسيحية</v>
          </cell>
          <cell r="H170">
            <v>37062</v>
          </cell>
          <cell r="I170">
            <v>37074</v>
          </cell>
          <cell r="J170">
            <v>231</v>
          </cell>
          <cell r="K170">
            <v>0</v>
          </cell>
          <cell r="L170" t="str">
            <v>نبيلة عبد المسيح قنديل</v>
          </cell>
          <cell r="M170" t="str">
            <v>السلوم - مطروح</v>
          </cell>
          <cell r="N170" t="str">
            <v>السلوم - مطروح</v>
          </cell>
          <cell r="O170">
            <v>12</v>
          </cell>
          <cell r="P170">
            <v>3</v>
          </cell>
          <cell r="Q170">
            <v>7</v>
          </cell>
        </row>
        <row r="171">
          <cell r="A171">
            <v>404937869</v>
          </cell>
          <cell r="B171" t="str">
            <v>نصره سيد عبد التواب سليمان</v>
          </cell>
          <cell r="C171">
            <v>2</v>
          </cell>
          <cell r="D171">
            <v>1</v>
          </cell>
          <cell r="E171" t="str">
            <v>أنثى</v>
          </cell>
          <cell r="F171" t="str">
            <v>منقولة</v>
          </cell>
          <cell r="G171" t="str">
            <v>مسلمة</v>
          </cell>
          <cell r="H171">
            <v>36990</v>
          </cell>
          <cell r="I171">
            <v>36992</v>
          </cell>
          <cell r="J171">
            <v>389</v>
          </cell>
          <cell r="K171">
            <v>0</v>
          </cell>
          <cell r="L171" t="str">
            <v>سيده سعيد علي صالحين</v>
          </cell>
          <cell r="M171" t="str">
            <v>جيزة - القاهرة</v>
          </cell>
          <cell r="N171" t="str">
            <v>السلوم - مطروح</v>
          </cell>
          <cell r="O171">
            <v>23</v>
          </cell>
          <cell r="P171">
            <v>5</v>
          </cell>
          <cell r="Q171">
            <v>7</v>
          </cell>
        </row>
        <row r="172">
          <cell r="A172">
            <v>404937950</v>
          </cell>
          <cell r="B172" t="str">
            <v>نصره مبروك متخطري نوح</v>
          </cell>
          <cell r="C172">
            <v>2</v>
          </cell>
          <cell r="D172">
            <v>1</v>
          </cell>
          <cell r="E172" t="str">
            <v>أنثى</v>
          </cell>
          <cell r="F172" t="str">
            <v>منقولة</v>
          </cell>
          <cell r="G172" t="str">
            <v>مسلمة</v>
          </cell>
          <cell r="H172">
            <v>36996</v>
          </cell>
          <cell r="N172" t="str">
            <v>السلوم - مطروح</v>
          </cell>
          <cell r="O172">
            <v>17</v>
          </cell>
          <cell r="P172">
            <v>5</v>
          </cell>
          <cell r="Q172">
            <v>7</v>
          </cell>
          <cell r="W172" t="str">
            <v>محولة إلى المدرسة</v>
          </cell>
          <cell r="X172" t="str">
            <v>مدرسة سيول القطعان فصل واحد "حديث"</v>
          </cell>
        </row>
        <row r="173">
          <cell r="A173">
            <v>404938393</v>
          </cell>
          <cell r="B173" t="str">
            <v>نورا قدري الادهم محمد</v>
          </cell>
          <cell r="C173">
            <v>2</v>
          </cell>
          <cell r="D173">
            <v>1</v>
          </cell>
          <cell r="E173" t="str">
            <v>أنثى</v>
          </cell>
          <cell r="F173" t="str">
            <v>منقولة</v>
          </cell>
          <cell r="G173" t="str">
            <v>مسلمة</v>
          </cell>
          <cell r="H173">
            <v>37136</v>
          </cell>
          <cell r="I173">
            <v>37136</v>
          </cell>
          <cell r="J173">
            <v>529</v>
          </cell>
          <cell r="K173">
            <v>0</v>
          </cell>
          <cell r="L173" t="str">
            <v>جيهان عبد الباسط محمد</v>
          </cell>
          <cell r="M173" t="str">
            <v>أولاد قبلي - سوهاج</v>
          </cell>
          <cell r="N173" t="str">
            <v>السلوم - مطروح</v>
          </cell>
          <cell r="O173">
            <v>30</v>
          </cell>
          <cell r="P173">
            <v>0</v>
          </cell>
          <cell r="Q173">
            <v>7</v>
          </cell>
          <cell r="R173" t="str">
            <v>00855018</v>
          </cell>
          <cell r="S173" t="str">
            <v>0383380</v>
          </cell>
          <cell r="T173">
            <v>39783</v>
          </cell>
        </row>
        <row r="174">
          <cell r="A174">
            <v>404938461</v>
          </cell>
          <cell r="B174" t="str">
            <v>هدى مصطفى فرج محمد</v>
          </cell>
          <cell r="C174">
            <v>2</v>
          </cell>
          <cell r="D174">
            <v>1</v>
          </cell>
          <cell r="E174" t="str">
            <v>أنثى</v>
          </cell>
          <cell r="F174" t="str">
            <v>منقولة</v>
          </cell>
          <cell r="G174" t="str">
            <v>مسلمة</v>
          </cell>
          <cell r="H174">
            <v>36950</v>
          </cell>
          <cell r="I174">
            <v>36953</v>
          </cell>
          <cell r="J174">
            <v>86</v>
          </cell>
          <cell r="K174">
            <v>0</v>
          </cell>
          <cell r="L174" t="str">
            <v>سليمة عبد السلام علواني</v>
          </cell>
          <cell r="M174" t="str">
            <v>السلوم - مطروح</v>
          </cell>
          <cell r="N174" t="str">
            <v>السلوم - مطروح</v>
          </cell>
          <cell r="O174">
            <v>4</v>
          </cell>
          <cell r="P174">
            <v>7</v>
          </cell>
          <cell r="Q174">
            <v>7</v>
          </cell>
        </row>
        <row r="175">
          <cell r="A175">
            <v>404938515</v>
          </cell>
          <cell r="B175" t="str">
            <v>هنادي السيد محمد السيد</v>
          </cell>
          <cell r="C175">
            <v>2</v>
          </cell>
          <cell r="D175">
            <v>1</v>
          </cell>
          <cell r="E175" t="str">
            <v>أنثى</v>
          </cell>
          <cell r="F175" t="str">
            <v>منقولة</v>
          </cell>
          <cell r="G175" t="str">
            <v>مسلمة</v>
          </cell>
          <cell r="H175">
            <v>36593</v>
          </cell>
          <cell r="I175">
            <v>36593</v>
          </cell>
          <cell r="J175">
            <v>70</v>
          </cell>
          <cell r="K175">
            <v>0</v>
          </cell>
          <cell r="L175" t="str">
            <v>عزة عبد اللاه محمدين</v>
          </cell>
          <cell r="M175" t="str">
            <v>الاصلاح - سوهاج</v>
          </cell>
          <cell r="N175" t="str">
            <v>السلوم - مطروح</v>
          </cell>
          <cell r="O175">
            <v>24</v>
          </cell>
          <cell r="P175">
            <v>6</v>
          </cell>
          <cell r="Q175">
            <v>8</v>
          </cell>
        </row>
        <row r="176">
          <cell r="A176">
            <v>404938857</v>
          </cell>
          <cell r="B176" t="str">
            <v>هند حكيم متموح مسعود</v>
          </cell>
          <cell r="C176">
            <v>2</v>
          </cell>
          <cell r="D176">
            <v>1</v>
          </cell>
          <cell r="E176" t="str">
            <v>أنثى</v>
          </cell>
          <cell r="F176" t="str">
            <v>منقولة</v>
          </cell>
          <cell r="G176" t="str">
            <v>مسلمة</v>
          </cell>
          <cell r="H176">
            <v>37151</v>
          </cell>
          <cell r="I176">
            <v>37157</v>
          </cell>
          <cell r="J176">
            <v>342</v>
          </cell>
          <cell r="K176">
            <v>0</v>
          </cell>
          <cell r="L176" t="str">
            <v>صالحة دبنون مسعود</v>
          </cell>
          <cell r="M176" t="str">
            <v>السلوم - مطروح</v>
          </cell>
          <cell r="N176" t="str">
            <v>السلوم - مطروح</v>
          </cell>
          <cell r="O176">
            <v>15</v>
          </cell>
          <cell r="P176">
            <v>0</v>
          </cell>
          <cell r="Q176">
            <v>7</v>
          </cell>
        </row>
        <row r="177">
          <cell r="A177">
            <v>404938918</v>
          </cell>
          <cell r="B177" t="str">
            <v>هنيه عبد الرحمن موسى حمد</v>
          </cell>
          <cell r="C177">
            <v>2</v>
          </cell>
          <cell r="D177">
            <v>1</v>
          </cell>
          <cell r="E177" t="str">
            <v>أنثى</v>
          </cell>
          <cell r="F177" t="str">
            <v>منقولة</v>
          </cell>
          <cell r="G177" t="str">
            <v>مسلمة</v>
          </cell>
          <cell r="H177">
            <v>36814</v>
          </cell>
          <cell r="I177">
            <v>36816</v>
          </cell>
          <cell r="J177">
            <v>387</v>
          </cell>
          <cell r="K177">
            <v>0</v>
          </cell>
          <cell r="L177" t="str">
            <v>شويخة محمد فضيل</v>
          </cell>
          <cell r="M177" t="str">
            <v>السلوم - مطروح</v>
          </cell>
          <cell r="N177" t="str">
            <v>السلوم - مطروح</v>
          </cell>
          <cell r="O177">
            <v>17</v>
          </cell>
          <cell r="P177">
            <v>11</v>
          </cell>
          <cell r="Q177">
            <v>7</v>
          </cell>
        </row>
        <row r="178">
          <cell r="A178">
            <v>404938989</v>
          </cell>
          <cell r="B178" t="str">
            <v>ورده عيسى ميكائيل خميس</v>
          </cell>
          <cell r="C178">
            <v>2</v>
          </cell>
          <cell r="D178">
            <v>1</v>
          </cell>
          <cell r="E178" t="str">
            <v>أنثى</v>
          </cell>
          <cell r="F178" t="str">
            <v>منقولة</v>
          </cell>
          <cell r="G178" t="str">
            <v>مسلمة</v>
          </cell>
          <cell r="H178">
            <v>36820</v>
          </cell>
          <cell r="I178">
            <v>36828</v>
          </cell>
          <cell r="J178">
            <v>394</v>
          </cell>
          <cell r="K178">
            <v>0</v>
          </cell>
          <cell r="L178" t="str">
            <v>مرتاحة بريك صالح</v>
          </cell>
          <cell r="M178" t="str">
            <v>السلوم - مطروح</v>
          </cell>
          <cell r="N178" t="str">
            <v>السلوم - مطروح</v>
          </cell>
          <cell r="O178">
            <v>11</v>
          </cell>
          <cell r="P178">
            <v>11</v>
          </cell>
          <cell r="Q178">
            <v>7</v>
          </cell>
        </row>
        <row r="179">
          <cell r="A179">
            <v>404939095</v>
          </cell>
          <cell r="B179" t="str">
            <v>وفاء محمد يونس شعيب</v>
          </cell>
          <cell r="C179">
            <v>2</v>
          </cell>
          <cell r="D179">
            <v>1</v>
          </cell>
          <cell r="E179" t="str">
            <v>أنثى</v>
          </cell>
          <cell r="F179" t="str">
            <v>منقولة</v>
          </cell>
          <cell r="G179" t="str">
            <v>مسلمة</v>
          </cell>
          <cell r="H179">
            <v>37113</v>
          </cell>
          <cell r="I179">
            <v>37122</v>
          </cell>
          <cell r="J179">
            <v>288</v>
          </cell>
          <cell r="K179">
            <v>0</v>
          </cell>
          <cell r="L179" t="str">
            <v>فايزة حامد فتح الله</v>
          </cell>
          <cell r="M179" t="str">
            <v>السلوم - مطروح</v>
          </cell>
          <cell r="N179" t="str">
            <v>السلوم - مطروح</v>
          </cell>
          <cell r="O179">
            <v>22</v>
          </cell>
          <cell r="P179">
            <v>1</v>
          </cell>
          <cell r="Q179">
            <v>7</v>
          </cell>
        </row>
        <row r="180">
          <cell r="A180">
            <v>404939182</v>
          </cell>
          <cell r="B180" t="str">
            <v>ياسمين عصام حسين يونس</v>
          </cell>
          <cell r="C180">
            <v>2</v>
          </cell>
          <cell r="D180">
            <v>1</v>
          </cell>
          <cell r="E180" t="str">
            <v>أنثى</v>
          </cell>
          <cell r="F180" t="str">
            <v>منقولة</v>
          </cell>
          <cell r="G180" t="str">
            <v>مسلمة</v>
          </cell>
          <cell r="H180">
            <v>37079</v>
          </cell>
          <cell r="I180">
            <v>37079</v>
          </cell>
          <cell r="J180">
            <v>170</v>
          </cell>
          <cell r="K180">
            <v>0</v>
          </cell>
          <cell r="L180" t="str">
            <v>سوسن حسن حافظ</v>
          </cell>
          <cell r="M180" t="str">
            <v>الشورانية - سوهاج</v>
          </cell>
          <cell r="N180" t="str">
            <v>السلوم - مطروح</v>
          </cell>
          <cell r="O180">
            <v>25</v>
          </cell>
          <cell r="P180">
            <v>2</v>
          </cell>
          <cell r="Q180">
            <v>7</v>
          </cell>
        </row>
        <row r="181">
          <cell r="A181">
            <v>404932363</v>
          </cell>
          <cell r="B181" t="str">
            <v>ابراهيم ابراهيم سليمان محمد</v>
          </cell>
          <cell r="C181">
            <v>2</v>
          </cell>
          <cell r="D181">
            <v>1</v>
          </cell>
          <cell r="E181" t="str">
            <v>ذكر</v>
          </cell>
          <cell r="F181" t="str">
            <v>منقول</v>
          </cell>
          <cell r="G181" t="str">
            <v>مسلم</v>
          </cell>
          <cell r="H181">
            <v>36911</v>
          </cell>
          <cell r="I181">
            <v>36914</v>
          </cell>
          <cell r="J181">
            <v>28</v>
          </cell>
          <cell r="K181">
            <v>0</v>
          </cell>
          <cell r="L181" t="str">
            <v>قسمة مطير ضحى</v>
          </cell>
          <cell r="M181" t="str">
            <v>السلوم - مطروح</v>
          </cell>
          <cell r="N181" t="str">
            <v>السلوم - مطروح</v>
          </cell>
          <cell r="O181">
            <v>12</v>
          </cell>
          <cell r="P181">
            <v>8</v>
          </cell>
          <cell r="Q181">
            <v>7</v>
          </cell>
        </row>
        <row r="182">
          <cell r="A182">
            <v>404939622</v>
          </cell>
          <cell r="B182" t="str">
            <v>ابراهيم حبيب عيسى عمر</v>
          </cell>
          <cell r="C182">
            <v>2</v>
          </cell>
          <cell r="D182">
            <v>2</v>
          </cell>
          <cell r="E182" t="str">
            <v>ذكر</v>
          </cell>
          <cell r="F182" t="str">
            <v>منقول</v>
          </cell>
          <cell r="G182" t="str">
            <v>مسلم</v>
          </cell>
          <cell r="H182">
            <v>37023</v>
          </cell>
          <cell r="I182">
            <v>37024</v>
          </cell>
          <cell r="J182">
            <v>177</v>
          </cell>
          <cell r="K182">
            <v>0</v>
          </cell>
          <cell r="L182" t="str">
            <v>كريمة أبو شوال عمر</v>
          </cell>
          <cell r="M182" t="str">
            <v>السلوم - مطروح</v>
          </cell>
          <cell r="N182" t="str">
            <v>السلوم - مطروح</v>
          </cell>
          <cell r="O182">
            <v>20</v>
          </cell>
          <cell r="P182">
            <v>4</v>
          </cell>
          <cell r="Q182">
            <v>7</v>
          </cell>
        </row>
        <row r="183">
          <cell r="A183">
            <v>404939729</v>
          </cell>
          <cell r="B183" t="str">
            <v>ابراهيم رجب عبد السلام يحيى</v>
          </cell>
          <cell r="C183">
            <v>2</v>
          </cell>
          <cell r="D183">
            <v>2</v>
          </cell>
          <cell r="E183" t="str">
            <v>ذكر</v>
          </cell>
          <cell r="F183" t="str">
            <v>منقول</v>
          </cell>
          <cell r="G183" t="str">
            <v>مسلم</v>
          </cell>
          <cell r="H183">
            <v>36180</v>
          </cell>
          <cell r="I183">
            <v>36181</v>
          </cell>
          <cell r="J183">
            <v>82</v>
          </cell>
          <cell r="K183">
            <v>0</v>
          </cell>
          <cell r="L183" t="str">
            <v>جميعه اسماعيل يحيى</v>
          </cell>
          <cell r="M183" t="str">
            <v>سيدي براني - مطروح</v>
          </cell>
          <cell r="N183" t="str">
            <v>السلوم - مطروح</v>
          </cell>
          <cell r="O183">
            <v>12</v>
          </cell>
          <cell r="P183">
            <v>8</v>
          </cell>
          <cell r="Q183">
            <v>9</v>
          </cell>
        </row>
        <row r="184">
          <cell r="A184">
            <v>404932432</v>
          </cell>
          <cell r="B184" t="str">
            <v>احمد رأفت شعبان عبد الرحيم</v>
          </cell>
          <cell r="C184">
            <v>2</v>
          </cell>
          <cell r="D184">
            <v>1</v>
          </cell>
          <cell r="E184" t="str">
            <v>ذكر</v>
          </cell>
          <cell r="F184" t="str">
            <v>منقول</v>
          </cell>
          <cell r="G184" t="str">
            <v>مسلم</v>
          </cell>
          <cell r="H184">
            <v>36928</v>
          </cell>
          <cell r="I184">
            <v>36937</v>
          </cell>
          <cell r="J184">
            <v>62</v>
          </cell>
          <cell r="K184">
            <v>0</v>
          </cell>
          <cell r="L184" t="str">
            <v>سلوى أحمد محمد</v>
          </cell>
          <cell r="M184" t="str">
            <v>السلوم - مطروح</v>
          </cell>
          <cell r="N184" t="str">
            <v>السلوم - مطروح</v>
          </cell>
          <cell r="O184">
            <v>26</v>
          </cell>
          <cell r="P184">
            <v>7</v>
          </cell>
          <cell r="Q184">
            <v>7</v>
          </cell>
        </row>
        <row r="185">
          <cell r="A185">
            <v>404939844</v>
          </cell>
          <cell r="B185" t="str">
            <v>احمد عبد العزيز عبده عبد العزيز</v>
          </cell>
          <cell r="C185">
            <v>2</v>
          </cell>
          <cell r="D185">
            <v>2</v>
          </cell>
          <cell r="E185" t="str">
            <v>ذكر</v>
          </cell>
          <cell r="F185" t="str">
            <v>منقول</v>
          </cell>
          <cell r="G185" t="str">
            <v>مسلم</v>
          </cell>
          <cell r="H185">
            <v>36892</v>
          </cell>
          <cell r="I185">
            <v>36892</v>
          </cell>
          <cell r="J185">
            <v>1</v>
          </cell>
          <cell r="K185">
            <v>0</v>
          </cell>
          <cell r="L185" t="str">
            <v>أفراج حميد برقوق</v>
          </cell>
          <cell r="M185" t="str">
            <v>السلوم - مطروح</v>
          </cell>
          <cell r="N185" t="str">
            <v>السلوم - مطروح</v>
          </cell>
          <cell r="O185">
            <v>0</v>
          </cell>
          <cell r="P185">
            <v>9</v>
          </cell>
          <cell r="Q185">
            <v>7</v>
          </cell>
        </row>
        <row r="186">
          <cell r="A186">
            <v>404939906</v>
          </cell>
          <cell r="B186" t="str">
            <v>اسامة عبد الهادي منصور مفتاح</v>
          </cell>
          <cell r="C186">
            <v>2</v>
          </cell>
          <cell r="D186">
            <v>2</v>
          </cell>
          <cell r="E186" t="str">
            <v>ذكر</v>
          </cell>
          <cell r="F186" t="str">
            <v>منقول</v>
          </cell>
          <cell r="G186" t="str">
            <v>مسلم</v>
          </cell>
          <cell r="H186">
            <v>37184</v>
          </cell>
          <cell r="N186" t="str">
            <v>السلوم - مطروح</v>
          </cell>
          <cell r="O186">
            <v>12</v>
          </cell>
          <cell r="P186">
            <v>11</v>
          </cell>
          <cell r="Q186">
            <v>6</v>
          </cell>
          <cell r="W186" t="str">
            <v>محول إلى المدرسة</v>
          </cell>
          <cell r="X186" t="str">
            <v>مدرسة سيول القطعان الابتدائية</v>
          </cell>
        </row>
        <row r="187">
          <cell r="A187">
            <v>404932499</v>
          </cell>
          <cell r="B187" t="str">
            <v>انس ناجي حميده عبد السلام</v>
          </cell>
          <cell r="C187">
            <v>2</v>
          </cell>
          <cell r="D187">
            <v>1</v>
          </cell>
          <cell r="E187" t="str">
            <v>ذكر</v>
          </cell>
          <cell r="F187" t="str">
            <v>منقول</v>
          </cell>
          <cell r="G187" t="str">
            <v>مسلم</v>
          </cell>
          <cell r="H187">
            <v>37057</v>
          </cell>
          <cell r="I187">
            <v>37058</v>
          </cell>
          <cell r="J187">
            <v>215</v>
          </cell>
          <cell r="K187">
            <v>0</v>
          </cell>
          <cell r="L187" t="str">
            <v>زاهية شوشان عبد السلام</v>
          </cell>
          <cell r="M187" t="str">
            <v>السلوم - مطروح</v>
          </cell>
          <cell r="N187" t="str">
            <v>السلوم - مطروح</v>
          </cell>
          <cell r="O187">
            <v>17</v>
          </cell>
          <cell r="P187">
            <v>3</v>
          </cell>
          <cell r="Q187">
            <v>7</v>
          </cell>
        </row>
        <row r="188">
          <cell r="A188">
            <v>404951505</v>
          </cell>
          <cell r="B188" t="str">
            <v>جمال ناصف حبيب</v>
          </cell>
          <cell r="C188">
            <v>2</v>
          </cell>
          <cell r="D188">
            <v>2</v>
          </cell>
          <cell r="E188" t="str">
            <v>ذكر</v>
          </cell>
          <cell r="F188" t="str">
            <v>منقول</v>
          </cell>
          <cell r="G188" t="str">
            <v>مسلم</v>
          </cell>
          <cell r="H188">
            <v>36996</v>
          </cell>
          <cell r="N188" t="str">
            <v>السلوم - مطروح</v>
          </cell>
          <cell r="O188">
            <v>17</v>
          </cell>
          <cell r="P188">
            <v>5</v>
          </cell>
          <cell r="Q188">
            <v>7</v>
          </cell>
          <cell r="W188" t="str">
            <v>محول إلى المدرسة</v>
          </cell>
          <cell r="X188" t="str">
            <v>مدرسة سيول القطعان الابتدائية</v>
          </cell>
        </row>
        <row r="189">
          <cell r="A189">
            <v>404951525</v>
          </cell>
          <cell r="B189" t="str">
            <v>حمزه سلامه غنيوه سالم</v>
          </cell>
          <cell r="C189">
            <v>2</v>
          </cell>
          <cell r="D189">
            <v>2</v>
          </cell>
          <cell r="E189" t="str">
            <v>ذكر</v>
          </cell>
          <cell r="F189" t="str">
            <v>منقول</v>
          </cell>
          <cell r="G189" t="str">
            <v>مسلم</v>
          </cell>
          <cell r="H189">
            <v>36906</v>
          </cell>
          <cell r="I189">
            <v>36911</v>
          </cell>
          <cell r="J189">
            <v>24</v>
          </cell>
          <cell r="K189">
            <v>0</v>
          </cell>
          <cell r="L189" t="str">
            <v>ربح علي سالم</v>
          </cell>
          <cell r="M189" t="str">
            <v>السلوم - مطروح</v>
          </cell>
          <cell r="N189" t="str">
            <v>السلوم - مطروح</v>
          </cell>
          <cell r="O189">
            <v>17</v>
          </cell>
          <cell r="P189">
            <v>8</v>
          </cell>
          <cell r="Q189">
            <v>7</v>
          </cell>
        </row>
        <row r="190">
          <cell r="A190">
            <v>404932666</v>
          </cell>
          <cell r="B190" t="str">
            <v>خميس حمد محمد عكنوش</v>
          </cell>
          <cell r="C190">
            <v>2</v>
          </cell>
          <cell r="D190">
            <v>1</v>
          </cell>
          <cell r="E190" t="str">
            <v>ذكر</v>
          </cell>
          <cell r="F190" t="str">
            <v>منقول</v>
          </cell>
          <cell r="G190" t="str">
            <v>مسلم</v>
          </cell>
          <cell r="H190">
            <v>36884</v>
          </cell>
          <cell r="I190">
            <v>36890</v>
          </cell>
          <cell r="J190">
            <v>267</v>
          </cell>
          <cell r="K190">
            <v>0</v>
          </cell>
          <cell r="L190" t="str">
            <v>ناجية يونس عبد الله</v>
          </cell>
          <cell r="M190" t="str">
            <v>السلوم - مطروح</v>
          </cell>
          <cell r="N190" t="str">
            <v>السلوم - مطروح</v>
          </cell>
          <cell r="O190">
            <v>8</v>
          </cell>
          <cell r="P190">
            <v>9</v>
          </cell>
          <cell r="Q190">
            <v>7</v>
          </cell>
          <cell r="R190" t="str">
            <v>00855181</v>
          </cell>
          <cell r="S190" t="str">
            <v>0383282</v>
          </cell>
          <cell r="T190">
            <v>39750</v>
          </cell>
        </row>
        <row r="191">
          <cell r="A191">
            <v>404951542</v>
          </cell>
          <cell r="B191" t="str">
            <v>راغب أنور يونس شعيب</v>
          </cell>
          <cell r="C191">
            <v>2</v>
          </cell>
          <cell r="D191">
            <v>2</v>
          </cell>
          <cell r="E191" t="str">
            <v>ذكر</v>
          </cell>
          <cell r="F191" t="str">
            <v>منقول</v>
          </cell>
          <cell r="G191" t="str">
            <v>مسلم</v>
          </cell>
          <cell r="H191">
            <v>37108</v>
          </cell>
          <cell r="I191">
            <v>37109</v>
          </cell>
          <cell r="J191">
            <v>277</v>
          </cell>
          <cell r="K191">
            <v>0</v>
          </cell>
          <cell r="L191" t="str">
            <v>صابرة عبد السلام علواني</v>
          </cell>
          <cell r="M191" t="str">
            <v>السلوم - مطروح</v>
          </cell>
          <cell r="N191" t="str">
            <v>السلوم - مطروح</v>
          </cell>
          <cell r="O191">
            <v>27</v>
          </cell>
          <cell r="P191">
            <v>1</v>
          </cell>
          <cell r="Q191">
            <v>7</v>
          </cell>
        </row>
        <row r="192">
          <cell r="A192">
            <v>404932767</v>
          </cell>
          <cell r="B192" t="str">
            <v>زياد ابو زيد شريف</v>
          </cell>
          <cell r="C192">
            <v>2</v>
          </cell>
          <cell r="D192">
            <v>1</v>
          </cell>
          <cell r="E192" t="str">
            <v>ذكر</v>
          </cell>
          <cell r="F192" t="str">
            <v>منقول</v>
          </cell>
          <cell r="G192" t="str">
            <v>مسلم</v>
          </cell>
          <cell r="H192">
            <v>36896</v>
          </cell>
          <cell r="N192" t="str">
            <v>السلوم - مطروح</v>
          </cell>
          <cell r="O192">
            <v>27</v>
          </cell>
          <cell r="P192">
            <v>8</v>
          </cell>
          <cell r="Q192">
            <v>7</v>
          </cell>
          <cell r="W192" t="str">
            <v>محول إلى المدرسة</v>
          </cell>
          <cell r="X192" t="str">
            <v>مدرسة السلوم بنات الابتدائية</v>
          </cell>
        </row>
        <row r="193">
          <cell r="A193">
            <v>404951554</v>
          </cell>
          <cell r="B193" t="str">
            <v>زياد محمد مبروك حميده</v>
          </cell>
          <cell r="C193">
            <v>2</v>
          </cell>
          <cell r="D193">
            <v>2</v>
          </cell>
          <cell r="E193" t="str">
            <v>ذكر</v>
          </cell>
          <cell r="F193" t="str">
            <v>منقول</v>
          </cell>
          <cell r="G193" t="str">
            <v>مسلم</v>
          </cell>
          <cell r="H193">
            <v>37143</v>
          </cell>
          <cell r="I193">
            <v>37143</v>
          </cell>
          <cell r="J193">
            <v>319</v>
          </cell>
          <cell r="K193">
            <v>0</v>
          </cell>
          <cell r="L193" t="str">
            <v>خديجة حمد سالم</v>
          </cell>
          <cell r="M193" t="str">
            <v>السلوم - مطروح</v>
          </cell>
          <cell r="N193" t="str">
            <v>السلوم - مطروح</v>
          </cell>
          <cell r="O193">
            <v>23</v>
          </cell>
          <cell r="P193">
            <v>0</v>
          </cell>
          <cell r="Q193">
            <v>7</v>
          </cell>
        </row>
        <row r="194">
          <cell r="A194">
            <v>404932852</v>
          </cell>
          <cell r="B194" t="str">
            <v>سعيد رجب عبد السلام يحيى</v>
          </cell>
          <cell r="C194">
            <v>2</v>
          </cell>
          <cell r="D194">
            <v>1</v>
          </cell>
          <cell r="E194" t="str">
            <v>ذكر</v>
          </cell>
          <cell r="F194" t="str">
            <v>منقول</v>
          </cell>
          <cell r="G194" t="str">
            <v>مسلم</v>
          </cell>
          <cell r="H194">
            <v>36988</v>
          </cell>
          <cell r="I194">
            <v>36989</v>
          </cell>
          <cell r="J194">
            <v>450</v>
          </cell>
          <cell r="K194">
            <v>0</v>
          </cell>
          <cell r="L194" t="str">
            <v>جميعه اسماعيل يحيى</v>
          </cell>
          <cell r="M194" t="str">
            <v>سيدي براني - مطروح</v>
          </cell>
          <cell r="N194" t="str">
            <v>السلوم - مطروح</v>
          </cell>
          <cell r="O194">
            <v>25</v>
          </cell>
          <cell r="P194">
            <v>5</v>
          </cell>
          <cell r="Q194">
            <v>7</v>
          </cell>
        </row>
        <row r="195">
          <cell r="A195">
            <v>404951575</v>
          </cell>
          <cell r="B195" t="str">
            <v>شاهين محمد عبد الله عبد الهادي</v>
          </cell>
          <cell r="C195">
            <v>2</v>
          </cell>
          <cell r="D195">
            <v>2</v>
          </cell>
          <cell r="E195" t="str">
            <v>ذكر</v>
          </cell>
          <cell r="F195" t="str">
            <v>منقول</v>
          </cell>
          <cell r="G195" t="str">
            <v>مسلم</v>
          </cell>
          <cell r="H195">
            <v>37074</v>
          </cell>
          <cell r="I195">
            <v>37084</v>
          </cell>
          <cell r="J195">
            <v>249</v>
          </cell>
          <cell r="K195">
            <v>0</v>
          </cell>
          <cell r="L195" t="str">
            <v>زاهية مفتاح أبو شليتة</v>
          </cell>
          <cell r="M195" t="str">
            <v>السلوم - مطروح</v>
          </cell>
          <cell r="N195" t="str">
            <v>السلوم - مطروح</v>
          </cell>
          <cell r="O195">
            <v>30</v>
          </cell>
          <cell r="P195">
            <v>2</v>
          </cell>
          <cell r="Q195">
            <v>7</v>
          </cell>
        </row>
        <row r="196">
          <cell r="A196">
            <v>404932919</v>
          </cell>
          <cell r="B196" t="str">
            <v>صلاح حامد عمران محمد</v>
          </cell>
          <cell r="C196">
            <v>2</v>
          </cell>
          <cell r="D196">
            <v>1</v>
          </cell>
          <cell r="E196" t="str">
            <v>ذكر</v>
          </cell>
          <cell r="F196" t="str">
            <v>منقول</v>
          </cell>
          <cell r="G196" t="str">
            <v>مسلم</v>
          </cell>
          <cell r="H196">
            <v>36935</v>
          </cell>
          <cell r="I196">
            <v>36942</v>
          </cell>
          <cell r="J196">
            <v>76</v>
          </cell>
          <cell r="K196">
            <v>0</v>
          </cell>
          <cell r="L196" t="str">
            <v>سعدة عطية ابراهيم</v>
          </cell>
          <cell r="M196" t="str">
            <v>السلوم - مطروح</v>
          </cell>
          <cell r="N196" t="str">
            <v>السلوم - مطروح</v>
          </cell>
          <cell r="O196">
            <v>19</v>
          </cell>
          <cell r="P196">
            <v>7</v>
          </cell>
          <cell r="Q196">
            <v>7</v>
          </cell>
          <cell r="R196" t="str">
            <v>00855182</v>
          </cell>
          <cell r="S196" t="str">
            <v>0383282</v>
          </cell>
          <cell r="T196">
            <v>39750</v>
          </cell>
        </row>
        <row r="197">
          <cell r="A197">
            <v>404951592</v>
          </cell>
          <cell r="B197" t="str">
            <v>صلاح سليمان وكيل قويدر</v>
          </cell>
          <cell r="C197">
            <v>2</v>
          </cell>
          <cell r="D197">
            <v>2</v>
          </cell>
          <cell r="E197" t="str">
            <v>ذكر</v>
          </cell>
          <cell r="F197" t="str">
            <v>منقول</v>
          </cell>
          <cell r="G197" t="str">
            <v>مسلم</v>
          </cell>
          <cell r="H197">
            <v>36892</v>
          </cell>
          <cell r="N197" t="str">
            <v>السلوم - مطروح</v>
          </cell>
          <cell r="O197">
            <v>0</v>
          </cell>
          <cell r="P197">
            <v>9</v>
          </cell>
          <cell r="Q197">
            <v>7</v>
          </cell>
          <cell r="W197" t="str">
            <v>محول إلى المدرسة</v>
          </cell>
          <cell r="X197" t="str">
            <v>مدرسة الزويدة الابتدائية المشتركة</v>
          </cell>
        </row>
        <row r="198">
          <cell r="A198">
            <v>404933017</v>
          </cell>
          <cell r="B198" t="str">
            <v>صلاح عوض عثمان سعد</v>
          </cell>
          <cell r="C198">
            <v>2</v>
          </cell>
          <cell r="D198">
            <v>1</v>
          </cell>
          <cell r="E198" t="str">
            <v>ذكر</v>
          </cell>
          <cell r="F198" t="str">
            <v>منقول</v>
          </cell>
          <cell r="G198" t="str">
            <v>مسلم</v>
          </cell>
          <cell r="H198">
            <v>36647</v>
          </cell>
          <cell r="I198">
            <v>36661</v>
          </cell>
          <cell r="J198">
            <v>186</v>
          </cell>
          <cell r="K198">
            <v>0</v>
          </cell>
          <cell r="L198" t="str">
            <v>عيدة عبد السيد سعد</v>
          </cell>
          <cell r="M198" t="str">
            <v>السلوم - مطروح</v>
          </cell>
          <cell r="N198" t="str">
            <v>السلوم - مطروح</v>
          </cell>
          <cell r="O198">
            <v>0</v>
          </cell>
          <cell r="P198">
            <v>5</v>
          </cell>
          <cell r="Q198">
            <v>8</v>
          </cell>
          <cell r="R198" t="str">
            <v>00855002</v>
          </cell>
          <cell r="S198" t="str">
            <v>0383380</v>
          </cell>
          <cell r="T198">
            <v>39783</v>
          </cell>
        </row>
        <row r="199">
          <cell r="A199">
            <v>404933077</v>
          </cell>
          <cell r="B199" t="str">
            <v>عبد الرحمن احمد شبيب عبد الرحيم</v>
          </cell>
          <cell r="C199">
            <v>2</v>
          </cell>
          <cell r="D199">
            <v>1</v>
          </cell>
          <cell r="E199" t="str">
            <v>ذكر</v>
          </cell>
          <cell r="F199" t="str">
            <v>منقول</v>
          </cell>
          <cell r="G199" t="str">
            <v>مسلم</v>
          </cell>
          <cell r="H199">
            <v>37043</v>
          </cell>
          <cell r="I199">
            <v>37044</v>
          </cell>
          <cell r="J199">
            <v>202</v>
          </cell>
          <cell r="K199">
            <v>0</v>
          </cell>
          <cell r="L199" t="str">
            <v>عفاف عبد العظيم يونس</v>
          </cell>
          <cell r="M199" t="str">
            <v>السلوم - مطروح</v>
          </cell>
          <cell r="N199" t="str">
            <v>السلوم - مطروح</v>
          </cell>
          <cell r="O199">
            <v>0</v>
          </cell>
          <cell r="P199">
            <v>4</v>
          </cell>
          <cell r="Q199">
            <v>7</v>
          </cell>
        </row>
        <row r="200">
          <cell r="A200">
            <v>404951611</v>
          </cell>
          <cell r="B200" t="str">
            <v>عبد الرحمن عبد الله محمد يونس</v>
          </cell>
          <cell r="C200">
            <v>2</v>
          </cell>
          <cell r="D200">
            <v>2</v>
          </cell>
          <cell r="E200" t="str">
            <v>ذكر</v>
          </cell>
          <cell r="F200" t="str">
            <v>منقول</v>
          </cell>
          <cell r="G200" t="str">
            <v>مسلم</v>
          </cell>
          <cell r="H200">
            <v>36892</v>
          </cell>
          <cell r="I200">
            <v>36892</v>
          </cell>
          <cell r="J200">
            <v>3</v>
          </cell>
          <cell r="K200">
            <v>0</v>
          </cell>
          <cell r="L200" t="str">
            <v>إيمان عبد العاطي عبد العزيز</v>
          </cell>
          <cell r="M200" t="str">
            <v>دمنهور - البحيرة</v>
          </cell>
          <cell r="N200" t="str">
            <v>السلوم - مطروح</v>
          </cell>
          <cell r="O200">
            <v>0</v>
          </cell>
          <cell r="P200">
            <v>9</v>
          </cell>
          <cell r="Q200">
            <v>7</v>
          </cell>
          <cell r="R200" t="str">
            <v>00855004</v>
          </cell>
          <cell r="S200" t="str">
            <v>0383380</v>
          </cell>
          <cell r="T200">
            <v>39783</v>
          </cell>
        </row>
        <row r="201">
          <cell r="A201">
            <v>404933136</v>
          </cell>
          <cell r="B201" t="str">
            <v>عبد الرحمن عيسى صابر جالي</v>
          </cell>
          <cell r="C201">
            <v>2</v>
          </cell>
          <cell r="D201">
            <v>1</v>
          </cell>
          <cell r="E201" t="str">
            <v>ذكر</v>
          </cell>
          <cell r="F201" t="str">
            <v>منقول</v>
          </cell>
          <cell r="G201" t="str">
            <v>مسلم</v>
          </cell>
          <cell r="H201">
            <v>36926</v>
          </cell>
          <cell r="I201">
            <v>36934</v>
          </cell>
          <cell r="J201">
            <v>55</v>
          </cell>
          <cell r="K201">
            <v>0</v>
          </cell>
          <cell r="L201" t="str">
            <v>ربيعة عبد الكريم محمود</v>
          </cell>
          <cell r="M201" t="str">
            <v>السلوم - مطروح</v>
          </cell>
          <cell r="N201" t="str">
            <v>السلوم - مطروح</v>
          </cell>
          <cell r="O201">
            <v>28</v>
          </cell>
          <cell r="P201">
            <v>7</v>
          </cell>
          <cell r="Q201">
            <v>7</v>
          </cell>
        </row>
        <row r="202">
          <cell r="A202">
            <v>404951623</v>
          </cell>
          <cell r="B202" t="str">
            <v>عبد الرحيم صبري عبد الرحيم امين</v>
          </cell>
          <cell r="C202">
            <v>2</v>
          </cell>
          <cell r="D202">
            <v>2</v>
          </cell>
          <cell r="E202" t="str">
            <v>ذكر</v>
          </cell>
          <cell r="F202" t="str">
            <v>منقول</v>
          </cell>
          <cell r="G202" t="str">
            <v>مسلم</v>
          </cell>
          <cell r="H202">
            <v>36923</v>
          </cell>
          <cell r="I202">
            <v>36928</v>
          </cell>
          <cell r="J202">
            <v>203</v>
          </cell>
          <cell r="K202">
            <v>0</v>
          </cell>
          <cell r="L202" t="str">
            <v>عليا السيد أبو النجا</v>
          </cell>
          <cell r="M202" t="str">
            <v>سيدي براني - مطروح</v>
          </cell>
          <cell r="N202" t="str">
            <v>السلوم - مطروح</v>
          </cell>
          <cell r="O202">
            <v>0</v>
          </cell>
          <cell r="P202">
            <v>8</v>
          </cell>
          <cell r="Q202">
            <v>7</v>
          </cell>
        </row>
        <row r="203">
          <cell r="A203">
            <v>404951634</v>
          </cell>
          <cell r="B203" t="str">
            <v>عز الدين حميد محمد حسين</v>
          </cell>
          <cell r="C203">
            <v>2</v>
          </cell>
          <cell r="D203">
            <v>2</v>
          </cell>
          <cell r="E203" t="str">
            <v>ذكر</v>
          </cell>
          <cell r="F203" t="str">
            <v>منقول</v>
          </cell>
          <cell r="G203" t="str">
            <v>مسلم</v>
          </cell>
          <cell r="H203">
            <v>37098</v>
          </cell>
          <cell r="I203">
            <v>37101</v>
          </cell>
          <cell r="J203">
            <v>265</v>
          </cell>
          <cell r="K203">
            <v>0</v>
          </cell>
          <cell r="L203" t="str">
            <v>ربيعة عبد الله حسين</v>
          </cell>
          <cell r="M203" t="str">
            <v>السلوم - مطروح</v>
          </cell>
          <cell r="N203" t="str">
            <v>السلوم - مطروح</v>
          </cell>
          <cell r="O203">
            <v>6</v>
          </cell>
          <cell r="P203">
            <v>2</v>
          </cell>
          <cell r="Q203">
            <v>7</v>
          </cell>
        </row>
        <row r="204">
          <cell r="A204">
            <v>404933228</v>
          </cell>
          <cell r="B204" t="str">
            <v>عز الدين ميكائيل متخطري</v>
          </cell>
          <cell r="C204">
            <v>2</v>
          </cell>
          <cell r="D204">
            <v>1</v>
          </cell>
          <cell r="E204" t="str">
            <v>ذكر</v>
          </cell>
          <cell r="F204" t="str">
            <v>منقول</v>
          </cell>
          <cell r="G204" t="str">
            <v>مسلم</v>
          </cell>
          <cell r="H204">
            <v>37058</v>
          </cell>
          <cell r="N204" t="str">
            <v>السلوم - مطروح</v>
          </cell>
          <cell r="O204">
            <v>16</v>
          </cell>
          <cell r="P204">
            <v>3</v>
          </cell>
          <cell r="Q204">
            <v>7</v>
          </cell>
          <cell r="W204" t="str">
            <v>محول إلى المدرسة</v>
          </cell>
          <cell r="X204" t="str">
            <v>مدرسة سيول القطعان الابتدائية</v>
          </cell>
        </row>
        <row r="205">
          <cell r="A205">
            <v>404951653</v>
          </cell>
          <cell r="B205" t="str">
            <v>عزت ميكائيل حميد ميكائيل</v>
          </cell>
          <cell r="C205">
            <v>2</v>
          </cell>
          <cell r="D205">
            <v>2</v>
          </cell>
          <cell r="E205" t="str">
            <v>ذكر</v>
          </cell>
          <cell r="F205" t="str">
            <v>منقول</v>
          </cell>
          <cell r="G205" t="str">
            <v>مسلم</v>
          </cell>
          <cell r="H205">
            <v>37135</v>
          </cell>
          <cell r="I205">
            <v>37138</v>
          </cell>
          <cell r="J205">
            <v>311</v>
          </cell>
          <cell r="K205">
            <v>0</v>
          </cell>
          <cell r="L205" t="str">
            <v>سعدة فضل صالح</v>
          </cell>
          <cell r="M205" t="str">
            <v>السلوم - مطروح</v>
          </cell>
          <cell r="N205" t="str">
            <v>السلوم - مطروح</v>
          </cell>
          <cell r="O205">
            <v>0</v>
          </cell>
          <cell r="P205">
            <v>1</v>
          </cell>
          <cell r="Q205">
            <v>7</v>
          </cell>
        </row>
        <row r="206">
          <cell r="A206">
            <v>404933297</v>
          </cell>
          <cell r="B206" t="str">
            <v>علاء الساعدي سالم الساعدي</v>
          </cell>
          <cell r="C206">
            <v>2</v>
          </cell>
          <cell r="D206">
            <v>1</v>
          </cell>
          <cell r="E206" t="str">
            <v>ذكر</v>
          </cell>
          <cell r="F206" t="str">
            <v>منقول</v>
          </cell>
          <cell r="G206" t="str">
            <v>مسلم</v>
          </cell>
          <cell r="H206">
            <v>36974</v>
          </cell>
          <cell r="I206">
            <v>36975</v>
          </cell>
          <cell r="J206">
            <v>118</v>
          </cell>
          <cell r="K206">
            <v>0</v>
          </cell>
          <cell r="L206" t="str">
            <v>صباح شعبان عوض</v>
          </cell>
          <cell r="M206" t="str">
            <v>السلوم - مطروح</v>
          </cell>
          <cell r="N206" t="str">
            <v>السلوم - مطروح</v>
          </cell>
          <cell r="O206">
            <v>8</v>
          </cell>
          <cell r="P206">
            <v>6</v>
          </cell>
          <cell r="Q206">
            <v>7</v>
          </cell>
        </row>
        <row r="207">
          <cell r="A207">
            <v>404951660</v>
          </cell>
          <cell r="B207" t="str">
            <v>عمر عبد الله طيب عويان</v>
          </cell>
          <cell r="C207">
            <v>2</v>
          </cell>
          <cell r="D207">
            <v>2</v>
          </cell>
          <cell r="E207" t="str">
            <v>ذكر</v>
          </cell>
          <cell r="F207" t="str">
            <v>منقول</v>
          </cell>
          <cell r="G207" t="str">
            <v>مسلم</v>
          </cell>
          <cell r="H207">
            <v>36835</v>
          </cell>
          <cell r="I207">
            <v>36849</v>
          </cell>
          <cell r="J207">
            <v>423</v>
          </cell>
          <cell r="K207">
            <v>0</v>
          </cell>
          <cell r="L207" t="str">
            <v>محبوبة أبو صندوق مبروك</v>
          </cell>
          <cell r="M207" t="str">
            <v>السلوم - مطروح</v>
          </cell>
          <cell r="N207" t="str">
            <v>السلوم - مطروح</v>
          </cell>
          <cell r="O207">
            <v>27</v>
          </cell>
          <cell r="P207">
            <v>10</v>
          </cell>
          <cell r="Q207">
            <v>7</v>
          </cell>
        </row>
        <row r="208">
          <cell r="A208">
            <v>404951675</v>
          </cell>
          <cell r="B208" t="str">
            <v>فؤاد عبد الكافي عبد ربه جبريل</v>
          </cell>
          <cell r="C208">
            <v>2</v>
          </cell>
          <cell r="D208">
            <v>2</v>
          </cell>
          <cell r="E208" t="str">
            <v>ذكر</v>
          </cell>
          <cell r="F208" t="str">
            <v>منقول</v>
          </cell>
          <cell r="G208" t="str">
            <v>مسلم</v>
          </cell>
          <cell r="H208">
            <v>36947</v>
          </cell>
          <cell r="I208">
            <v>36960</v>
          </cell>
          <cell r="J208">
            <v>88</v>
          </cell>
          <cell r="K208">
            <v>0</v>
          </cell>
          <cell r="L208" t="str">
            <v>نوارة جبريل مفتاح</v>
          </cell>
          <cell r="M208" t="str">
            <v>السلوم - مطروح</v>
          </cell>
          <cell r="N208" t="str">
            <v>السلوم - مطروح</v>
          </cell>
          <cell r="O208">
            <v>7</v>
          </cell>
          <cell r="P208">
            <v>7</v>
          </cell>
          <cell r="Q208">
            <v>7</v>
          </cell>
        </row>
        <row r="209">
          <cell r="A209">
            <v>404951670</v>
          </cell>
          <cell r="B209" t="str">
            <v>فرج محمود الغايش حامد</v>
          </cell>
          <cell r="C209">
            <v>2</v>
          </cell>
          <cell r="D209">
            <v>2</v>
          </cell>
          <cell r="E209" t="str">
            <v>ذكر</v>
          </cell>
          <cell r="F209" t="str">
            <v>منقول</v>
          </cell>
          <cell r="G209" t="str">
            <v>مسلم</v>
          </cell>
          <cell r="H209">
            <v>36557</v>
          </cell>
          <cell r="I209">
            <v>36562</v>
          </cell>
          <cell r="J209">
            <v>50</v>
          </cell>
          <cell r="K209">
            <v>0</v>
          </cell>
          <cell r="L209" t="str">
            <v>غنيمة جويدة مقرب</v>
          </cell>
          <cell r="M209" t="str">
            <v>السلوم - مطروح</v>
          </cell>
          <cell r="N209" t="str">
            <v>السلوم - مطروح</v>
          </cell>
          <cell r="O209">
            <v>0</v>
          </cell>
          <cell r="P209">
            <v>8</v>
          </cell>
          <cell r="Q209">
            <v>8</v>
          </cell>
        </row>
        <row r="210">
          <cell r="A210">
            <v>404951682</v>
          </cell>
          <cell r="B210" t="str">
            <v>كريم جمال محمد عبد الواحد</v>
          </cell>
          <cell r="C210">
            <v>2</v>
          </cell>
          <cell r="D210">
            <v>2</v>
          </cell>
          <cell r="E210" t="str">
            <v>ذكر</v>
          </cell>
          <cell r="F210" t="str">
            <v>منقول</v>
          </cell>
          <cell r="G210" t="str">
            <v>مسلم</v>
          </cell>
          <cell r="H210">
            <v>36819</v>
          </cell>
          <cell r="I210">
            <v>37195</v>
          </cell>
          <cell r="J210">
            <v>1881</v>
          </cell>
          <cell r="K210">
            <v>0</v>
          </cell>
          <cell r="L210" t="str">
            <v>سعاد حسن أحمد</v>
          </cell>
          <cell r="M210" t="str">
            <v>البساتين غرب - القاهرة</v>
          </cell>
          <cell r="N210" t="str">
            <v>السلوم - مطروح</v>
          </cell>
          <cell r="O210">
            <v>12</v>
          </cell>
          <cell r="P210">
            <v>11</v>
          </cell>
          <cell r="Q210">
            <v>7</v>
          </cell>
        </row>
        <row r="211">
          <cell r="A211">
            <v>404933355</v>
          </cell>
          <cell r="B211" t="str">
            <v>كمال محمد توفيق محمد</v>
          </cell>
          <cell r="C211">
            <v>2</v>
          </cell>
          <cell r="D211">
            <v>1</v>
          </cell>
          <cell r="E211" t="str">
            <v>ذكر</v>
          </cell>
          <cell r="F211" t="str">
            <v>منقول</v>
          </cell>
          <cell r="G211" t="str">
            <v>مسلم</v>
          </cell>
          <cell r="H211">
            <v>37067</v>
          </cell>
          <cell r="I211">
            <v>37067</v>
          </cell>
          <cell r="J211">
            <v>225</v>
          </cell>
          <cell r="K211">
            <v>0</v>
          </cell>
          <cell r="L211" t="str">
            <v>سليمة حميد إبراهيم</v>
          </cell>
          <cell r="M211" t="str">
            <v>السلوم - مطروح</v>
          </cell>
          <cell r="N211" t="str">
            <v>السلوم - مطروح</v>
          </cell>
          <cell r="O211">
            <v>7</v>
          </cell>
          <cell r="P211">
            <v>3</v>
          </cell>
          <cell r="Q211">
            <v>7</v>
          </cell>
        </row>
        <row r="212">
          <cell r="A212">
            <v>404933429</v>
          </cell>
          <cell r="B212" t="str">
            <v>محمد بدر الدين أبو بكر عبد الحميد</v>
          </cell>
          <cell r="C212">
            <v>2</v>
          </cell>
          <cell r="D212">
            <v>1</v>
          </cell>
          <cell r="E212" t="str">
            <v>ذكر</v>
          </cell>
          <cell r="F212" t="str">
            <v>منقول</v>
          </cell>
          <cell r="G212" t="str">
            <v>مسلم</v>
          </cell>
          <cell r="H212">
            <v>36810</v>
          </cell>
          <cell r="I212">
            <v>36820</v>
          </cell>
          <cell r="J212">
            <v>390</v>
          </cell>
          <cell r="K212">
            <v>0</v>
          </cell>
          <cell r="L212" t="str">
            <v>مقبولة عبد الله عبد الحميد</v>
          </cell>
          <cell r="M212" t="str">
            <v>السلوم - مطروح</v>
          </cell>
          <cell r="N212" t="str">
            <v>السلوم - مطروح</v>
          </cell>
          <cell r="O212">
            <v>21</v>
          </cell>
          <cell r="P212">
            <v>11</v>
          </cell>
          <cell r="Q212">
            <v>7</v>
          </cell>
        </row>
        <row r="213">
          <cell r="A213">
            <v>404933479</v>
          </cell>
          <cell r="B213" t="str">
            <v>محمد سليمان عيسى صالح</v>
          </cell>
          <cell r="C213">
            <v>2</v>
          </cell>
          <cell r="D213">
            <v>1</v>
          </cell>
          <cell r="E213" t="str">
            <v>ذكر</v>
          </cell>
          <cell r="F213" t="str">
            <v>منقول</v>
          </cell>
          <cell r="G213" t="str">
            <v>مسلم</v>
          </cell>
          <cell r="H213">
            <v>37143</v>
          </cell>
          <cell r="I213">
            <v>37154</v>
          </cell>
          <cell r="J213">
            <v>338</v>
          </cell>
          <cell r="K213">
            <v>0</v>
          </cell>
          <cell r="L213" t="str">
            <v>نجوى حميدة صالح</v>
          </cell>
          <cell r="M213" t="str">
            <v>السلوم - مطروح</v>
          </cell>
          <cell r="N213" t="str">
            <v>السلوم - مطروح</v>
          </cell>
          <cell r="O213">
            <v>23</v>
          </cell>
          <cell r="P213">
            <v>0</v>
          </cell>
          <cell r="Q213">
            <v>7</v>
          </cell>
        </row>
        <row r="214">
          <cell r="A214">
            <v>404933536</v>
          </cell>
          <cell r="B214" t="str">
            <v>محمد طارق السيد مسعد</v>
          </cell>
          <cell r="C214">
            <v>2</v>
          </cell>
          <cell r="D214">
            <v>1</v>
          </cell>
          <cell r="E214" t="str">
            <v>ذكر</v>
          </cell>
          <cell r="F214" t="str">
            <v>منقول</v>
          </cell>
          <cell r="G214" t="str">
            <v>مسلم</v>
          </cell>
          <cell r="H214">
            <v>36996</v>
          </cell>
          <cell r="I214">
            <v>36999</v>
          </cell>
          <cell r="J214">
            <v>150</v>
          </cell>
          <cell r="K214">
            <v>0</v>
          </cell>
          <cell r="L214" t="str">
            <v>مستورة مؤمن مفتاح</v>
          </cell>
          <cell r="M214" t="str">
            <v>السلوم - مطروح</v>
          </cell>
          <cell r="N214" t="str">
            <v>السلوم - مطروح</v>
          </cell>
          <cell r="O214">
            <v>17</v>
          </cell>
          <cell r="P214">
            <v>5</v>
          </cell>
          <cell r="Q214">
            <v>7</v>
          </cell>
        </row>
        <row r="215">
          <cell r="A215">
            <v>404951703</v>
          </cell>
          <cell r="B215" t="str">
            <v xml:space="preserve">محمود عصام سيد محمود </v>
          </cell>
          <cell r="C215">
            <v>2</v>
          </cell>
          <cell r="D215">
            <v>2</v>
          </cell>
          <cell r="E215" t="str">
            <v>ذكر</v>
          </cell>
          <cell r="F215" t="str">
            <v>منقول</v>
          </cell>
          <cell r="G215" t="str">
            <v>مسلم</v>
          </cell>
          <cell r="H215">
            <v>37149</v>
          </cell>
          <cell r="I215">
            <v>37149</v>
          </cell>
          <cell r="J215">
            <v>328</v>
          </cell>
          <cell r="K215">
            <v>0</v>
          </cell>
          <cell r="L215" t="str">
            <v>سحر شحاته محمد</v>
          </cell>
          <cell r="M215" t="str">
            <v>السلوم - مطروح</v>
          </cell>
          <cell r="N215" t="str">
            <v>السلوم - مطروح</v>
          </cell>
          <cell r="O215">
            <v>17</v>
          </cell>
          <cell r="P215">
            <v>0</v>
          </cell>
          <cell r="Q215">
            <v>7</v>
          </cell>
        </row>
        <row r="216">
          <cell r="A216">
            <v>404933595</v>
          </cell>
          <cell r="B216" t="str">
            <v>مسعود شعبان محمد حنفي</v>
          </cell>
          <cell r="C216">
            <v>2</v>
          </cell>
          <cell r="D216">
            <v>1</v>
          </cell>
          <cell r="E216" t="str">
            <v>ذكر</v>
          </cell>
          <cell r="F216" t="str">
            <v>منقول</v>
          </cell>
          <cell r="G216" t="str">
            <v>مسلم</v>
          </cell>
          <cell r="H216">
            <v>37155</v>
          </cell>
          <cell r="I216">
            <v>37156</v>
          </cell>
          <cell r="J216">
            <v>340</v>
          </cell>
          <cell r="K216">
            <v>0</v>
          </cell>
          <cell r="L216" t="str">
            <v>سامية جمعه عبد العزيز</v>
          </cell>
          <cell r="M216" t="str">
            <v>السلوم - مطروح</v>
          </cell>
          <cell r="N216" t="str">
            <v>السلوم - مطروح</v>
          </cell>
          <cell r="O216">
            <v>11</v>
          </cell>
          <cell r="P216">
            <v>0</v>
          </cell>
          <cell r="Q216">
            <v>7</v>
          </cell>
        </row>
        <row r="217">
          <cell r="A217">
            <v>404933657</v>
          </cell>
          <cell r="B217" t="str">
            <v>منعم بدر رزق مصطفى</v>
          </cell>
          <cell r="C217">
            <v>2</v>
          </cell>
          <cell r="D217">
            <v>1</v>
          </cell>
          <cell r="E217" t="str">
            <v>ذكر</v>
          </cell>
          <cell r="F217" t="str">
            <v>منقول</v>
          </cell>
          <cell r="G217" t="str">
            <v>مسلم</v>
          </cell>
          <cell r="H217">
            <v>36770</v>
          </cell>
          <cell r="I217">
            <v>36780</v>
          </cell>
          <cell r="J217">
            <v>324</v>
          </cell>
          <cell r="K217">
            <v>0</v>
          </cell>
          <cell r="L217" t="str">
            <v>نعمه رجب مصطفى</v>
          </cell>
          <cell r="M217" t="str">
            <v>السلوم - مطروح</v>
          </cell>
          <cell r="N217" t="str">
            <v>السلوم - مطروح</v>
          </cell>
          <cell r="O217">
            <v>0</v>
          </cell>
          <cell r="P217">
            <v>1</v>
          </cell>
          <cell r="Q217">
            <v>8</v>
          </cell>
        </row>
        <row r="218">
          <cell r="A218">
            <v>404951720</v>
          </cell>
          <cell r="B218" t="str">
            <v>نور الدين سعد صالح عيسى</v>
          </cell>
          <cell r="C218">
            <v>2</v>
          </cell>
          <cell r="D218">
            <v>2</v>
          </cell>
          <cell r="E218" t="str">
            <v>ذكر</v>
          </cell>
          <cell r="F218" t="str">
            <v>منقول</v>
          </cell>
          <cell r="G218" t="str">
            <v>مسلم</v>
          </cell>
          <cell r="H218">
            <v>37093</v>
          </cell>
          <cell r="I218">
            <v>37102</v>
          </cell>
          <cell r="J218">
            <v>268</v>
          </cell>
          <cell r="K218">
            <v>0</v>
          </cell>
          <cell r="L218" t="str">
            <v>افراج مساعد عبد الله</v>
          </cell>
          <cell r="M218" t="str">
            <v>السلوم - مطروح</v>
          </cell>
          <cell r="N218" t="str">
            <v>السلوم - مطروح</v>
          </cell>
          <cell r="O218">
            <v>11</v>
          </cell>
          <cell r="P218">
            <v>2</v>
          </cell>
          <cell r="Q218">
            <v>7</v>
          </cell>
        </row>
        <row r="219">
          <cell r="A219">
            <v>404933726</v>
          </cell>
          <cell r="B219" t="str">
            <v>وليد كمال عبد السلام علي</v>
          </cell>
          <cell r="C219">
            <v>2</v>
          </cell>
          <cell r="D219">
            <v>1</v>
          </cell>
          <cell r="E219" t="str">
            <v>ذكر</v>
          </cell>
          <cell r="F219" t="str">
            <v>منقول</v>
          </cell>
          <cell r="G219" t="str">
            <v>مسلم</v>
          </cell>
          <cell r="H219">
            <v>37001</v>
          </cell>
          <cell r="I219">
            <v>37005</v>
          </cell>
          <cell r="J219">
            <v>160</v>
          </cell>
          <cell r="K219">
            <v>0</v>
          </cell>
          <cell r="L219" t="str">
            <v>شربات عبد السيد قاسم</v>
          </cell>
          <cell r="M219" t="str">
            <v>السلوم - مطروح</v>
          </cell>
          <cell r="N219" t="str">
            <v>السلوم - مطروح</v>
          </cell>
          <cell r="O219">
            <v>12</v>
          </cell>
          <cell r="P219">
            <v>5</v>
          </cell>
          <cell r="Q219">
            <v>7</v>
          </cell>
        </row>
        <row r="220">
          <cell r="A220">
            <v>404933767</v>
          </cell>
          <cell r="B220" t="str">
            <v>يونس سليمان يونس شعيب</v>
          </cell>
          <cell r="C220">
            <v>2</v>
          </cell>
          <cell r="D220">
            <v>1</v>
          </cell>
          <cell r="E220" t="str">
            <v>ذكر</v>
          </cell>
          <cell r="F220" t="str">
            <v>منقول</v>
          </cell>
          <cell r="G220" t="str">
            <v>مسلم</v>
          </cell>
          <cell r="H220">
            <v>36863</v>
          </cell>
          <cell r="I220">
            <v>36866</v>
          </cell>
          <cell r="J220">
            <v>446</v>
          </cell>
          <cell r="K220">
            <v>0</v>
          </cell>
          <cell r="L220" t="str">
            <v>كويدة غيث سعد</v>
          </cell>
          <cell r="M220" t="str">
            <v>السلوم - مطروح</v>
          </cell>
          <cell r="N220" t="str">
            <v>السلوم - مطروح</v>
          </cell>
          <cell r="O220">
            <v>29</v>
          </cell>
          <cell r="P220">
            <v>9</v>
          </cell>
          <cell r="Q220">
            <v>7</v>
          </cell>
        </row>
        <row r="221">
          <cell r="A221">
            <v>395200384</v>
          </cell>
          <cell r="B221" t="str">
            <v>اسماء محمد رمضان محمد</v>
          </cell>
          <cell r="C221">
            <v>3</v>
          </cell>
          <cell r="D221">
            <v>2</v>
          </cell>
          <cell r="E221" t="str">
            <v>أنثى</v>
          </cell>
          <cell r="F221" t="str">
            <v>منقولة</v>
          </cell>
          <cell r="G221" t="str">
            <v>مسلمة</v>
          </cell>
          <cell r="N221" t="str">
            <v>السلوم - مطروح</v>
          </cell>
          <cell r="O221" t="str">
            <v/>
          </cell>
          <cell r="P221" t="str">
            <v/>
          </cell>
          <cell r="Q221" t="str">
            <v/>
          </cell>
        </row>
        <row r="222">
          <cell r="A222">
            <v>404918852</v>
          </cell>
          <cell r="B222" t="str">
            <v>اسماء ناصف حبيب عيسى</v>
          </cell>
          <cell r="C222">
            <v>3</v>
          </cell>
          <cell r="D222">
            <v>1</v>
          </cell>
          <cell r="E222" t="str">
            <v>أنثى</v>
          </cell>
          <cell r="F222" t="str">
            <v>منقولة</v>
          </cell>
          <cell r="G222" t="str">
            <v>مسلمة</v>
          </cell>
          <cell r="H222">
            <v>36286</v>
          </cell>
          <cell r="N222" t="str">
            <v>السلوم - مطروح</v>
          </cell>
          <cell r="O222">
            <v>26</v>
          </cell>
          <cell r="P222">
            <v>4</v>
          </cell>
          <cell r="Q222">
            <v>9</v>
          </cell>
          <cell r="W222" t="str">
            <v>محولة إلى المدرسة</v>
          </cell>
          <cell r="X222" t="str">
            <v>مدرسة سيول القطعان الابتدائية</v>
          </cell>
        </row>
        <row r="223">
          <cell r="A223">
            <v>395199481</v>
          </cell>
          <cell r="B223" t="str">
            <v>اشرقت محمد فرج عثمان</v>
          </cell>
          <cell r="C223">
            <v>3</v>
          </cell>
          <cell r="D223">
            <v>2</v>
          </cell>
          <cell r="E223" t="str">
            <v>أنثى</v>
          </cell>
          <cell r="F223" t="str">
            <v>منقولة</v>
          </cell>
          <cell r="G223" t="str">
            <v>مسلمة</v>
          </cell>
          <cell r="N223" t="str">
            <v>السلوم - مطروح</v>
          </cell>
          <cell r="O223" t="str">
            <v/>
          </cell>
          <cell r="P223" t="str">
            <v/>
          </cell>
          <cell r="Q223" t="str">
            <v/>
          </cell>
        </row>
        <row r="224">
          <cell r="A224">
            <v>395199476</v>
          </cell>
          <cell r="B224" t="str">
            <v>اماني قدري الادهم محمد</v>
          </cell>
          <cell r="C224">
            <v>3</v>
          </cell>
          <cell r="D224">
            <v>2</v>
          </cell>
          <cell r="E224" t="str">
            <v>أنثى</v>
          </cell>
          <cell r="F224" t="str">
            <v>منقولة</v>
          </cell>
          <cell r="G224" t="str">
            <v>مسلمة</v>
          </cell>
          <cell r="N224" t="str">
            <v>السلوم - مطروح</v>
          </cell>
          <cell r="O224" t="str">
            <v/>
          </cell>
          <cell r="P224" t="str">
            <v/>
          </cell>
          <cell r="Q224" t="str">
            <v/>
          </cell>
          <cell r="R224" t="str">
            <v>00855011</v>
          </cell>
          <cell r="S224" t="str">
            <v>0383380</v>
          </cell>
          <cell r="T224">
            <v>39783</v>
          </cell>
        </row>
        <row r="225">
          <cell r="A225">
            <v>395200022</v>
          </cell>
          <cell r="B225" t="str">
            <v xml:space="preserve">اميره كريم كامل كريم </v>
          </cell>
          <cell r="C225">
            <v>3</v>
          </cell>
          <cell r="D225">
            <v>1</v>
          </cell>
          <cell r="E225" t="str">
            <v>أنثى</v>
          </cell>
          <cell r="F225" t="str">
            <v>منقولة</v>
          </cell>
          <cell r="G225" t="str">
            <v>مسلمة</v>
          </cell>
          <cell r="N225" t="str">
            <v>السلوم - مطروح</v>
          </cell>
          <cell r="O225" t="str">
            <v/>
          </cell>
          <cell r="P225" t="str">
            <v/>
          </cell>
          <cell r="Q225" t="str">
            <v/>
          </cell>
        </row>
        <row r="226">
          <cell r="A226">
            <v>401498117</v>
          </cell>
          <cell r="B226" t="str">
            <v>ايه السيد منصور احمد حسن</v>
          </cell>
          <cell r="C226">
            <v>3</v>
          </cell>
          <cell r="D226">
            <v>2</v>
          </cell>
          <cell r="E226" t="str">
            <v>أنثى</v>
          </cell>
          <cell r="F226" t="str">
            <v>منقولة</v>
          </cell>
          <cell r="G226" t="str">
            <v>مسلمة</v>
          </cell>
          <cell r="N226" t="str">
            <v>السلوم - مطروح</v>
          </cell>
          <cell r="O226" t="str">
            <v/>
          </cell>
          <cell r="P226" t="str">
            <v/>
          </cell>
          <cell r="Q226" t="str">
            <v/>
          </cell>
        </row>
        <row r="227">
          <cell r="A227">
            <v>395200398</v>
          </cell>
          <cell r="B227" t="str">
            <v>ايه محمد رجب مصطفى</v>
          </cell>
          <cell r="C227">
            <v>3</v>
          </cell>
          <cell r="D227">
            <v>2</v>
          </cell>
          <cell r="E227" t="str">
            <v>أنثى</v>
          </cell>
          <cell r="F227" t="str">
            <v>منقولة</v>
          </cell>
          <cell r="G227" t="str">
            <v>مسلمة</v>
          </cell>
          <cell r="N227" t="str">
            <v>السلوم - مطروح</v>
          </cell>
          <cell r="O227" t="str">
            <v/>
          </cell>
          <cell r="P227" t="str">
            <v/>
          </cell>
          <cell r="Q227" t="str">
            <v/>
          </cell>
        </row>
        <row r="228">
          <cell r="A228">
            <v>395199489</v>
          </cell>
          <cell r="B228" t="str">
            <v>ايه محمد عبد الجيد محمد</v>
          </cell>
          <cell r="C228">
            <v>3</v>
          </cell>
          <cell r="D228">
            <v>2</v>
          </cell>
          <cell r="E228" t="str">
            <v>أنثى</v>
          </cell>
          <cell r="F228" t="str">
            <v>منقولة</v>
          </cell>
          <cell r="G228" t="str">
            <v>مسلمة</v>
          </cell>
          <cell r="N228" t="str">
            <v>السلوم - مطروح</v>
          </cell>
          <cell r="O228" t="str">
            <v/>
          </cell>
          <cell r="P228" t="str">
            <v/>
          </cell>
          <cell r="Q228" t="str">
            <v/>
          </cell>
          <cell r="R228" t="str">
            <v>00855019</v>
          </cell>
          <cell r="S228" t="str">
            <v>0383380</v>
          </cell>
          <cell r="T228">
            <v>39783</v>
          </cell>
        </row>
        <row r="229">
          <cell r="A229">
            <v>395201267</v>
          </cell>
          <cell r="B229" t="str">
            <v>ايه محمود صابر جالي</v>
          </cell>
          <cell r="C229">
            <v>3</v>
          </cell>
          <cell r="D229">
            <v>2</v>
          </cell>
          <cell r="E229" t="str">
            <v>أنثى</v>
          </cell>
          <cell r="F229" t="str">
            <v>منقولة</v>
          </cell>
          <cell r="G229" t="str">
            <v>مسلمة</v>
          </cell>
          <cell r="N229" t="str">
            <v>السلوم - مطروح</v>
          </cell>
          <cell r="O229" t="str">
            <v/>
          </cell>
          <cell r="P229" t="str">
            <v/>
          </cell>
          <cell r="Q229" t="str">
            <v/>
          </cell>
        </row>
        <row r="230">
          <cell r="A230">
            <v>395194682</v>
          </cell>
          <cell r="B230" t="str">
            <v>ايه يوسف كريم عبد الهادي</v>
          </cell>
          <cell r="C230">
            <v>3</v>
          </cell>
          <cell r="D230">
            <v>1</v>
          </cell>
          <cell r="E230" t="str">
            <v>أنثى</v>
          </cell>
          <cell r="F230" t="str">
            <v>منقولة</v>
          </cell>
          <cell r="G230" t="str">
            <v>مسلمة</v>
          </cell>
          <cell r="N230" t="str">
            <v>السلوم - مطروح</v>
          </cell>
          <cell r="O230" t="str">
            <v/>
          </cell>
          <cell r="P230" t="str">
            <v/>
          </cell>
          <cell r="Q230" t="str">
            <v/>
          </cell>
        </row>
        <row r="231">
          <cell r="A231">
            <v>395195099</v>
          </cell>
          <cell r="B231" t="str">
            <v>بشرى عبد الله حميده عبد الله</v>
          </cell>
          <cell r="C231">
            <v>3</v>
          </cell>
          <cell r="D231">
            <v>2</v>
          </cell>
          <cell r="E231" t="str">
            <v>أنثى</v>
          </cell>
          <cell r="F231" t="str">
            <v>منقولة</v>
          </cell>
          <cell r="G231" t="str">
            <v>مسلمة</v>
          </cell>
          <cell r="N231" t="str">
            <v>السلوم - مطروح</v>
          </cell>
          <cell r="O231" t="str">
            <v/>
          </cell>
          <cell r="P231" t="str">
            <v/>
          </cell>
          <cell r="Q231" t="str">
            <v/>
          </cell>
        </row>
        <row r="232">
          <cell r="A232">
            <v>395197721</v>
          </cell>
          <cell r="B232" t="str">
            <v xml:space="preserve">حنان حسن حمد سالم </v>
          </cell>
          <cell r="C232">
            <v>3</v>
          </cell>
          <cell r="D232">
            <v>1</v>
          </cell>
          <cell r="E232" t="str">
            <v>أنثى</v>
          </cell>
          <cell r="F232" t="str">
            <v>منقولة</v>
          </cell>
          <cell r="G232" t="str">
            <v>مسلمة</v>
          </cell>
          <cell r="N232" t="str">
            <v>السلوم - مطروح</v>
          </cell>
          <cell r="O232" t="str">
            <v/>
          </cell>
          <cell r="P232" t="str">
            <v/>
          </cell>
          <cell r="Q232" t="str">
            <v/>
          </cell>
        </row>
        <row r="233">
          <cell r="A233">
            <v>395200482</v>
          </cell>
          <cell r="B233" t="str">
            <v>حنين فتحي متخطري نوح</v>
          </cell>
          <cell r="C233">
            <v>3</v>
          </cell>
          <cell r="D233">
            <v>2</v>
          </cell>
          <cell r="E233" t="str">
            <v>أنثى</v>
          </cell>
          <cell r="F233" t="str">
            <v>منقولة</v>
          </cell>
          <cell r="G233" t="str">
            <v>مسلمة</v>
          </cell>
          <cell r="N233" t="str">
            <v>السلوم - مطروح</v>
          </cell>
          <cell r="O233" t="str">
            <v/>
          </cell>
          <cell r="P233" t="str">
            <v/>
          </cell>
          <cell r="Q233" t="str">
            <v/>
          </cell>
          <cell r="R233" t="str">
            <v>00855033</v>
          </cell>
          <cell r="S233" t="str">
            <v>968142</v>
          </cell>
          <cell r="T233">
            <v>39830</v>
          </cell>
        </row>
        <row r="234">
          <cell r="A234">
            <v>395195073</v>
          </cell>
          <cell r="B234" t="str">
            <v>خلود معاند مصطفى عوض</v>
          </cell>
          <cell r="C234">
            <v>3</v>
          </cell>
          <cell r="D234">
            <v>1</v>
          </cell>
          <cell r="E234" t="str">
            <v>أنثى</v>
          </cell>
          <cell r="F234" t="str">
            <v>منقولة</v>
          </cell>
          <cell r="G234" t="str">
            <v>مسلمة</v>
          </cell>
          <cell r="N234" t="str">
            <v>السلوم - مطروح</v>
          </cell>
          <cell r="O234" t="str">
            <v/>
          </cell>
          <cell r="P234" t="str">
            <v/>
          </cell>
          <cell r="Q234" t="str">
            <v/>
          </cell>
        </row>
        <row r="235">
          <cell r="A235">
            <v>395199136</v>
          </cell>
          <cell r="B235" t="str">
            <v>دنيا ابو القاسم محمد ابو القاسم</v>
          </cell>
          <cell r="C235">
            <v>3</v>
          </cell>
          <cell r="D235">
            <v>1</v>
          </cell>
          <cell r="E235" t="str">
            <v>أنثى</v>
          </cell>
          <cell r="F235" t="str">
            <v>منقولة</v>
          </cell>
          <cell r="G235" t="str">
            <v>مسلمة</v>
          </cell>
          <cell r="N235" t="str">
            <v>السلوم - مطروح</v>
          </cell>
          <cell r="O235" t="str">
            <v/>
          </cell>
          <cell r="P235" t="str">
            <v/>
          </cell>
          <cell r="Q235" t="str">
            <v/>
          </cell>
        </row>
        <row r="236">
          <cell r="A236">
            <v>395197737</v>
          </cell>
          <cell r="B236" t="str">
            <v>راشا محمود احمد علي</v>
          </cell>
          <cell r="C236">
            <v>3</v>
          </cell>
          <cell r="D236">
            <v>2</v>
          </cell>
          <cell r="E236" t="str">
            <v>أنثى</v>
          </cell>
          <cell r="F236" t="str">
            <v>منقولة</v>
          </cell>
          <cell r="G236" t="str">
            <v>مسلمة</v>
          </cell>
          <cell r="N236" t="str">
            <v>السلوم - مطروح</v>
          </cell>
          <cell r="O236" t="str">
            <v/>
          </cell>
          <cell r="P236" t="str">
            <v/>
          </cell>
          <cell r="Q236" t="str">
            <v/>
          </cell>
        </row>
        <row r="237">
          <cell r="A237">
            <v>395200904</v>
          </cell>
          <cell r="B237" t="str">
            <v>رانيا فرج عيسى عمر</v>
          </cell>
          <cell r="C237">
            <v>3</v>
          </cell>
          <cell r="D237">
            <v>2</v>
          </cell>
          <cell r="E237" t="str">
            <v>أنثى</v>
          </cell>
          <cell r="F237" t="str">
            <v>منقولة</v>
          </cell>
          <cell r="G237" t="str">
            <v>مسلمة</v>
          </cell>
          <cell r="N237" t="str">
            <v>السلوم - مطروح</v>
          </cell>
          <cell r="O237" t="str">
            <v/>
          </cell>
          <cell r="P237" t="str">
            <v/>
          </cell>
          <cell r="Q237" t="str">
            <v/>
          </cell>
        </row>
        <row r="238">
          <cell r="A238">
            <v>395196859</v>
          </cell>
          <cell r="B238" t="str">
            <v>ربح قاسم عبد الله فرجاني</v>
          </cell>
          <cell r="C238">
            <v>3</v>
          </cell>
          <cell r="D238">
            <v>2</v>
          </cell>
          <cell r="E238" t="str">
            <v>أنثى</v>
          </cell>
          <cell r="F238" t="str">
            <v>منقولة</v>
          </cell>
          <cell r="G238" t="str">
            <v>مسلمة</v>
          </cell>
          <cell r="N238" t="str">
            <v>السلوم - مطروح</v>
          </cell>
          <cell r="O238" t="str">
            <v/>
          </cell>
          <cell r="P238" t="str">
            <v/>
          </cell>
          <cell r="Q238" t="str">
            <v/>
          </cell>
        </row>
        <row r="239">
          <cell r="A239">
            <v>395201274</v>
          </cell>
          <cell r="B239" t="str">
            <v>ريهام عصام فوزي محمود</v>
          </cell>
          <cell r="C239">
            <v>3</v>
          </cell>
          <cell r="D239">
            <v>1</v>
          </cell>
          <cell r="E239" t="str">
            <v>أنثى</v>
          </cell>
          <cell r="F239" t="str">
            <v>منقولة</v>
          </cell>
          <cell r="G239" t="str">
            <v>مسلمة</v>
          </cell>
          <cell r="N239" t="str">
            <v>السلوم - مطروح</v>
          </cell>
          <cell r="O239" t="str">
            <v/>
          </cell>
          <cell r="P239" t="str">
            <v/>
          </cell>
          <cell r="Q239" t="str">
            <v/>
          </cell>
        </row>
        <row r="240">
          <cell r="A240">
            <v>395197821</v>
          </cell>
          <cell r="B240" t="str">
            <v>زينب عمر خليل شريف</v>
          </cell>
          <cell r="C240">
            <v>3</v>
          </cell>
          <cell r="D240">
            <v>1</v>
          </cell>
          <cell r="E240" t="str">
            <v>أنثى</v>
          </cell>
          <cell r="F240" t="str">
            <v>منقولة</v>
          </cell>
          <cell r="G240" t="str">
            <v>مسلمة</v>
          </cell>
          <cell r="N240" t="str">
            <v>السلوم - مطروح</v>
          </cell>
          <cell r="O240" t="str">
            <v/>
          </cell>
          <cell r="P240" t="str">
            <v/>
          </cell>
          <cell r="Q240" t="str">
            <v/>
          </cell>
        </row>
        <row r="241">
          <cell r="A241">
            <v>395199907</v>
          </cell>
          <cell r="B241" t="str">
            <v>سارة رمضان محمد عبد المقصود</v>
          </cell>
          <cell r="C241">
            <v>3</v>
          </cell>
          <cell r="D241">
            <v>2</v>
          </cell>
          <cell r="E241" t="str">
            <v>أنثى</v>
          </cell>
          <cell r="F241" t="str">
            <v>منقولة</v>
          </cell>
          <cell r="G241" t="str">
            <v>مسلمة</v>
          </cell>
          <cell r="N241" t="str">
            <v>السلوم - مطروح</v>
          </cell>
          <cell r="O241" t="str">
            <v/>
          </cell>
          <cell r="P241" t="str">
            <v/>
          </cell>
          <cell r="Q241" t="str">
            <v/>
          </cell>
          <cell r="R241" t="str">
            <v>00855010</v>
          </cell>
          <cell r="S241" t="str">
            <v>0383380</v>
          </cell>
          <cell r="T241">
            <v>39783</v>
          </cell>
        </row>
        <row r="242">
          <cell r="A242">
            <v>395200015</v>
          </cell>
          <cell r="B242" t="str">
            <v>سماح عبد الحميد زكري بريدان</v>
          </cell>
          <cell r="C242">
            <v>3</v>
          </cell>
          <cell r="D242">
            <v>2</v>
          </cell>
          <cell r="E242" t="str">
            <v>أنثى</v>
          </cell>
          <cell r="F242" t="str">
            <v>منقولة</v>
          </cell>
          <cell r="G242" t="str">
            <v>مسلمة</v>
          </cell>
          <cell r="N242" t="str">
            <v>السلوم - مطروح</v>
          </cell>
          <cell r="O242" t="str">
            <v/>
          </cell>
          <cell r="P242" t="str">
            <v/>
          </cell>
          <cell r="Q242" t="str">
            <v/>
          </cell>
          <cell r="R242" t="str">
            <v>00855014</v>
          </cell>
          <cell r="S242" t="str">
            <v>0383380</v>
          </cell>
          <cell r="T242">
            <v>39783</v>
          </cell>
        </row>
        <row r="243">
          <cell r="A243">
            <v>395200907</v>
          </cell>
          <cell r="B243" t="str">
            <v>سماح موسى مؤمن مفتاح</v>
          </cell>
          <cell r="C243">
            <v>3</v>
          </cell>
          <cell r="D243">
            <v>2</v>
          </cell>
          <cell r="E243" t="str">
            <v>أنثى</v>
          </cell>
          <cell r="F243" t="str">
            <v>منقولة</v>
          </cell>
          <cell r="G243" t="str">
            <v>مسلمة</v>
          </cell>
          <cell r="N243" t="str">
            <v>السلوم - مطروح</v>
          </cell>
          <cell r="O243" t="str">
            <v/>
          </cell>
          <cell r="P243" t="str">
            <v/>
          </cell>
          <cell r="Q243" t="str">
            <v/>
          </cell>
        </row>
        <row r="244">
          <cell r="A244">
            <v>395200387</v>
          </cell>
          <cell r="B244" t="str">
            <v>سميه حمد سعد سالم</v>
          </cell>
          <cell r="C244">
            <v>3</v>
          </cell>
          <cell r="D244">
            <v>2</v>
          </cell>
          <cell r="E244" t="str">
            <v>أنثى</v>
          </cell>
          <cell r="F244" t="str">
            <v>منقولة</v>
          </cell>
          <cell r="G244" t="str">
            <v>مسلمة</v>
          </cell>
          <cell r="N244" t="str">
            <v>السلوم - مطروح</v>
          </cell>
          <cell r="O244" t="str">
            <v/>
          </cell>
          <cell r="P244" t="str">
            <v/>
          </cell>
          <cell r="Q244" t="str">
            <v/>
          </cell>
        </row>
        <row r="245">
          <cell r="A245">
            <v>395195115</v>
          </cell>
          <cell r="B245" t="str">
            <v>صابرين نوري صافي صادق</v>
          </cell>
          <cell r="C245">
            <v>3</v>
          </cell>
          <cell r="D245">
            <v>2</v>
          </cell>
          <cell r="E245" t="str">
            <v>أنثى</v>
          </cell>
          <cell r="F245" t="str">
            <v>منقولة</v>
          </cell>
          <cell r="G245" t="str">
            <v>مسلمة</v>
          </cell>
          <cell r="N245" t="str">
            <v>السلوم - مطروح</v>
          </cell>
          <cell r="O245" t="str">
            <v/>
          </cell>
          <cell r="P245" t="str">
            <v/>
          </cell>
          <cell r="Q245" t="str">
            <v/>
          </cell>
        </row>
        <row r="246">
          <cell r="A246">
            <v>395200467</v>
          </cell>
          <cell r="B246" t="str">
            <v>صباح خميس علي بشير</v>
          </cell>
          <cell r="C246">
            <v>3</v>
          </cell>
          <cell r="D246">
            <v>1</v>
          </cell>
          <cell r="E246" t="str">
            <v>أنثى</v>
          </cell>
          <cell r="F246" t="str">
            <v>منقولة</v>
          </cell>
          <cell r="G246" t="str">
            <v>مسلمة</v>
          </cell>
          <cell r="N246" t="str">
            <v>السلوم - مطروح</v>
          </cell>
          <cell r="O246" t="str">
            <v/>
          </cell>
          <cell r="P246" t="str">
            <v/>
          </cell>
          <cell r="Q246" t="str">
            <v/>
          </cell>
        </row>
        <row r="247">
          <cell r="A247">
            <v>395201254</v>
          </cell>
          <cell r="B247" t="str">
            <v>صبحيه عمر ميكائيل خميس</v>
          </cell>
          <cell r="C247">
            <v>3</v>
          </cell>
          <cell r="D247">
            <v>2</v>
          </cell>
          <cell r="E247" t="str">
            <v>أنثى</v>
          </cell>
          <cell r="F247" t="str">
            <v>منقولة</v>
          </cell>
          <cell r="G247" t="str">
            <v>مسلمة</v>
          </cell>
          <cell r="N247" t="str">
            <v>السلوم - مطروح</v>
          </cell>
          <cell r="O247" t="str">
            <v/>
          </cell>
          <cell r="P247" t="str">
            <v/>
          </cell>
          <cell r="Q247" t="str">
            <v/>
          </cell>
          <cell r="R247" t="str">
            <v>00855034</v>
          </cell>
          <cell r="S247" t="str">
            <v>968142</v>
          </cell>
          <cell r="T247">
            <v>39830</v>
          </cell>
        </row>
        <row r="248">
          <cell r="A248">
            <v>395194674</v>
          </cell>
          <cell r="B248" t="str">
            <v>صفيه حمد كريم شعيب</v>
          </cell>
          <cell r="C248">
            <v>3</v>
          </cell>
          <cell r="D248">
            <v>1</v>
          </cell>
          <cell r="E248" t="str">
            <v>أنثى</v>
          </cell>
          <cell r="F248" t="str">
            <v>منقولة</v>
          </cell>
          <cell r="G248" t="str">
            <v>مسلمة</v>
          </cell>
          <cell r="N248" t="str">
            <v>السلوم - مطروح</v>
          </cell>
          <cell r="O248" t="str">
            <v/>
          </cell>
          <cell r="P248" t="str">
            <v/>
          </cell>
          <cell r="Q248" t="str">
            <v/>
          </cell>
        </row>
        <row r="249">
          <cell r="A249">
            <v>395201276</v>
          </cell>
          <cell r="B249" t="str">
            <v>ضحى مصطفى محمد محمد</v>
          </cell>
          <cell r="C249">
            <v>3</v>
          </cell>
          <cell r="D249">
            <v>1</v>
          </cell>
          <cell r="E249" t="str">
            <v>أنثى</v>
          </cell>
          <cell r="F249" t="str">
            <v>منقولة</v>
          </cell>
          <cell r="G249" t="str">
            <v>مسلمة</v>
          </cell>
          <cell r="N249" t="str">
            <v>السلوم - مطروح</v>
          </cell>
          <cell r="O249" t="str">
            <v/>
          </cell>
          <cell r="P249" t="str">
            <v/>
          </cell>
          <cell r="Q249" t="str">
            <v/>
          </cell>
        </row>
        <row r="250">
          <cell r="A250">
            <v>395201231</v>
          </cell>
          <cell r="B250" t="str">
            <v>عفاف خميس عيسى صالح</v>
          </cell>
          <cell r="C250">
            <v>3</v>
          </cell>
          <cell r="D250">
            <v>2</v>
          </cell>
          <cell r="E250" t="str">
            <v>أنثى</v>
          </cell>
          <cell r="F250" t="str">
            <v>منقولة</v>
          </cell>
          <cell r="G250" t="str">
            <v>مسلمة</v>
          </cell>
          <cell r="N250" t="str">
            <v>السلوم - مطروح</v>
          </cell>
          <cell r="O250" t="str">
            <v/>
          </cell>
          <cell r="P250" t="str">
            <v/>
          </cell>
          <cell r="Q250" t="str">
            <v/>
          </cell>
        </row>
        <row r="251">
          <cell r="A251">
            <v>395199462</v>
          </cell>
          <cell r="B251" t="str">
            <v xml:space="preserve">غاده رجب سيد محمد </v>
          </cell>
          <cell r="C251">
            <v>3</v>
          </cell>
          <cell r="D251">
            <v>2</v>
          </cell>
          <cell r="E251" t="str">
            <v>أنثى</v>
          </cell>
          <cell r="F251" t="str">
            <v>منقولة</v>
          </cell>
          <cell r="G251" t="str">
            <v>مسلمة</v>
          </cell>
          <cell r="N251" t="str">
            <v>السلوم - مطروح</v>
          </cell>
          <cell r="O251" t="str">
            <v/>
          </cell>
          <cell r="P251" t="str">
            <v/>
          </cell>
          <cell r="Q251" t="str">
            <v/>
          </cell>
        </row>
        <row r="252">
          <cell r="A252">
            <v>395195085</v>
          </cell>
          <cell r="B252" t="str">
            <v xml:space="preserve">فاطمه جمعه سالم الساعدي </v>
          </cell>
          <cell r="C252">
            <v>3</v>
          </cell>
          <cell r="D252">
            <v>1</v>
          </cell>
          <cell r="E252" t="str">
            <v>أنثى</v>
          </cell>
          <cell r="F252" t="str">
            <v>منقولة</v>
          </cell>
          <cell r="G252" t="str">
            <v>مسلمة</v>
          </cell>
          <cell r="N252" t="str">
            <v>السلوم - مطروح</v>
          </cell>
          <cell r="O252" t="str">
            <v/>
          </cell>
          <cell r="P252" t="str">
            <v/>
          </cell>
          <cell r="Q252" t="str">
            <v/>
          </cell>
          <cell r="R252" t="str">
            <v>00855185</v>
          </cell>
          <cell r="S252" t="str">
            <v>0383282</v>
          </cell>
          <cell r="T252">
            <v>39750</v>
          </cell>
        </row>
        <row r="253">
          <cell r="A253">
            <v>395199472</v>
          </cell>
          <cell r="B253" t="str">
            <v>فاطمه عصام حسين يونس</v>
          </cell>
          <cell r="C253">
            <v>3</v>
          </cell>
          <cell r="D253">
            <v>2</v>
          </cell>
          <cell r="E253" t="str">
            <v>أنثى</v>
          </cell>
          <cell r="F253" t="str">
            <v>منقولة</v>
          </cell>
          <cell r="G253" t="str">
            <v>مسلمة</v>
          </cell>
          <cell r="N253" t="str">
            <v>السلوم - مطروح</v>
          </cell>
          <cell r="O253" t="str">
            <v/>
          </cell>
          <cell r="P253" t="str">
            <v/>
          </cell>
          <cell r="Q253" t="str">
            <v/>
          </cell>
        </row>
        <row r="254">
          <cell r="A254">
            <v>395200468</v>
          </cell>
          <cell r="B254" t="str">
            <v>فاطمه فوزي هاشم سعد</v>
          </cell>
          <cell r="C254">
            <v>3</v>
          </cell>
          <cell r="D254">
            <v>1</v>
          </cell>
          <cell r="E254" t="str">
            <v>أنثى</v>
          </cell>
          <cell r="F254" t="str">
            <v>منقولة</v>
          </cell>
          <cell r="G254" t="str">
            <v>مسلمة</v>
          </cell>
          <cell r="N254" t="str">
            <v>السلوم - مطروح</v>
          </cell>
          <cell r="O254" t="str">
            <v/>
          </cell>
          <cell r="P254" t="str">
            <v/>
          </cell>
          <cell r="Q254" t="str">
            <v/>
          </cell>
        </row>
        <row r="255">
          <cell r="A255">
            <v>395199494</v>
          </cell>
          <cell r="B255" t="str">
            <v xml:space="preserve">فايزه صالح فضيل حمد </v>
          </cell>
          <cell r="C255">
            <v>3</v>
          </cell>
          <cell r="D255">
            <v>2</v>
          </cell>
          <cell r="E255" t="str">
            <v>أنثى</v>
          </cell>
          <cell r="F255" t="str">
            <v>منقولة</v>
          </cell>
          <cell r="G255" t="str">
            <v>مسلمة</v>
          </cell>
          <cell r="N255" t="str">
            <v>السلوم - مطروح</v>
          </cell>
          <cell r="O255" t="str">
            <v/>
          </cell>
          <cell r="P255" t="str">
            <v/>
          </cell>
          <cell r="Q255" t="str">
            <v/>
          </cell>
        </row>
        <row r="256">
          <cell r="A256">
            <v>395199469</v>
          </cell>
          <cell r="B256" t="str">
            <v>مرزوقه معاون فايز فرج</v>
          </cell>
          <cell r="C256">
            <v>3</v>
          </cell>
          <cell r="D256">
            <v>1</v>
          </cell>
          <cell r="E256" t="str">
            <v>أنثى</v>
          </cell>
          <cell r="F256" t="str">
            <v>منقولة</v>
          </cell>
          <cell r="G256" t="str">
            <v>مسلمة</v>
          </cell>
          <cell r="N256" t="str">
            <v>السلوم - مطروح</v>
          </cell>
          <cell r="O256" t="str">
            <v/>
          </cell>
          <cell r="P256" t="str">
            <v/>
          </cell>
          <cell r="Q256" t="str">
            <v/>
          </cell>
        </row>
        <row r="257">
          <cell r="A257">
            <v>395200820</v>
          </cell>
          <cell r="B257" t="str">
            <v>مروه فرج مراجع مهدي</v>
          </cell>
          <cell r="C257">
            <v>3</v>
          </cell>
          <cell r="D257">
            <v>2</v>
          </cell>
          <cell r="E257" t="str">
            <v>أنثى</v>
          </cell>
          <cell r="F257" t="str">
            <v>منقولة</v>
          </cell>
          <cell r="G257" t="str">
            <v>مسلمة</v>
          </cell>
          <cell r="N257" t="str">
            <v>السلوم - مطروح</v>
          </cell>
          <cell r="O257" t="str">
            <v/>
          </cell>
          <cell r="P257" t="str">
            <v/>
          </cell>
          <cell r="Q257" t="str">
            <v/>
          </cell>
        </row>
        <row r="258">
          <cell r="A258">
            <v>395200368</v>
          </cell>
          <cell r="B258" t="str">
            <v>مريم فرنسيس فهمي مشرقي</v>
          </cell>
          <cell r="C258">
            <v>3</v>
          </cell>
          <cell r="D258">
            <v>1</v>
          </cell>
          <cell r="E258" t="str">
            <v>أنثى</v>
          </cell>
          <cell r="F258" t="str">
            <v>منقولة</v>
          </cell>
          <cell r="G258" t="str">
            <v>مسيحية</v>
          </cell>
          <cell r="N258" t="str">
            <v>السلوم - مطروح</v>
          </cell>
          <cell r="O258" t="str">
            <v/>
          </cell>
          <cell r="P258" t="str">
            <v/>
          </cell>
          <cell r="Q258" t="str">
            <v/>
          </cell>
          <cell r="R258" t="str">
            <v>00855194</v>
          </cell>
          <cell r="S258" t="str">
            <v>0383282</v>
          </cell>
          <cell r="T258">
            <v>39750</v>
          </cell>
        </row>
        <row r="259">
          <cell r="A259">
            <v>404920068</v>
          </cell>
          <cell r="B259" t="str">
            <v>مقبوله محمد عوض محمد</v>
          </cell>
          <cell r="C259">
            <v>3</v>
          </cell>
          <cell r="D259">
            <v>1</v>
          </cell>
          <cell r="E259" t="str">
            <v>أنثى</v>
          </cell>
          <cell r="F259" t="str">
            <v>منقولة</v>
          </cell>
          <cell r="G259" t="str">
            <v>مسلمة</v>
          </cell>
          <cell r="H259">
            <v>36840</v>
          </cell>
          <cell r="N259" t="str">
            <v>السلوم - مطروح</v>
          </cell>
          <cell r="O259">
            <v>22</v>
          </cell>
          <cell r="P259">
            <v>10</v>
          </cell>
          <cell r="Q259">
            <v>7</v>
          </cell>
          <cell r="W259" t="str">
            <v>محولة إلى المدرسة</v>
          </cell>
          <cell r="X259" t="str">
            <v>مدرسة سيول القطعان الابتدائية</v>
          </cell>
        </row>
        <row r="260">
          <cell r="A260">
            <v>395195108</v>
          </cell>
          <cell r="B260" t="str">
            <v>منار هاني جمعه عبد العزيز</v>
          </cell>
          <cell r="C260">
            <v>3</v>
          </cell>
          <cell r="D260">
            <v>1</v>
          </cell>
          <cell r="E260" t="str">
            <v>أنثى</v>
          </cell>
          <cell r="F260" t="str">
            <v>منقولة</v>
          </cell>
          <cell r="G260" t="str">
            <v>مسلمة</v>
          </cell>
          <cell r="N260" t="str">
            <v>السلوم - مطروح</v>
          </cell>
          <cell r="O260" t="str">
            <v/>
          </cell>
          <cell r="P260" t="str">
            <v/>
          </cell>
          <cell r="Q260" t="str">
            <v/>
          </cell>
        </row>
        <row r="261">
          <cell r="A261">
            <v>395199935</v>
          </cell>
          <cell r="B261" t="str">
            <v>منال محمد السيد بدوي</v>
          </cell>
          <cell r="C261">
            <v>3</v>
          </cell>
          <cell r="D261">
            <v>1</v>
          </cell>
          <cell r="E261" t="str">
            <v>أنثى</v>
          </cell>
          <cell r="F261" t="str">
            <v>منقولة</v>
          </cell>
          <cell r="G261" t="str">
            <v>مسلمة</v>
          </cell>
          <cell r="N261" t="str">
            <v>السلوم - مطروح</v>
          </cell>
          <cell r="O261" t="str">
            <v/>
          </cell>
          <cell r="P261" t="str">
            <v/>
          </cell>
          <cell r="Q261" t="str">
            <v/>
          </cell>
        </row>
        <row r="262">
          <cell r="A262">
            <v>395200462</v>
          </cell>
          <cell r="B262" t="str">
            <v xml:space="preserve">منبيه عبد السلام عباده عمر </v>
          </cell>
          <cell r="C262">
            <v>3</v>
          </cell>
          <cell r="D262">
            <v>2</v>
          </cell>
          <cell r="E262" t="str">
            <v>أنثى</v>
          </cell>
          <cell r="F262" t="str">
            <v>منقولة</v>
          </cell>
          <cell r="G262" t="str">
            <v>مسلمة</v>
          </cell>
          <cell r="N262" t="str">
            <v>السلوم - مطروح</v>
          </cell>
          <cell r="O262" t="str">
            <v/>
          </cell>
          <cell r="P262" t="str">
            <v/>
          </cell>
          <cell r="Q262" t="str">
            <v/>
          </cell>
        </row>
        <row r="263">
          <cell r="A263">
            <v>395200474</v>
          </cell>
          <cell r="B263" t="str">
            <v>منى صقر مراجع مهدي</v>
          </cell>
          <cell r="C263">
            <v>3</v>
          </cell>
          <cell r="D263">
            <v>1</v>
          </cell>
          <cell r="E263" t="str">
            <v>أنثى</v>
          </cell>
          <cell r="F263" t="str">
            <v>منقولة</v>
          </cell>
          <cell r="G263" t="str">
            <v>مسلمة</v>
          </cell>
          <cell r="N263" t="str">
            <v>السلوم - مطروح</v>
          </cell>
          <cell r="O263" t="str">
            <v/>
          </cell>
          <cell r="P263" t="str">
            <v/>
          </cell>
          <cell r="Q263" t="str">
            <v/>
          </cell>
          <cell r="R263" t="str">
            <v>00855199</v>
          </cell>
          <cell r="S263" t="str">
            <v>0383282</v>
          </cell>
          <cell r="T263">
            <v>39750</v>
          </cell>
        </row>
        <row r="264">
          <cell r="A264">
            <v>395199493</v>
          </cell>
          <cell r="B264" t="str">
            <v>منى علي فضيل شعيب</v>
          </cell>
          <cell r="C264">
            <v>3</v>
          </cell>
          <cell r="D264">
            <v>2</v>
          </cell>
          <cell r="E264" t="str">
            <v>أنثى</v>
          </cell>
          <cell r="F264" t="str">
            <v>منقولة</v>
          </cell>
          <cell r="G264" t="str">
            <v>مسلمة</v>
          </cell>
          <cell r="N264" t="str">
            <v>السلوم - مطروح</v>
          </cell>
          <cell r="O264" t="str">
            <v/>
          </cell>
          <cell r="P264" t="str">
            <v/>
          </cell>
          <cell r="Q264" t="str">
            <v/>
          </cell>
        </row>
        <row r="265">
          <cell r="A265">
            <v>395199903</v>
          </cell>
          <cell r="B265" t="str">
            <v xml:space="preserve">نسمه موسى منصور مفتاح </v>
          </cell>
          <cell r="C265">
            <v>3</v>
          </cell>
          <cell r="D265">
            <v>2</v>
          </cell>
          <cell r="E265" t="str">
            <v>أنثى</v>
          </cell>
          <cell r="F265" t="str">
            <v>منقولة</v>
          </cell>
          <cell r="G265" t="str">
            <v>مسلمة</v>
          </cell>
          <cell r="N265" t="str">
            <v>السلوم - مطروح</v>
          </cell>
          <cell r="O265" t="str">
            <v/>
          </cell>
          <cell r="P265" t="str">
            <v/>
          </cell>
          <cell r="Q265" t="str">
            <v/>
          </cell>
        </row>
        <row r="266">
          <cell r="A266">
            <v>395198701</v>
          </cell>
          <cell r="B266" t="str">
            <v>نعمه عبد المسيح عطية ابراهيم</v>
          </cell>
          <cell r="C266">
            <v>3</v>
          </cell>
          <cell r="D266">
            <v>1</v>
          </cell>
          <cell r="E266" t="str">
            <v>أنثى</v>
          </cell>
          <cell r="F266" t="str">
            <v>منقولة</v>
          </cell>
          <cell r="G266" t="str">
            <v>مسيحية</v>
          </cell>
          <cell r="N266" t="str">
            <v>السلوم - مطروح</v>
          </cell>
          <cell r="O266" t="str">
            <v/>
          </cell>
          <cell r="P266" t="str">
            <v/>
          </cell>
          <cell r="Q266" t="str">
            <v/>
          </cell>
        </row>
        <row r="267">
          <cell r="A267">
            <v>395199584</v>
          </cell>
          <cell r="B267" t="str">
            <v>نعمه يوسف سليم عيد طاهر</v>
          </cell>
          <cell r="C267">
            <v>3</v>
          </cell>
          <cell r="D267">
            <v>1</v>
          </cell>
          <cell r="E267" t="str">
            <v>أنثى</v>
          </cell>
          <cell r="F267" t="str">
            <v>منقولة</v>
          </cell>
          <cell r="G267" t="str">
            <v>مسلمة</v>
          </cell>
          <cell r="N267" t="str">
            <v>السلوم - مطروح</v>
          </cell>
          <cell r="O267" t="str">
            <v/>
          </cell>
          <cell r="P267" t="str">
            <v/>
          </cell>
          <cell r="Q267" t="str">
            <v/>
          </cell>
        </row>
        <row r="268">
          <cell r="A268">
            <v>395200483</v>
          </cell>
          <cell r="B268" t="str">
            <v>نورا عبد الكريم هاشم سعد</v>
          </cell>
          <cell r="C268">
            <v>3</v>
          </cell>
          <cell r="D268">
            <v>1</v>
          </cell>
          <cell r="E268" t="str">
            <v>أنثى</v>
          </cell>
          <cell r="F268" t="str">
            <v>منقولة</v>
          </cell>
          <cell r="G268" t="str">
            <v>مسلمة</v>
          </cell>
          <cell r="N268" t="str">
            <v>السلوم - مطروح</v>
          </cell>
          <cell r="O268" t="str">
            <v/>
          </cell>
          <cell r="P268" t="str">
            <v/>
          </cell>
          <cell r="Q268" t="str">
            <v/>
          </cell>
        </row>
        <row r="269">
          <cell r="A269">
            <v>395198160</v>
          </cell>
          <cell r="B269" t="str">
            <v xml:space="preserve">هاجر عاطف شفيق ابراهيم </v>
          </cell>
          <cell r="C269">
            <v>3</v>
          </cell>
          <cell r="D269">
            <v>1</v>
          </cell>
          <cell r="E269" t="str">
            <v>أنثى</v>
          </cell>
          <cell r="F269" t="str">
            <v>منقولة</v>
          </cell>
          <cell r="G269" t="str">
            <v>مسلمة</v>
          </cell>
          <cell r="N269" t="str">
            <v>السلوم - مطروح</v>
          </cell>
          <cell r="O269" t="str">
            <v/>
          </cell>
          <cell r="P269" t="str">
            <v/>
          </cell>
          <cell r="Q269" t="str">
            <v/>
          </cell>
          <cell r="R269" t="str">
            <v>00855195</v>
          </cell>
          <cell r="S269" t="str">
            <v>0383282</v>
          </cell>
          <cell r="T269">
            <v>39750</v>
          </cell>
        </row>
        <row r="270">
          <cell r="A270">
            <v>395195974</v>
          </cell>
          <cell r="B270" t="str">
            <v>هبه عبد الواحد فرج محمد</v>
          </cell>
          <cell r="C270">
            <v>3</v>
          </cell>
          <cell r="D270">
            <v>1</v>
          </cell>
          <cell r="E270" t="str">
            <v>أنثى</v>
          </cell>
          <cell r="F270" t="str">
            <v>منقولة</v>
          </cell>
          <cell r="G270" t="str">
            <v>مسلمة</v>
          </cell>
          <cell r="N270" t="str">
            <v>السلوم - مطروح</v>
          </cell>
          <cell r="O270" t="str">
            <v/>
          </cell>
          <cell r="P270" t="str">
            <v/>
          </cell>
          <cell r="Q270" t="str">
            <v/>
          </cell>
        </row>
        <row r="271">
          <cell r="A271">
            <v>395200400</v>
          </cell>
          <cell r="B271" t="str">
            <v>هند ابراهيم عمر عبد الحميد</v>
          </cell>
          <cell r="C271">
            <v>3</v>
          </cell>
          <cell r="D271">
            <v>1</v>
          </cell>
          <cell r="E271" t="str">
            <v>أنثى</v>
          </cell>
          <cell r="F271" t="str">
            <v>منقولة</v>
          </cell>
          <cell r="G271" t="str">
            <v>مسلمة</v>
          </cell>
          <cell r="N271" t="str">
            <v>السلوم - مطروح</v>
          </cell>
          <cell r="O271" t="str">
            <v/>
          </cell>
          <cell r="P271" t="str">
            <v/>
          </cell>
          <cell r="Q271" t="str">
            <v/>
          </cell>
        </row>
        <row r="272">
          <cell r="A272">
            <v>395194673</v>
          </cell>
          <cell r="B272" t="str">
            <v>هند ادريس عبد الحكيم هاشم</v>
          </cell>
          <cell r="C272">
            <v>3</v>
          </cell>
          <cell r="D272">
            <v>1</v>
          </cell>
          <cell r="E272" t="str">
            <v>أنثى</v>
          </cell>
          <cell r="F272" t="str">
            <v>منقولة</v>
          </cell>
          <cell r="G272" t="str">
            <v>مسلمة</v>
          </cell>
          <cell r="N272" t="str">
            <v>السلوم - مطروح</v>
          </cell>
          <cell r="O272" t="str">
            <v/>
          </cell>
          <cell r="P272" t="str">
            <v/>
          </cell>
          <cell r="Q272" t="str">
            <v/>
          </cell>
        </row>
        <row r="273">
          <cell r="A273">
            <v>395199590</v>
          </cell>
          <cell r="B273" t="str">
            <v>وفاء شعيب عمر عبد الحميد</v>
          </cell>
          <cell r="C273">
            <v>3</v>
          </cell>
          <cell r="D273">
            <v>1</v>
          </cell>
          <cell r="E273" t="str">
            <v>أنثى</v>
          </cell>
          <cell r="F273" t="str">
            <v>منقولة</v>
          </cell>
          <cell r="G273" t="str">
            <v>مسلمة</v>
          </cell>
          <cell r="N273" t="str">
            <v>السلوم - مطروح</v>
          </cell>
          <cell r="O273" t="str">
            <v/>
          </cell>
          <cell r="P273" t="str">
            <v/>
          </cell>
          <cell r="Q273" t="str">
            <v/>
          </cell>
        </row>
        <row r="274">
          <cell r="A274">
            <v>395197739</v>
          </cell>
          <cell r="B274" t="str">
            <v xml:space="preserve">ياسمين ابراهيم حامد فتح الله </v>
          </cell>
          <cell r="C274">
            <v>3</v>
          </cell>
          <cell r="D274">
            <v>2</v>
          </cell>
          <cell r="E274" t="str">
            <v>أنثى</v>
          </cell>
          <cell r="F274" t="str">
            <v>منقولة</v>
          </cell>
          <cell r="G274" t="str">
            <v>مسلمة</v>
          </cell>
          <cell r="N274" t="str">
            <v>السلوم - مطروح</v>
          </cell>
          <cell r="O274" t="str">
            <v/>
          </cell>
          <cell r="P274" t="str">
            <v/>
          </cell>
          <cell r="Q274" t="str">
            <v/>
          </cell>
        </row>
        <row r="275">
          <cell r="A275">
            <v>395200809</v>
          </cell>
          <cell r="B275" t="str">
            <v>ابراهيم محمد بشاري سليمان</v>
          </cell>
          <cell r="C275">
            <v>3</v>
          </cell>
          <cell r="D275">
            <v>1</v>
          </cell>
          <cell r="E275" t="str">
            <v>ذكر</v>
          </cell>
          <cell r="F275" t="str">
            <v>منقول</v>
          </cell>
          <cell r="G275" t="str">
            <v>مسلم</v>
          </cell>
          <cell r="N275" t="str">
            <v>السلوم - مطروح</v>
          </cell>
          <cell r="O275" t="str">
            <v/>
          </cell>
          <cell r="P275" t="str">
            <v/>
          </cell>
          <cell r="Q275" t="str">
            <v/>
          </cell>
        </row>
        <row r="276">
          <cell r="A276">
            <v>395194662</v>
          </cell>
          <cell r="B276" t="str">
            <v>ابراهيم هنداوي شرفاد موسى</v>
          </cell>
          <cell r="C276">
            <v>3</v>
          </cell>
          <cell r="D276">
            <v>2</v>
          </cell>
          <cell r="E276" t="str">
            <v>ذكر</v>
          </cell>
          <cell r="F276" t="str">
            <v>منقول</v>
          </cell>
          <cell r="G276" t="str">
            <v>مسلم</v>
          </cell>
          <cell r="N276" t="str">
            <v>السلوم - مطروح</v>
          </cell>
          <cell r="O276" t="str">
            <v/>
          </cell>
          <cell r="P276" t="str">
            <v/>
          </cell>
          <cell r="Q276" t="str">
            <v/>
          </cell>
        </row>
        <row r="277">
          <cell r="A277">
            <v>404920256</v>
          </cell>
          <cell r="B277" t="str">
            <v>احمد شعبان منصور</v>
          </cell>
          <cell r="C277">
            <v>3</v>
          </cell>
          <cell r="D277">
            <v>2</v>
          </cell>
          <cell r="E277" t="str">
            <v>ذكر</v>
          </cell>
          <cell r="F277" t="str">
            <v>منقول</v>
          </cell>
          <cell r="G277" t="str">
            <v>مسلم</v>
          </cell>
          <cell r="H277">
            <v>36894</v>
          </cell>
          <cell r="N277" t="str">
            <v>السلوم - مطروح</v>
          </cell>
          <cell r="O277">
            <v>29</v>
          </cell>
          <cell r="P277">
            <v>8</v>
          </cell>
          <cell r="Q277">
            <v>7</v>
          </cell>
          <cell r="W277" t="str">
            <v>محول إلى المدرسة</v>
          </cell>
          <cell r="X277" t="str">
            <v>مدرسة سيول القطعان الابتدائية</v>
          </cell>
        </row>
        <row r="278">
          <cell r="A278">
            <v>395199042</v>
          </cell>
          <cell r="B278" t="str">
            <v>احمد عبد الله فالح علي</v>
          </cell>
          <cell r="C278">
            <v>3</v>
          </cell>
          <cell r="D278">
            <v>1</v>
          </cell>
          <cell r="E278" t="str">
            <v>ذكر</v>
          </cell>
          <cell r="F278" t="str">
            <v>منقول</v>
          </cell>
          <cell r="G278" t="str">
            <v>مسلم</v>
          </cell>
          <cell r="N278" t="str">
            <v>السلوم - مطروح</v>
          </cell>
          <cell r="O278" t="str">
            <v/>
          </cell>
          <cell r="P278" t="str">
            <v/>
          </cell>
          <cell r="Q278" t="str">
            <v/>
          </cell>
          <cell r="R278" t="str">
            <v>00855008</v>
          </cell>
          <cell r="S278" t="str">
            <v>0383380</v>
          </cell>
          <cell r="T278">
            <v>39783</v>
          </cell>
        </row>
        <row r="279">
          <cell r="A279">
            <v>404920147</v>
          </cell>
          <cell r="B279" t="str">
            <v>احمد محمود فوزي محمود</v>
          </cell>
          <cell r="C279">
            <v>3</v>
          </cell>
          <cell r="D279">
            <v>1</v>
          </cell>
          <cell r="E279" t="str">
            <v>ذكر</v>
          </cell>
          <cell r="F279" t="str">
            <v>منقول</v>
          </cell>
          <cell r="G279" t="str">
            <v>مسلم</v>
          </cell>
          <cell r="H279">
            <v>36832</v>
          </cell>
          <cell r="N279" t="str">
            <v>السلوم - مطروح</v>
          </cell>
          <cell r="O279">
            <v>30</v>
          </cell>
          <cell r="P279">
            <v>10</v>
          </cell>
          <cell r="Q279">
            <v>7</v>
          </cell>
          <cell r="W279" t="str">
            <v>محول إلى المدرسة</v>
          </cell>
          <cell r="X279" t="str">
            <v>مدرسة سيول القطعان الابتدائية</v>
          </cell>
        </row>
        <row r="280">
          <cell r="A280">
            <v>395200036</v>
          </cell>
          <cell r="B280" t="str">
            <v xml:space="preserve">اسامة خالد سالم الساعدي </v>
          </cell>
          <cell r="C280">
            <v>3</v>
          </cell>
          <cell r="D280">
            <v>2</v>
          </cell>
          <cell r="E280" t="str">
            <v>ذكر</v>
          </cell>
          <cell r="F280" t="str">
            <v>منقول</v>
          </cell>
          <cell r="G280" t="str">
            <v>مسلم</v>
          </cell>
          <cell r="N280" t="str">
            <v>السلوم - مطروح</v>
          </cell>
          <cell r="O280" t="str">
            <v/>
          </cell>
          <cell r="P280" t="str">
            <v/>
          </cell>
          <cell r="Q280" t="str">
            <v/>
          </cell>
        </row>
        <row r="281">
          <cell r="A281">
            <v>395199065</v>
          </cell>
          <cell r="B281" t="str">
            <v>اسلام ابراهيم فرج محمد</v>
          </cell>
          <cell r="C281">
            <v>3</v>
          </cell>
          <cell r="D281">
            <v>1</v>
          </cell>
          <cell r="E281" t="str">
            <v>ذكر</v>
          </cell>
          <cell r="F281" t="str">
            <v>منقول</v>
          </cell>
          <cell r="G281" t="str">
            <v>مسلم</v>
          </cell>
          <cell r="N281" t="str">
            <v>السلوم - مطروح</v>
          </cell>
          <cell r="O281" t="str">
            <v/>
          </cell>
          <cell r="P281" t="str">
            <v/>
          </cell>
          <cell r="Q281" t="str">
            <v/>
          </cell>
        </row>
        <row r="282">
          <cell r="A282">
            <v>395195977</v>
          </cell>
          <cell r="B282" t="str">
            <v xml:space="preserve">اسماعيل ابراهيم حكيم عثمان </v>
          </cell>
          <cell r="C282">
            <v>3</v>
          </cell>
          <cell r="D282">
            <v>2</v>
          </cell>
          <cell r="E282" t="str">
            <v>ذكر</v>
          </cell>
          <cell r="F282" t="str">
            <v>منقول</v>
          </cell>
          <cell r="G282" t="str">
            <v>مسلم</v>
          </cell>
          <cell r="N282" t="str">
            <v>السلوم - مطروح</v>
          </cell>
          <cell r="O282" t="str">
            <v/>
          </cell>
          <cell r="P282" t="str">
            <v/>
          </cell>
          <cell r="Q282" t="str">
            <v/>
          </cell>
        </row>
        <row r="283">
          <cell r="A283">
            <v>395200374</v>
          </cell>
          <cell r="B283" t="str">
            <v>اشرف عطيه كامل كريم</v>
          </cell>
          <cell r="C283">
            <v>3</v>
          </cell>
          <cell r="D283">
            <v>1</v>
          </cell>
          <cell r="E283" t="str">
            <v>ذكر</v>
          </cell>
          <cell r="F283" t="str">
            <v>منقول</v>
          </cell>
          <cell r="G283" t="str">
            <v>مسلم</v>
          </cell>
          <cell r="N283" t="str">
            <v>السلوم - مطروح</v>
          </cell>
          <cell r="O283" t="str">
            <v/>
          </cell>
          <cell r="P283" t="str">
            <v/>
          </cell>
          <cell r="Q283" t="str">
            <v/>
          </cell>
          <cell r="R283" t="str">
            <v>00855036</v>
          </cell>
          <cell r="S283" t="str">
            <v>968142</v>
          </cell>
          <cell r="T283">
            <v>39830</v>
          </cell>
        </row>
        <row r="284">
          <cell r="A284">
            <v>395195125</v>
          </cell>
          <cell r="B284" t="str">
            <v>اشرف عمر متوبل عبد الكريم</v>
          </cell>
          <cell r="C284">
            <v>3</v>
          </cell>
          <cell r="D284">
            <v>2</v>
          </cell>
          <cell r="E284" t="str">
            <v>ذكر</v>
          </cell>
          <cell r="F284" t="str">
            <v>منقول</v>
          </cell>
          <cell r="G284" t="str">
            <v>مسلم</v>
          </cell>
          <cell r="N284" t="str">
            <v>السلوم - مطروح</v>
          </cell>
          <cell r="O284" t="str">
            <v/>
          </cell>
          <cell r="P284" t="str">
            <v/>
          </cell>
          <cell r="Q284" t="str">
            <v/>
          </cell>
        </row>
        <row r="285">
          <cell r="A285">
            <v>395195555</v>
          </cell>
          <cell r="B285" t="str">
            <v>المهدي حميد عيد منصور</v>
          </cell>
          <cell r="C285">
            <v>3</v>
          </cell>
          <cell r="D285">
            <v>1</v>
          </cell>
          <cell r="E285" t="str">
            <v>ذكر</v>
          </cell>
          <cell r="F285" t="str">
            <v>منقول</v>
          </cell>
          <cell r="G285" t="str">
            <v>مسلم</v>
          </cell>
          <cell r="N285" t="str">
            <v>السلوم - مطروح</v>
          </cell>
          <cell r="O285" t="str">
            <v/>
          </cell>
          <cell r="P285" t="str">
            <v/>
          </cell>
          <cell r="Q285" t="str">
            <v/>
          </cell>
        </row>
        <row r="286">
          <cell r="A286">
            <v>395199904</v>
          </cell>
          <cell r="B286" t="str">
            <v>انس عبد الفتاح عيسى صالح</v>
          </cell>
          <cell r="C286">
            <v>3</v>
          </cell>
          <cell r="D286">
            <v>2</v>
          </cell>
          <cell r="E286" t="str">
            <v>ذكر</v>
          </cell>
          <cell r="F286" t="str">
            <v>منقول</v>
          </cell>
          <cell r="G286" t="str">
            <v>مسلم</v>
          </cell>
          <cell r="N286" t="str">
            <v>السلوم - مطروح</v>
          </cell>
          <cell r="O286" t="str">
            <v/>
          </cell>
          <cell r="P286" t="str">
            <v/>
          </cell>
          <cell r="Q286" t="str">
            <v/>
          </cell>
        </row>
        <row r="287">
          <cell r="A287">
            <v>395199487</v>
          </cell>
          <cell r="B287" t="str">
            <v>حمزه محمد هيبه جبر</v>
          </cell>
          <cell r="C287">
            <v>3</v>
          </cell>
          <cell r="D287">
            <v>2</v>
          </cell>
          <cell r="E287" t="str">
            <v>ذكر</v>
          </cell>
          <cell r="F287" t="str">
            <v>منقول</v>
          </cell>
          <cell r="G287" t="str">
            <v>مسلم</v>
          </cell>
          <cell r="N287" t="str">
            <v>السلوم - مطروح</v>
          </cell>
          <cell r="O287" t="str">
            <v/>
          </cell>
          <cell r="P287" t="str">
            <v/>
          </cell>
          <cell r="Q287" t="str">
            <v/>
          </cell>
          <cell r="R287" t="str">
            <v>00855007</v>
          </cell>
          <cell r="S287" t="str">
            <v>0383380</v>
          </cell>
          <cell r="T287">
            <v>39783</v>
          </cell>
        </row>
        <row r="288">
          <cell r="A288">
            <v>395198705</v>
          </cell>
          <cell r="B288" t="str">
            <v xml:space="preserve">حميده فضل حميده عبد السلام </v>
          </cell>
          <cell r="C288">
            <v>3</v>
          </cell>
          <cell r="D288">
            <v>1</v>
          </cell>
          <cell r="E288" t="str">
            <v>ذكر</v>
          </cell>
          <cell r="F288" t="str">
            <v>منقول</v>
          </cell>
          <cell r="G288" t="str">
            <v>مسلم</v>
          </cell>
          <cell r="N288" t="str">
            <v>السلوم - مطروح</v>
          </cell>
          <cell r="O288" t="str">
            <v/>
          </cell>
          <cell r="P288" t="str">
            <v/>
          </cell>
          <cell r="Q288" t="str">
            <v/>
          </cell>
          <cell r="R288" t="str">
            <v>00855032</v>
          </cell>
          <cell r="S288" t="str">
            <v>968142</v>
          </cell>
          <cell r="T288">
            <v>39830</v>
          </cell>
        </row>
        <row r="289">
          <cell r="A289">
            <v>395194744</v>
          </cell>
          <cell r="B289" t="str">
            <v>خالد رافع حميده يونس</v>
          </cell>
          <cell r="C289">
            <v>3</v>
          </cell>
          <cell r="D289">
            <v>2</v>
          </cell>
          <cell r="E289" t="str">
            <v>ذكر</v>
          </cell>
          <cell r="F289" t="str">
            <v>منقول</v>
          </cell>
          <cell r="G289" t="str">
            <v>مسلم</v>
          </cell>
          <cell r="N289" t="str">
            <v>السلوم - مطروح</v>
          </cell>
          <cell r="O289" t="str">
            <v/>
          </cell>
          <cell r="P289" t="str">
            <v/>
          </cell>
          <cell r="Q289" t="str">
            <v/>
          </cell>
        </row>
        <row r="290">
          <cell r="A290">
            <v>395200833</v>
          </cell>
          <cell r="B290" t="str">
            <v>خيري احمد راقي وافي</v>
          </cell>
          <cell r="C290">
            <v>3</v>
          </cell>
          <cell r="D290">
            <v>2</v>
          </cell>
          <cell r="E290" t="str">
            <v>ذكر</v>
          </cell>
          <cell r="F290" t="str">
            <v>منقول</v>
          </cell>
          <cell r="G290" t="str">
            <v>مسلم</v>
          </cell>
          <cell r="N290" t="str">
            <v>السلوم - مطروح</v>
          </cell>
          <cell r="O290" t="str">
            <v/>
          </cell>
          <cell r="P290" t="str">
            <v/>
          </cell>
          <cell r="Q290" t="str">
            <v/>
          </cell>
          <cell r="R290" t="str">
            <v>00855039</v>
          </cell>
          <cell r="S290" t="str">
            <v>968142</v>
          </cell>
          <cell r="T290">
            <v>39830</v>
          </cell>
        </row>
        <row r="291">
          <cell r="A291">
            <v>395200843</v>
          </cell>
          <cell r="B291" t="str">
            <v xml:space="preserve">راشد فيصل مبروك فتح الله </v>
          </cell>
          <cell r="C291">
            <v>3</v>
          </cell>
          <cell r="D291">
            <v>1</v>
          </cell>
          <cell r="E291" t="str">
            <v>ذكر</v>
          </cell>
          <cell r="F291" t="str">
            <v>منقول</v>
          </cell>
          <cell r="G291" t="str">
            <v>مسلم</v>
          </cell>
          <cell r="N291" t="str">
            <v>السلوم - مطروح</v>
          </cell>
          <cell r="O291" t="str">
            <v/>
          </cell>
          <cell r="P291" t="str">
            <v/>
          </cell>
          <cell r="Q291" t="str">
            <v/>
          </cell>
          <cell r="R291" t="str">
            <v>00855193</v>
          </cell>
          <cell r="S291" t="str">
            <v>0383282</v>
          </cell>
          <cell r="T291">
            <v>39750</v>
          </cell>
        </row>
        <row r="292">
          <cell r="A292">
            <v>395199483</v>
          </cell>
          <cell r="B292" t="str">
            <v>زياد حمد بكار الجازي</v>
          </cell>
          <cell r="C292">
            <v>3</v>
          </cell>
          <cell r="D292">
            <v>2</v>
          </cell>
          <cell r="E292" t="str">
            <v>ذكر</v>
          </cell>
          <cell r="F292" t="str">
            <v>منقول</v>
          </cell>
          <cell r="G292" t="str">
            <v>مسلم</v>
          </cell>
          <cell r="N292" t="str">
            <v>السلوم - مطروح</v>
          </cell>
          <cell r="O292" t="str">
            <v/>
          </cell>
          <cell r="P292" t="str">
            <v/>
          </cell>
          <cell r="Q292" t="str">
            <v/>
          </cell>
        </row>
        <row r="293">
          <cell r="A293">
            <v>395199580</v>
          </cell>
          <cell r="B293" t="str">
            <v>سيد حسن محمود طاهر</v>
          </cell>
          <cell r="C293">
            <v>3</v>
          </cell>
          <cell r="D293">
            <v>1</v>
          </cell>
          <cell r="E293" t="str">
            <v>ذكر</v>
          </cell>
          <cell r="F293" t="str">
            <v>منقول</v>
          </cell>
          <cell r="G293" t="str">
            <v>مسلم</v>
          </cell>
          <cell r="N293" t="str">
            <v>السلوم - مطروح</v>
          </cell>
          <cell r="O293" t="str">
            <v/>
          </cell>
          <cell r="P293" t="str">
            <v/>
          </cell>
          <cell r="Q293" t="str">
            <v/>
          </cell>
          <cell r="R293" t="str">
            <v>00855037</v>
          </cell>
          <cell r="S293" t="str">
            <v>968142</v>
          </cell>
          <cell r="T293">
            <v>39830</v>
          </cell>
        </row>
        <row r="294">
          <cell r="A294">
            <v>395198168</v>
          </cell>
          <cell r="B294" t="str">
            <v xml:space="preserve">سيف الدين صلاح عبد الرحيم </v>
          </cell>
          <cell r="C294">
            <v>3</v>
          </cell>
          <cell r="D294">
            <v>2</v>
          </cell>
          <cell r="E294" t="str">
            <v>ذكر</v>
          </cell>
          <cell r="F294" t="str">
            <v>منقول</v>
          </cell>
          <cell r="G294" t="str">
            <v>مسلم</v>
          </cell>
          <cell r="N294" t="str">
            <v>السلوم - مطروح</v>
          </cell>
          <cell r="O294" t="str">
            <v/>
          </cell>
          <cell r="P294" t="str">
            <v/>
          </cell>
          <cell r="Q294" t="str">
            <v/>
          </cell>
        </row>
        <row r="295">
          <cell r="A295">
            <v>395198186</v>
          </cell>
          <cell r="B295" t="str">
            <v xml:space="preserve">عاصم حسن حامد ابراهيم </v>
          </cell>
          <cell r="C295">
            <v>3</v>
          </cell>
          <cell r="D295">
            <v>1</v>
          </cell>
          <cell r="E295" t="str">
            <v>ذكر</v>
          </cell>
          <cell r="F295" t="str">
            <v>منقول</v>
          </cell>
          <cell r="G295" t="str">
            <v>مسلم</v>
          </cell>
          <cell r="N295" t="str">
            <v>السلوم - مطروح</v>
          </cell>
          <cell r="O295" t="str">
            <v/>
          </cell>
          <cell r="P295" t="str">
            <v/>
          </cell>
          <cell r="Q295" t="str">
            <v/>
          </cell>
          <cell r="R295" t="str">
            <v>00855184</v>
          </cell>
          <cell r="S295" t="str">
            <v>0383282</v>
          </cell>
          <cell r="T295">
            <v>39750</v>
          </cell>
        </row>
        <row r="296">
          <cell r="A296">
            <v>395196419</v>
          </cell>
          <cell r="B296" t="str">
            <v>عبد الحليم ابراهيم سعد غيث</v>
          </cell>
          <cell r="C296">
            <v>3</v>
          </cell>
          <cell r="D296">
            <v>2</v>
          </cell>
          <cell r="E296" t="str">
            <v>ذكر</v>
          </cell>
          <cell r="F296" t="str">
            <v>منقول</v>
          </cell>
          <cell r="G296" t="str">
            <v>مسلم</v>
          </cell>
          <cell r="N296" t="str">
            <v>السلوم - مطروح</v>
          </cell>
          <cell r="O296" t="str">
            <v/>
          </cell>
          <cell r="P296" t="str">
            <v/>
          </cell>
          <cell r="Q296" t="str">
            <v/>
          </cell>
        </row>
        <row r="297">
          <cell r="A297">
            <v>395199599</v>
          </cell>
          <cell r="B297" t="str">
            <v>عبد العزيز عادل السعيد علي</v>
          </cell>
          <cell r="C297">
            <v>3</v>
          </cell>
          <cell r="D297">
            <v>1</v>
          </cell>
          <cell r="E297" t="str">
            <v>ذكر</v>
          </cell>
          <cell r="F297" t="str">
            <v>منقول</v>
          </cell>
          <cell r="G297" t="str">
            <v>مسلم</v>
          </cell>
          <cell r="N297" t="str">
            <v>السلوم - مطروح</v>
          </cell>
          <cell r="O297" t="str">
            <v/>
          </cell>
          <cell r="P297" t="str">
            <v/>
          </cell>
          <cell r="Q297" t="str">
            <v/>
          </cell>
        </row>
        <row r="298">
          <cell r="A298">
            <v>395199940</v>
          </cell>
          <cell r="B298" t="str">
            <v>عبد الله ابو الخير محمود حسن</v>
          </cell>
          <cell r="C298">
            <v>3</v>
          </cell>
          <cell r="D298">
            <v>1</v>
          </cell>
          <cell r="E298" t="str">
            <v>ذكر</v>
          </cell>
          <cell r="F298" t="str">
            <v>منقول</v>
          </cell>
          <cell r="G298" t="str">
            <v>مسلم</v>
          </cell>
          <cell r="N298" t="str">
            <v>السلوم - مطروح</v>
          </cell>
          <cell r="O298" t="str">
            <v/>
          </cell>
          <cell r="P298" t="str">
            <v/>
          </cell>
          <cell r="Q298" t="str">
            <v/>
          </cell>
        </row>
        <row r="299">
          <cell r="A299">
            <v>16735677</v>
          </cell>
          <cell r="B299" t="str">
            <v>عدنان صلاح رمضان سالم</v>
          </cell>
          <cell r="C299">
            <v>3</v>
          </cell>
          <cell r="D299">
            <v>2</v>
          </cell>
          <cell r="E299" t="str">
            <v>ذكر</v>
          </cell>
          <cell r="F299" t="str">
            <v>باق</v>
          </cell>
          <cell r="G299" t="str">
            <v>مسلم</v>
          </cell>
          <cell r="N299" t="str">
            <v>السلوم - مطروح</v>
          </cell>
          <cell r="O299" t="str">
            <v/>
          </cell>
          <cell r="P299" t="str">
            <v/>
          </cell>
          <cell r="Q299" t="str">
            <v/>
          </cell>
          <cell r="Y299" t="str">
            <v>متسرب</v>
          </cell>
        </row>
        <row r="300">
          <cell r="A300">
            <v>395199513</v>
          </cell>
          <cell r="B300" t="str">
            <v>علام عبد الرحيم بيدان عبد الرحيم</v>
          </cell>
          <cell r="C300">
            <v>3</v>
          </cell>
          <cell r="D300">
            <v>1</v>
          </cell>
          <cell r="E300" t="str">
            <v>ذكر</v>
          </cell>
          <cell r="F300" t="str">
            <v>منقول</v>
          </cell>
          <cell r="G300" t="str">
            <v>مسلم</v>
          </cell>
          <cell r="N300" t="str">
            <v>السلوم - مطروح</v>
          </cell>
          <cell r="O300" t="str">
            <v/>
          </cell>
          <cell r="P300" t="str">
            <v/>
          </cell>
          <cell r="Q300" t="str">
            <v/>
          </cell>
        </row>
        <row r="301">
          <cell r="A301">
            <v>401498052</v>
          </cell>
          <cell r="B301" t="str">
            <v>عمر حكيم متموح مسعود</v>
          </cell>
          <cell r="C301">
            <v>3</v>
          </cell>
          <cell r="D301">
            <v>2</v>
          </cell>
          <cell r="E301" t="str">
            <v>ذكر</v>
          </cell>
          <cell r="F301" t="str">
            <v>منقول</v>
          </cell>
          <cell r="G301" t="str">
            <v>مسلم</v>
          </cell>
          <cell r="N301" t="str">
            <v>السلوم - مطروح</v>
          </cell>
          <cell r="O301" t="str">
            <v/>
          </cell>
          <cell r="P301" t="str">
            <v/>
          </cell>
          <cell r="Q301" t="str">
            <v/>
          </cell>
        </row>
        <row r="302">
          <cell r="A302">
            <v>395201243</v>
          </cell>
          <cell r="B302" t="str">
            <v>فارس خميس طلبه عبد العزيز</v>
          </cell>
          <cell r="C302">
            <v>3</v>
          </cell>
          <cell r="D302">
            <v>1</v>
          </cell>
          <cell r="E302" t="str">
            <v>ذكر</v>
          </cell>
          <cell r="F302" t="str">
            <v>منقول</v>
          </cell>
          <cell r="G302" t="str">
            <v>مسلم</v>
          </cell>
          <cell r="N302" t="str">
            <v>السلوم - مطروح</v>
          </cell>
          <cell r="O302" t="str">
            <v/>
          </cell>
          <cell r="P302" t="str">
            <v/>
          </cell>
          <cell r="Q302" t="str">
            <v/>
          </cell>
        </row>
        <row r="303">
          <cell r="A303">
            <v>395200375</v>
          </cell>
          <cell r="B303" t="str">
            <v xml:space="preserve">فارس زايد عبد الحي جمعه </v>
          </cell>
          <cell r="C303">
            <v>3</v>
          </cell>
          <cell r="D303">
            <v>2</v>
          </cell>
          <cell r="E303" t="str">
            <v>ذكر</v>
          </cell>
          <cell r="F303" t="str">
            <v>منقول</v>
          </cell>
          <cell r="G303" t="str">
            <v>مسلم</v>
          </cell>
          <cell r="N303" t="str">
            <v>السلوم - مطروح</v>
          </cell>
          <cell r="O303" t="str">
            <v/>
          </cell>
          <cell r="P303" t="str">
            <v/>
          </cell>
          <cell r="Q303" t="str">
            <v/>
          </cell>
        </row>
        <row r="304">
          <cell r="A304">
            <v>395199154</v>
          </cell>
          <cell r="B304" t="str">
            <v>فارس قاسم بكار جازي</v>
          </cell>
          <cell r="C304">
            <v>3</v>
          </cell>
          <cell r="D304">
            <v>1</v>
          </cell>
          <cell r="E304" t="str">
            <v>ذكر</v>
          </cell>
          <cell r="F304" t="str">
            <v>منقول</v>
          </cell>
          <cell r="G304" t="str">
            <v>مسلم</v>
          </cell>
          <cell r="N304" t="str">
            <v>السلوم - مطروح</v>
          </cell>
          <cell r="O304" t="str">
            <v/>
          </cell>
          <cell r="P304" t="str">
            <v/>
          </cell>
          <cell r="Q304" t="str">
            <v/>
          </cell>
        </row>
        <row r="305">
          <cell r="A305">
            <v>395200836</v>
          </cell>
          <cell r="B305" t="str">
            <v xml:space="preserve">فرج خالد فرج محمد </v>
          </cell>
          <cell r="C305">
            <v>3</v>
          </cell>
          <cell r="D305">
            <v>2</v>
          </cell>
          <cell r="E305" t="str">
            <v>ذكر</v>
          </cell>
          <cell r="F305" t="str">
            <v>منقول</v>
          </cell>
          <cell r="G305" t="str">
            <v>مسلم</v>
          </cell>
          <cell r="N305" t="str">
            <v>السلوم - مطروح</v>
          </cell>
          <cell r="O305" t="str">
            <v/>
          </cell>
          <cell r="P305" t="str">
            <v/>
          </cell>
          <cell r="Q305" t="str">
            <v/>
          </cell>
        </row>
        <row r="306">
          <cell r="A306">
            <v>395199503</v>
          </cell>
          <cell r="B306" t="str">
            <v>فرج مفتاح عمر حميده</v>
          </cell>
          <cell r="C306">
            <v>3</v>
          </cell>
          <cell r="D306">
            <v>1</v>
          </cell>
          <cell r="E306" t="str">
            <v>ذكر</v>
          </cell>
          <cell r="F306" t="str">
            <v>منقول</v>
          </cell>
          <cell r="G306" t="str">
            <v>مسلم</v>
          </cell>
          <cell r="N306" t="str">
            <v>السلوم - مطروح</v>
          </cell>
          <cell r="O306" t="str">
            <v/>
          </cell>
          <cell r="P306" t="str">
            <v/>
          </cell>
          <cell r="Q306" t="str">
            <v/>
          </cell>
        </row>
        <row r="307">
          <cell r="A307">
            <v>395195107</v>
          </cell>
          <cell r="B307" t="str">
            <v>كريم عبد الباسط احمد علي</v>
          </cell>
          <cell r="C307">
            <v>3</v>
          </cell>
          <cell r="D307">
            <v>2</v>
          </cell>
          <cell r="E307" t="str">
            <v>ذكر</v>
          </cell>
          <cell r="F307" t="str">
            <v>منقول</v>
          </cell>
          <cell r="G307" t="str">
            <v>مسلم</v>
          </cell>
          <cell r="N307" t="str">
            <v>السلوم - مطروح</v>
          </cell>
          <cell r="O307" t="str">
            <v/>
          </cell>
          <cell r="P307" t="str">
            <v/>
          </cell>
          <cell r="Q307" t="str">
            <v/>
          </cell>
        </row>
        <row r="308">
          <cell r="A308">
            <v>395199044</v>
          </cell>
          <cell r="B308" t="str">
            <v xml:space="preserve">كريم محمد احمد عبد الحافظ </v>
          </cell>
          <cell r="C308">
            <v>3</v>
          </cell>
          <cell r="D308">
            <v>2</v>
          </cell>
          <cell r="E308" t="str">
            <v>ذكر</v>
          </cell>
          <cell r="F308" t="str">
            <v>منقول</v>
          </cell>
          <cell r="G308" t="str">
            <v>مسلم</v>
          </cell>
          <cell r="N308" t="str">
            <v>السلوم - مطروح</v>
          </cell>
          <cell r="O308" t="str">
            <v/>
          </cell>
          <cell r="P308" t="str">
            <v/>
          </cell>
          <cell r="Q308" t="str">
            <v/>
          </cell>
        </row>
        <row r="309">
          <cell r="A309">
            <v>395200466</v>
          </cell>
          <cell r="B309" t="str">
            <v>محمد احمد محمد عبد الحفيظ</v>
          </cell>
          <cell r="C309">
            <v>3</v>
          </cell>
          <cell r="D309">
            <v>2</v>
          </cell>
          <cell r="E309" t="str">
            <v>ذكر</v>
          </cell>
          <cell r="F309" t="str">
            <v>منقول</v>
          </cell>
          <cell r="G309" t="str">
            <v>مسلم</v>
          </cell>
          <cell r="N309" t="str">
            <v>السلوم - مطروح</v>
          </cell>
          <cell r="O309" t="str">
            <v/>
          </cell>
          <cell r="P309" t="str">
            <v/>
          </cell>
          <cell r="Q309" t="str">
            <v/>
          </cell>
          <cell r="R309" t="str">
            <v>00855006</v>
          </cell>
          <cell r="S309" t="str">
            <v>0383380</v>
          </cell>
          <cell r="T309">
            <v>39783</v>
          </cell>
        </row>
        <row r="310">
          <cell r="A310">
            <v>395195553</v>
          </cell>
          <cell r="B310" t="str">
            <v>محمد عبد الله صالح عبد القادر</v>
          </cell>
          <cell r="C310">
            <v>3</v>
          </cell>
          <cell r="D310">
            <v>1</v>
          </cell>
          <cell r="E310" t="str">
            <v>ذكر</v>
          </cell>
          <cell r="F310" t="str">
            <v>منقول</v>
          </cell>
          <cell r="G310" t="str">
            <v>مسلم</v>
          </cell>
          <cell r="N310" t="str">
            <v>السلوم - مطروح</v>
          </cell>
          <cell r="O310" t="str">
            <v/>
          </cell>
          <cell r="P310" t="str">
            <v/>
          </cell>
          <cell r="Q310" t="str">
            <v/>
          </cell>
        </row>
        <row r="311">
          <cell r="A311">
            <v>395199058</v>
          </cell>
          <cell r="B311" t="str">
            <v>محمد فوزي هيبه حمد</v>
          </cell>
          <cell r="C311">
            <v>3</v>
          </cell>
          <cell r="D311">
            <v>1</v>
          </cell>
          <cell r="E311" t="str">
            <v>ذكر</v>
          </cell>
          <cell r="F311" t="str">
            <v>منقول</v>
          </cell>
          <cell r="G311" t="str">
            <v>مسلم</v>
          </cell>
          <cell r="N311" t="str">
            <v>السلوم - مطروح</v>
          </cell>
          <cell r="O311" t="str">
            <v/>
          </cell>
          <cell r="P311" t="str">
            <v/>
          </cell>
          <cell r="Q311" t="str">
            <v/>
          </cell>
        </row>
        <row r="312">
          <cell r="A312">
            <v>16735846</v>
          </cell>
          <cell r="B312" t="str">
            <v>محمد محمد لطفي محمد</v>
          </cell>
          <cell r="C312">
            <v>3</v>
          </cell>
          <cell r="D312">
            <v>2</v>
          </cell>
          <cell r="E312" t="str">
            <v>ذكر</v>
          </cell>
          <cell r="F312" t="str">
            <v>باق</v>
          </cell>
          <cell r="G312" t="str">
            <v>مسلم</v>
          </cell>
          <cell r="N312" t="str">
            <v>السلوم - مطروح</v>
          </cell>
          <cell r="O312" t="str">
            <v/>
          </cell>
          <cell r="P312" t="str">
            <v/>
          </cell>
          <cell r="Q312" t="str">
            <v/>
          </cell>
          <cell r="Y312" t="str">
            <v>متسرب</v>
          </cell>
        </row>
        <row r="313">
          <cell r="A313">
            <v>395195513</v>
          </cell>
          <cell r="B313" t="str">
            <v>محمد ناصر داود دعبوب</v>
          </cell>
          <cell r="C313">
            <v>3</v>
          </cell>
          <cell r="D313">
            <v>1</v>
          </cell>
          <cell r="E313" t="str">
            <v>ذكر</v>
          </cell>
          <cell r="F313" t="str">
            <v>منقول</v>
          </cell>
          <cell r="G313" t="str">
            <v>مسلم</v>
          </cell>
          <cell r="N313" t="str">
            <v>السلوم - مطروح</v>
          </cell>
          <cell r="O313" t="str">
            <v/>
          </cell>
          <cell r="P313" t="str">
            <v/>
          </cell>
          <cell r="Q313" t="str">
            <v/>
          </cell>
        </row>
        <row r="314">
          <cell r="A314">
            <v>395200823</v>
          </cell>
          <cell r="B314" t="str">
            <v>محمد ياسر السيد مبروك</v>
          </cell>
          <cell r="C314">
            <v>3</v>
          </cell>
          <cell r="D314">
            <v>2</v>
          </cell>
          <cell r="E314" t="str">
            <v>ذكر</v>
          </cell>
          <cell r="F314" t="str">
            <v>منقول</v>
          </cell>
          <cell r="G314" t="str">
            <v>مسلم</v>
          </cell>
          <cell r="N314" t="str">
            <v>السلوم - مطروح</v>
          </cell>
          <cell r="O314" t="str">
            <v/>
          </cell>
          <cell r="P314" t="str">
            <v/>
          </cell>
          <cell r="Q314" t="str">
            <v/>
          </cell>
        </row>
        <row r="315">
          <cell r="A315">
            <v>395200791</v>
          </cell>
          <cell r="B315" t="str">
            <v>محمود يوسف عبد الله نوح</v>
          </cell>
          <cell r="C315">
            <v>3</v>
          </cell>
          <cell r="D315">
            <v>1</v>
          </cell>
          <cell r="E315" t="str">
            <v>ذكر</v>
          </cell>
          <cell r="F315" t="str">
            <v>منقول</v>
          </cell>
          <cell r="G315" t="str">
            <v>مسلم</v>
          </cell>
          <cell r="N315" t="str">
            <v>السلوم - مطروح</v>
          </cell>
          <cell r="O315" t="str">
            <v/>
          </cell>
          <cell r="P315" t="str">
            <v/>
          </cell>
          <cell r="Q315" t="str">
            <v/>
          </cell>
          <cell r="R315" t="str">
            <v>00855009</v>
          </cell>
          <cell r="S315" t="str">
            <v>0383380</v>
          </cell>
          <cell r="T315">
            <v>39783</v>
          </cell>
        </row>
        <row r="316">
          <cell r="A316">
            <v>395198713</v>
          </cell>
          <cell r="B316" t="str">
            <v>مصطفى ابراهيم الزارف ابراهيم</v>
          </cell>
          <cell r="C316">
            <v>3</v>
          </cell>
          <cell r="D316">
            <v>2</v>
          </cell>
          <cell r="E316" t="str">
            <v>ذكر</v>
          </cell>
          <cell r="F316" t="str">
            <v>منقول</v>
          </cell>
          <cell r="G316" t="str">
            <v>مسلم</v>
          </cell>
          <cell r="N316" t="str">
            <v>السلوم - مطروح</v>
          </cell>
          <cell r="O316" t="str">
            <v/>
          </cell>
          <cell r="P316" t="str">
            <v/>
          </cell>
          <cell r="Q316" t="str">
            <v/>
          </cell>
        </row>
        <row r="317">
          <cell r="A317">
            <v>395199573</v>
          </cell>
          <cell r="B317" t="str">
            <v>مصطفى اسماعيل محجوب الاحرش</v>
          </cell>
          <cell r="C317">
            <v>3</v>
          </cell>
          <cell r="D317">
            <v>1</v>
          </cell>
          <cell r="E317" t="str">
            <v>ذكر</v>
          </cell>
          <cell r="F317" t="str">
            <v>منقول</v>
          </cell>
          <cell r="G317" t="str">
            <v>مسلم</v>
          </cell>
          <cell r="N317" t="str">
            <v>السلوم - مطروح</v>
          </cell>
          <cell r="O317" t="str">
            <v/>
          </cell>
          <cell r="P317" t="str">
            <v/>
          </cell>
          <cell r="Q317" t="str">
            <v/>
          </cell>
          <cell r="R317" t="str">
            <v>00855038</v>
          </cell>
          <cell r="S317" t="str">
            <v>968142</v>
          </cell>
          <cell r="T317">
            <v>39830</v>
          </cell>
        </row>
        <row r="318">
          <cell r="A318">
            <v>16735491</v>
          </cell>
          <cell r="B318" t="str">
            <v>مصطفى مظلوم خميس</v>
          </cell>
          <cell r="C318">
            <v>3</v>
          </cell>
          <cell r="D318">
            <v>2</v>
          </cell>
          <cell r="E318" t="str">
            <v>ذكر</v>
          </cell>
          <cell r="F318" t="str">
            <v>باق</v>
          </cell>
          <cell r="G318" t="str">
            <v>مسلم</v>
          </cell>
          <cell r="N318" t="str">
            <v>السلوم - مطروح</v>
          </cell>
          <cell r="O318" t="str">
            <v/>
          </cell>
          <cell r="P318" t="str">
            <v/>
          </cell>
          <cell r="Q318" t="str">
            <v/>
          </cell>
          <cell r="Y318" t="str">
            <v>متسرب</v>
          </cell>
        </row>
        <row r="319">
          <cell r="A319">
            <v>395194660</v>
          </cell>
          <cell r="B319" t="str">
            <v>نجم الدين فوزي عبد الحي جمعه</v>
          </cell>
          <cell r="C319">
            <v>3</v>
          </cell>
          <cell r="D319">
            <v>2</v>
          </cell>
          <cell r="E319" t="str">
            <v>ذكر</v>
          </cell>
          <cell r="F319" t="str">
            <v>منقول</v>
          </cell>
          <cell r="G319" t="str">
            <v>مسلم</v>
          </cell>
          <cell r="N319" t="str">
            <v>السلوم - مطروح</v>
          </cell>
          <cell r="O319" t="str">
            <v/>
          </cell>
          <cell r="P319" t="str">
            <v/>
          </cell>
          <cell r="Q319" t="str">
            <v/>
          </cell>
        </row>
        <row r="320">
          <cell r="A320">
            <v>395194665</v>
          </cell>
          <cell r="B320" t="str">
            <v>يوسف جمال عبد السلام ادريس</v>
          </cell>
          <cell r="C320">
            <v>3</v>
          </cell>
          <cell r="D320">
            <v>1</v>
          </cell>
          <cell r="E320" t="str">
            <v>ذكر</v>
          </cell>
          <cell r="F320" t="str">
            <v>منقول</v>
          </cell>
          <cell r="G320" t="str">
            <v>مسلم</v>
          </cell>
          <cell r="N320" t="str">
            <v>السلوم - مطروح</v>
          </cell>
          <cell r="O320" t="str">
            <v/>
          </cell>
          <cell r="P320" t="str">
            <v/>
          </cell>
          <cell r="Q320" t="str">
            <v/>
          </cell>
        </row>
        <row r="321">
          <cell r="A321">
            <v>395198255</v>
          </cell>
          <cell r="B321" t="str">
            <v>يوسف عبد ربه ابو القاسم سعد الله</v>
          </cell>
          <cell r="C321">
            <v>3</v>
          </cell>
          <cell r="D321">
            <v>1</v>
          </cell>
          <cell r="E321" t="str">
            <v>ذكر</v>
          </cell>
          <cell r="F321" t="str">
            <v>منقول</v>
          </cell>
          <cell r="G321" t="str">
            <v>مسلم</v>
          </cell>
          <cell r="N321" t="str">
            <v>السلوم - مطروح</v>
          </cell>
          <cell r="O321" t="str">
            <v/>
          </cell>
          <cell r="P321" t="str">
            <v/>
          </cell>
          <cell r="Q321" t="str">
            <v/>
          </cell>
        </row>
        <row r="322">
          <cell r="A322">
            <v>395199482</v>
          </cell>
          <cell r="B322" t="str">
            <v>يوسف كريم عبد الباسط عبد الرحيم</v>
          </cell>
          <cell r="C322">
            <v>3</v>
          </cell>
          <cell r="D322">
            <v>2</v>
          </cell>
          <cell r="E322" t="str">
            <v>ذكر</v>
          </cell>
          <cell r="F322" t="str">
            <v>منقول</v>
          </cell>
          <cell r="G322" t="str">
            <v>مسلم</v>
          </cell>
          <cell r="N322" t="str">
            <v>السلوم - مطروح</v>
          </cell>
          <cell r="O322" t="str">
            <v/>
          </cell>
          <cell r="P322" t="str">
            <v/>
          </cell>
          <cell r="Q322" t="str">
            <v/>
          </cell>
        </row>
        <row r="323">
          <cell r="A323">
            <v>404920365</v>
          </cell>
          <cell r="B323" t="str">
            <v>يوسف ميكائيل متخطري</v>
          </cell>
          <cell r="C323">
            <v>3</v>
          </cell>
          <cell r="D323">
            <v>2</v>
          </cell>
          <cell r="E323" t="str">
            <v>ذكر</v>
          </cell>
          <cell r="F323" t="str">
            <v>منقول</v>
          </cell>
          <cell r="G323" t="str">
            <v>مسلم</v>
          </cell>
          <cell r="H323">
            <v>36566</v>
          </cell>
          <cell r="N323" t="str">
            <v>السلوم - مطروح</v>
          </cell>
          <cell r="O323">
            <v>22</v>
          </cell>
          <cell r="P323">
            <v>7</v>
          </cell>
          <cell r="Q323">
            <v>8</v>
          </cell>
          <cell r="W323" t="str">
            <v>محول إلى المدرسة</v>
          </cell>
          <cell r="X323" t="str">
            <v>مدرسة سيول القطعان الابتدائية</v>
          </cell>
        </row>
        <row r="324">
          <cell r="A324">
            <v>392624789</v>
          </cell>
          <cell r="B324" t="str">
            <v>اسراء احمد خميس محمد</v>
          </cell>
          <cell r="C324">
            <v>4</v>
          </cell>
          <cell r="D324">
            <v>2</v>
          </cell>
          <cell r="E324" t="str">
            <v>أنثى</v>
          </cell>
          <cell r="F324" t="str">
            <v>منقولة</v>
          </cell>
          <cell r="G324" t="str">
            <v>مسلمة</v>
          </cell>
          <cell r="H324">
            <v>35843</v>
          </cell>
          <cell r="I324">
            <v>35845</v>
          </cell>
          <cell r="J324">
            <v>236</v>
          </cell>
          <cell r="K324">
            <v>0</v>
          </cell>
          <cell r="L324" t="str">
            <v>سوسن بشير حامد</v>
          </cell>
          <cell r="M324" t="str">
            <v>غيط العنب - الاسكندريه</v>
          </cell>
          <cell r="N324" t="str">
            <v>السلوم - مطروح</v>
          </cell>
          <cell r="O324">
            <v>15</v>
          </cell>
          <cell r="P324">
            <v>7</v>
          </cell>
          <cell r="Q324">
            <v>10</v>
          </cell>
          <cell r="U324" t="str">
            <v>عامل حرفي</v>
          </cell>
        </row>
        <row r="325">
          <cell r="A325">
            <v>404918022</v>
          </cell>
          <cell r="B325" t="str">
            <v>اسراء خميس طالب يونس</v>
          </cell>
          <cell r="C325">
            <v>4</v>
          </cell>
          <cell r="D325">
            <v>2</v>
          </cell>
          <cell r="E325" t="str">
            <v>أنثى</v>
          </cell>
          <cell r="F325" t="str">
            <v>منقولة</v>
          </cell>
          <cell r="G325" t="str">
            <v>مسلمة</v>
          </cell>
          <cell r="H325">
            <v>36092</v>
          </cell>
          <cell r="I325">
            <v>36106</v>
          </cell>
          <cell r="J325">
            <v>2356</v>
          </cell>
          <cell r="K325">
            <v>0</v>
          </cell>
          <cell r="L325" t="str">
            <v>ناجيه ضيف علام</v>
          </cell>
          <cell r="M325" t="str">
            <v>مطروح</v>
          </cell>
          <cell r="N325" t="str">
            <v>السلوم - مطروح</v>
          </cell>
          <cell r="O325">
            <v>8</v>
          </cell>
          <cell r="P325">
            <v>11</v>
          </cell>
          <cell r="Q325">
            <v>9</v>
          </cell>
          <cell r="U325" t="str">
            <v>عامل</v>
          </cell>
          <cell r="W325" t="str">
            <v>محولة إلى المدرسة</v>
          </cell>
          <cell r="X325" t="str">
            <v>مدرسة يونس جاب الله</v>
          </cell>
        </row>
        <row r="326">
          <cell r="A326">
            <v>16735735</v>
          </cell>
          <cell r="B326" t="str">
            <v>اسماء موسى متخطري نوح</v>
          </cell>
          <cell r="C326">
            <v>4</v>
          </cell>
          <cell r="D326">
            <v>1</v>
          </cell>
          <cell r="E326" t="str">
            <v>أنثى</v>
          </cell>
          <cell r="F326" t="str">
            <v>منقولة</v>
          </cell>
          <cell r="G326" t="str">
            <v>مسلمة</v>
          </cell>
          <cell r="H326">
            <v>36276</v>
          </cell>
          <cell r="I326">
            <v>36277</v>
          </cell>
          <cell r="J326">
            <v>164</v>
          </cell>
          <cell r="K326">
            <v>0</v>
          </cell>
          <cell r="L326" t="str">
            <v>ناجيه زارف ابراهيم</v>
          </cell>
          <cell r="M326" t="str">
            <v>عزبة القطعان - السلوم</v>
          </cell>
          <cell r="N326" t="str">
            <v>السلوم - مطروح</v>
          </cell>
          <cell r="O326">
            <v>6</v>
          </cell>
          <cell r="P326">
            <v>5</v>
          </cell>
          <cell r="Q326">
            <v>9</v>
          </cell>
          <cell r="U326" t="str">
            <v>مزارع</v>
          </cell>
        </row>
        <row r="327">
          <cell r="A327">
            <v>16735643</v>
          </cell>
          <cell r="B327" t="str">
            <v xml:space="preserve">الاء عبد الله محمد يونس </v>
          </cell>
          <cell r="C327">
            <v>4</v>
          </cell>
          <cell r="D327">
            <v>1</v>
          </cell>
          <cell r="E327" t="str">
            <v>أنثى</v>
          </cell>
          <cell r="F327" t="str">
            <v>منقولة</v>
          </cell>
          <cell r="G327" t="str">
            <v>مسلمة</v>
          </cell>
          <cell r="H327">
            <v>36157</v>
          </cell>
          <cell r="I327">
            <v>36157</v>
          </cell>
          <cell r="J327">
            <v>457</v>
          </cell>
          <cell r="K327">
            <v>0</v>
          </cell>
          <cell r="L327" t="str">
            <v>ايمان عبد العاطي عبد العزيز</v>
          </cell>
          <cell r="M327" t="str">
            <v>عماره 2 - شقه 4 - السلوم</v>
          </cell>
          <cell r="N327" t="str">
            <v>السلوم - مطروح</v>
          </cell>
          <cell r="O327">
            <v>4</v>
          </cell>
          <cell r="P327">
            <v>9</v>
          </cell>
          <cell r="Q327">
            <v>9</v>
          </cell>
          <cell r="R327" t="str">
            <v>00855022</v>
          </cell>
          <cell r="S327" t="str">
            <v>0383380</v>
          </cell>
          <cell r="T327">
            <v>39783</v>
          </cell>
          <cell r="U327" t="str">
            <v>موظف</v>
          </cell>
        </row>
        <row r="328">
          <cell r="A328">
            <v>16735327</v>
          </cell>
          <cell r="B328" t="str">
            <v>امل حميده سالم جابر</v>
          </cell>
          <cell r="C328">
            <v>4</v>
          </cell>
          <cell r="D328">
            <v>2</v>
          </cell>
          <cell r="E328" t="str">
            <v>أنثى</v>
          </cell>
          <cell r="F328" t="str">
            <v>باقية</v>
          </cell>
          <cell r="G328" t="str">
            <v>مسلمة</v>
          </cell>
          <cell r="N328" t="str">
            <v>السلوم - مطروح</v>
          </cell>
          <cell r="O328" t="str">
            <v/>
          </cell>
          <cell r="P328" t="str">
            <v/>
          </cell>
          <cell r="Q328" t="str">
            <v/>
          </cell>
        </row>
        <row r="329">
          <cell r="A329">
            <v>16735634</v>
          </cell>
          <cell r="B329" t="str">
            <v>امل عماد محمد ابراهيم</v>
          </cell>
          <cell r="C329">
            <v>4</v>
          </cell>
          <cell r="D329">
            <v>2</v>
          </cell>
          <cell r="E329" t="str">
            <v>أنثى</v>
          </cell>
          <cell r="F329" t="str">
            <v>منقولة</v>
          </cell>
          <cell r="G329" t="str">
            <v>مسلمة</v>
          </cell>
          <cell r="H329">
            <v>36131</v>
          </cell>
          <cell r="I329">
            <v>36141</v>
          </cell>
          <cell r="J329">
            <v>439</v>
          </cell>
          <cell r="K329">
            <v>0</v>
          </cell>
          <cell r="L329" t="str">
            <v>ناديه سعيد محمد</v>
          </cell>
          <cell r="M329" t="str">
            <v>خلف البريد - السلوم</v>
          </cell>
          <cell r="N329" t="str">
            <v>السلوم - مطروح</v>
          </cell>
          <cell r="O329">
            <v>30</v>
          </cell>
          <cell r="P329">
            <v>9</v>
          </cell>
          <cell r="Q329">
            <v>9</v>
          </cell>
          <cell r="U329" t="str">
            <v>كهربائي سيارات</v>
          </cell>
        </row>
        <row r="330">
          <cell r="A330">
            <v>16735665</v>
          </cell>
          <cell r="B330" t="str">
            <v>انتصار دسوقي مفتاح حكيم</v>
          </cell>
          <cell r="C330">
            <v>4</v>
          </cell>
          <cell r="D330">
            <v>1</v>
          </cell>
          <cell r="E330" t="str">
            <v>أنثى</v>
          </cell>
          <cell r="F330" t="str">
            <v>منقولة</v>
          </cell>
          <cell r="G330" t="str">
            <v>مسلمة</v>
          </cell>
          <cell r="H330">
            <v>36170</v>
          </cell>
          <cell r="I330">
            <v>36184</v>
          </cell>
          <cell r="J330">
            <v>33</v>
          </cell>
          <cell r="K330">
            <v>0</v>
          </cell>
          <cell r="L330" t="str">
            <v>خضره حمد عبد القادر</v>
          </cell>
          <cell r="M330" t="str">
            <v>عزبة الحاج مناح - السلوم</v>
          </cell>
          <cell r="N330" t="str">
            <v>السلوم - مطروح</v>
          </cell>
          <cell r="O330">
            <v>22</v>
          </cell>
          <cell r="P330">
            <v>8</v>
          </cell>
          <cell r="Q330">
            <v>9</v>
          </cell>
          <cell r="U330" t="str">
            <v>موظف</v>
          </cell>
        </row>
        <row r="331">
          <cell r="A331">
            <v>16735737</v>
          </cell>
          <cell r="B331" t="str">
            <v>ايمان سالم عوض سعد</v>
          </cell>
          <cell r="C331">
            <v>4</v>
          </cell>
          <cell r="D331">
            <v>1</v>
          </cell>
          <cell r="E331" t="str">
            <v>أنثى</v>
          </cell>
          <cell r="F331" t="str">
            <v>منقولة</v>
          </cell>
          <cell r="G331" t="str">
            <v>مسلمة</v>
          </cell>
          <cell r="H331">
            <v>36270</v>
          </cell>
          <cell r="I331">
            <v>36278</v>
          </cell>
          <cell r="J331">
            <v>168</v>
          </cell>
          <cell r="K331">
            <v>0</v>
          </cell>
          <cell r="L331" t="str">
            <v>صابره عطيه علي</v>
          </cell>
          <cell r="M331" t="str">
            <v>عزبة الحاج مناح - السلوم</v>
          </cell>
          <cell r="N331" t="str">
            <v>السلوم - مطروح</v>
          </cell>
          <cell r="O331">
            <v>12</v>
          </cell>
          <cell r="P331">
            <v>5</v>
          </cell>
          <cell r="Q331">
            <v>9</v>
          </cell>
          <cell r="U331" t="str">
            <v>ثانويه عامه</v>
          </cell>
        </row>
        <row r="332">
          <cell r="A332">
            <v>16735650</v>
          </cell>
          <cell r="B332" t="str">
            <v>ايه سالم حميده شعيب</v>
          </cell>
          <cell r="C332">
            <v>4</v>
          </cell>
          <cell r="D332">
            <v>2</v>
          </cell>
          <cell r="E332" t="str">
            <v>أنثى</v>
          </cell>
          <cell r="F332" t="str">
            <v>منقولة</v>
          </cell>
          <cell r="G332" t="str">
            <v>مسلمة</v>
          </cell>
          <cell r="H332">
            <v>36166</v>
          </cell>
          <cell r="I332">
            <v>36166</v>
          </cell>
          <cell r="J332">
            <v>10</v>
          </cell>
          <cell r="K332">
            <v>0</v>
          </cell>
          <cell r="L332" t="str">
            <v>هنيه سعد سالم</v>
          </cell>
          <cell r="M332" t="str">
            <v>عزبة القطعان - السلوم</v>
          </cell>
          <cell r="N332" t="str">
            <v>السلوم - مطروح</v>
          </cell>
          <cell r="O332">
            <v>26</v>
          </cell>
          <cell r="P332">
            <v>8</v>
          </cell>
          <cell r="Q332">
            <v>9</v>
          </cell>
          <cell r="U332" t="str">
            <v>موظف</v>
          </cell>
        </row>
        <row r="333">
          <cell r="A333">
            <v>16735667</v>
          </cell>
          <cell r="B333" t="str">
            <v xml:space="preserve">ايه شعبان محمد حنفي </v>
          </cell>
          <cell r="C333">
            <v>4</v>
          </cell>
          <cell r="D333">
            <v>2</v>
          </cell>
          <cell r="E333" t="str">
            <v>أنثى</v>
          </cell>
          <cell r="F333" t="str">
            <v>منقولة</v>
          </cell>
          <cell r="G333" t="str">
            <v>مسلمة</v>
          </cell>
          <cell r="H333">
            <v>36180</v>
          </cell>
          <cell r="I333">
            <v>36186</v>
          </cell>
          <cell r="J333">
            <v>38</v>
          </cell>
          <cell r="K333">
            <v>0</v>
          </cell>
          <cell r="L333" t="str">
            <v>ساميه جمعه عبد العزيز</v>
          </cell>
          <cell r="M333" t="str">
            <v>بجوار ميناء السلوم - السلوم</v>
          </cell>
          <cell r="N333" t="str">
            <v>السلوم - مطروح</v>
          </cell>
          <cell r="O333">
            <v>12</v>
          </cell>
          <cell r="P333">
            <v>8</v>
          </cell>
          <cell r="Q333">
            <v>9</v>
          </cell>
          <cell r="U333" t="str">
            <v>عامل حرفي</v>
          </cell>
        </row>
        <row r="334">
          <cell r="A334">
            <v>16735655</v>
          </cell>
          <cell r="B334" t="str">
            <v>جهاد حسن حمد سالم</v>
          </cell>
          <cell r="C334">
            <v>4</v>
          </cell>
          <cell r="D334">
            <v>2</v>
          </cell>
          <cell r="E334" t="str">
            <v>أنثى</v>
          </cell>
          <cell r="F334" t="str">
            <v>منقولة</v>
          </cell>
          <cell r="G334" t="str">
            <v>مسلمة</v>
          </cell>
          <cell r="H334">
            <v>36175</v>
          </cell>
          <cell r="I334">
            <v>36176</v>
          </cell>
          <cell r="J334">
            <v>25</v>
          </cell>
          <cell r="K334">
            <v>0</v>
          </cell>
          <cell r="L334" t="str">
            <v>خيريه صالح عيسى</v>
          </cell>
          <cell r="M334" t="str">
            <v>عزبة الحاج مناح - السلوم</v>
          </cell>
          <cell r="N334" t="str">
            <v>السلوم - مطروح</v>
          </cell>
          <cell r="O334">
            <v>17</v>
          </cell>
          <cell r="P334">
            <v>8</v>
          </cell>
          <cell r="Q334">
            <v>9</v>
          </cell>
          <cell r="U334" t="str">
            <v>مزارع</v>
          </cell>
        </row>
        <row r="335">
          <cell r="A335">
            <v>16735790</v>
          </cell>
          <cell r="B335" t="str">
            <v>حنان محمد مناح صالح</v>
          </cell>
          <cell r="C335">
            <v>4</v>
          </cell>
          <cell r="D335">
            <v>1</v>
          </cell>
          <cell r="E335" t="str">
            <v>أنثى</v>
          </cell>
          <cell r="F335" t="str">
            <v>منقولة</v>
          </cell>
          <cell r="G335" t="str">
            <v>مسلمة</v>
          </cell>
          <cell r="H335">
            <v>36358</v>
          </cell>
          <cell r="I335">
            <v>36366</v>
          </cell>
          <cell r="J335">
            <v>276</v>
          </cell>
          <cell r="K335">
            <v>0</v>
          </cell>
          <cell r="L335" t="str">
            <v>سليمه ابو عجيله علواني</v>
          </cell>
          <cell r="M335" t="str">
            <v>عزبة الحاج مناح - السلوم</v>
          </cell>
          <cell r="N335" t="str">
            <v>السلوم - مطروح</v>
          </cell>
          <cell r="O335">
            <v>15</v>
          </cell>
          <cell r="P335">
            <v>2</v>
          </cell>
          <cell r="Q335">
            <v>9</v>
          </cell>
          <cell r="U335" t="str">
            <v>مزارع</v>
          </cell>
        </row>
        <row r="336">
          <cell r="A336">
            <v>16735812</v>
          </cell>
          <cell r="B336" t="str">
            <v>خلود محمد عبد الحميد فرج عباس</v>
          </cell>
          <cell r="C336">
            <v>4</v>
          </cell>
          <cell r="D336">
            <v>2</v>
          </cell>
          <cell r="E336" t="str">
            <v>أنثى</v>
          </cell>
          <cell r="F336" t="str">
            <v>منقولة</v>
          </cell>
          <cell r="G336" t="str">
            <v>مسلمة</v>
          </cell>
          <cell r="H336">
            <v>36396</v>
          </cell>
          <cell r="I336">
            <v>36396</v>
          </cell>
          <cell r="J336">
            <v>108</v>
          </cell>
          <cell r="K336">
            <v>0</v>
          </cell>
          <cell r="L336" t="str">
            <v>جيهان حسن عبد العزيز</v>
          </cell>
          <cell r="M336" t="str">
            <v>الحصفه - كفر الشيخ</v>
          </cell>
          <cell r="N336" t="str">
            <v>السلوم - مطروح</v>
          </cell>
          <cell r="O336">
            <v>8</v>
          </cell>
          <cell r="P336">
            <v>1</v>
          </cell>
          <cell r="Q336">
            <v>9</v>
          </cell>
          <cell r="U336" t="str">
            <v>دبلوم تجاره</v>
          </cell>
        </row>
        <row r="337">
          <cell r="A337">
            <v>16735797</v>
          </cell>
          <cell r="B337" t="str">
            <v>دنيا يادم بالحسن عمر</v>
          </cell>
          <cell r="C337">
            <v>4</v>
          </cell>
          <cell r="D337">
            <v>2</v>
          </cell>
          <cell r="E337" t="str">
            <v>أنثى</v>
          </cell>
          <cell r="F337" t="str">
            <v>منقولة</v>
          </cell>
          <cell r="G337" t="str">
            <v>مسلمة</v>
          </cell>
          <cell r="H337">
            <v>36373</v>
          </cell>
          <cell r="I337">
            <v>36374</v>
          </cell>
          <cell r="J337">
            <v>1551</v>
          </cell>
          <cell r="K337">
            <v>0</v>
          </cell>
          <cell r="L337" t="str">
            <v>فايزه سلامه عمر</v>
          </cell>
          <cell r="M337" t="str">
            <v>مطروح</v>
          </cell>
          <cell r="N337" t="str">
            <v>السلوم - مطروح</v>
          </cell>
          <cell r="O337">
            <v>0</v>
          </cell>
          <cell r="P337">
            <v>2</v>
          </cell>
          <cell r="Q337">
            <v>9</v>
          </cell>
          <cell r="U337" t="str">
            <v>مزارع</v>
          </cell>
        </row>
        <row r="338">
          <cell r="A338">
            <v>16735598</v>
          </cell>
          <cell r="B338" t="str">
            <v>ربيعه شعيب فتح الله مبروك</v>
          </cell>
          <cell r="C338">
            <v>4</v>
          </cell>
          <cell r="D338">
            <v>1</v>
          </cell>
          <cell r="E338" t="str">
            <v>أنثى</v>
          </cell>
          <cell r="F338" t="str">
            <v>منقولة</v>
          </cell>
          <cell r="G338" t="str">
            <v>مسلمة</v>
          </cell>
          <cell r="H338">
            <v>36087</v>
          </cell>
          <cell r="I338">
            <v>36087</v>
          </cell>
          <cell r="J338">
            <v>379</v>
          </cell>
          <cell r="K338">
            <v>0</v>
          </cell>
          <cell r="L338" t="str">
            <v>عطيات محمود السيد</v>
          </cell>
          <cell r="M338" t="str">
            <v>عزبة القطعان - السلوم</v>
          </cell>
          <cell r="N338" t="str">
            <v>السلوم - مطروح</v>
          </cell>
          <cell r="O338">
            <v>13</v>
          </cell>
          <cell r="P338">
            <v>11</v>
          </cell>
          <cell r="Q338">
            <v>9</v>
          </cell>
          <cell r="U338" t="str">
            <v>مزارع</v>
          </cell>
        </row>
        <row r="339">
          <cell r="A339">
            <v>16735617</v>
          </cell>
          <cell r="B339" t="str">
            <v>رحاب عبد الرحمن ادريس محمد</v>
          </cell>
          <cell r="C339">
            <v>4</v>
          </cell>
          <cell r="D339">
            <v>1</v>
          </cell>
          <cell r="E339" t="str">
            <v>أنثى</v>
          </cell>
          <cell r="F339" t="str">
            <v>منقولة</v>
          </cell>
          <cell r="G339" t="str">
            <v>مسلمة</v>
          </cell>
          <cell r="H339">
            <v>36095</v>
          </cell>
          <cell r="I339">
            <v>36106</v>
          </cell>
          <cell r="J339">
            <v>404</v>
          </cell>
          <cell r="K339">
            <v>0</v>
          </cell>
          <cell r="L339" t="str">
            <v>عيشه طيب عويان</v>
          </cell>
          <cell r="M339" t="str">
            <v>عزبة الحاج خالد - السلوم</v>
          </cell>
          <cell r="N339" t="str">
            <v>السلوم - مطروح</v>
          </cell>
          <cell r="O339">
            <v>5</v>
          </cell>
          <cell r="P339">
            <v>11</v>
          </cell>
          <cell r="Q339">
            <v>9</v>
          </cell>
          <cell r="U339" t="str">
            <v>سائق</v>
          </cell>
        </row>
        <row r="340">
          <cell r="A340">
            <v>16735713</v>
          </cell>
          <cell r="B340" t="str">
            <v xml:space="preserve">رضيه عبد الله جويده جبريل </v>
          </cell>
          <cell r="C340">
            <v>4</v>
          </cell>
          <cell r="D340">
            <v>2</v>
          </cell>
          <cell r="E340" t="str">
            <v>أنثى</v>
          </cell>
          <cell r="F340" t="str">
            <v>منقولة</v>
          </cell>
          <cell r="G340" t="str">
            <v>مسلمة</v>
          </cell>
          <cell r="H340">
            <v>36234</v>
          </cell>
          <cell r="I340">
            <v>36240</v>
          </cell>
          <cell r="J340">
            <v>114</v>
          </cell>
          <cell r="K340">
            <v>0</v>
          </cell>
          <cell r="L340" t="str">
            <v>سوميه سلطان الصافي</v>
          </cell>
          <cell r="M340" t="str">
            <v>العزبه البحريه - السلوم</v>
          </cell>
          <cell r="N340" t="str">
            <v>السلوم - مطروح</v>
          </cell>
          <cell r="O340">
            <v>17</v>
          </cell>
          <cell r="P340">
            <v>6</v>
          </cell>
          <cell r="Q340">
            <v>9</v>
          </cell>
          <cell r="U340" t="str">
            <v>مزارع</v>
          </cell>
        </row>
        <row r="341">
          <cell r="A341">
            <v>16735770</v>
          </cell>
          <cell r="B341" t="str">
            <v>رهام مصطفى عبد الشافي رمضان</v>
          </cell>
          <cell r="C341">
            <v>4</v>
          </cell>
          <cell r="D341">
            <v>2</v>
          </cell>
          <cell r="E341" t="str">
            <v>أنثى</v>
          </cell>
          <cell r="F341" t="str">
            <v>منقولة</v>
          </cell>
          <cell r="G341" t="str">
            <v>مسلمة</v>
          </cell>
          <cell r="H341">
            <v>36167</v>
          </cell>
          <cell r="I341">
            <v>36323</v>
          </cell>
          <cell r="J341">
            <v>10078</v>
          </cell>
          <cell r="K341">
            <v>0</v>
          </cell>
          <cell r="L341" t="str">
            <v>نجوى سالم عرفه الزلباني</v>
          </cell>
          <cell r="M341" t="str">
            <v>ش عمان - الاردن</v>
          </cell>
          <cell r="N341" t="str">
            <v>السلوم - مطروح</v>
          </cell>
          <cell r="O341">
            <v>25</v>
          </cell>
          <cell r="P341">
            <v>8</v>
          </cell>
          <cell r="Q341">
            <v>9</v>
          </cell>
          <cell r="R341" t="str">
            <v>00855029</v>
          </cell>
          <cell r="S341" t="str">
            <v>0383380</v>
          </cell>
          <cell r="T341">
            <v>39783</v>
          </cell>
          <cell r="U341" t="str">
            <v>عامل</v>
          </cell>
        </row>
        <row r="342">
          <cell r="A342">
            <v>16735710</v>
          </cell>
          <cell r="B342" t="str">
            <v xml:space="preserve">روان علي عبد القادر موسى </v>
          </cell>
          <cell r="C342">
            <v>4</v>
          </cell>
          <cell r="D342">
            <v>1</v>
          </cell>
          <cell r="E342" t="str">
            <v>أنثى</v>
          </cell>
          <cell r="F342" t="str">
            <v>منقولة</v>
          </cell>
          <cell r="G342" t="str">
            <v>مسلمة</v>
          </cell>
          <cell r="H342">
            <v>36229</v>
          </cell>
          <cell r="I342">
            <v>36236</v>
          </cell>
          <cell r="J342">
            <v>110</v>
          </cell>
          <cell r="K342">
            <v>0</v>
          </cell>
          <cell r="L342" t="str">
            <v>نعمه رمضان سالم</v>
          </cell>
          <cell r="M342" t="str">
            <v>السلوم</v>
          </cell>
          <cell r="N342" t="str">
            <v>السلوم - مطروح</v>
          </cell>
          <cell r="O342">
            <v>22</v>
          </cell>
          <cell r="P342">
            <v>6</v>
          </cell>
          <cell r="Q342">
            <v>9</v>
          </cell>
          <cell r="U342" t="str">
            <v>بكالوريوس خدمه اجتماعيه</v>
          </cell>
        </row>
        <row r="343">
          <cell r="A343">
            <v>16735702</v>
          </cell>
          <cell r="B343" t="str">
            <v>ريم احمد فوزي محمود</v>
          </cell>
          <cell r="C343">
            <v>4</v>
          </cell>
          <cell r="D343">
            <v>1</v>
          </cell>
          <cell r="E343" t="str">
            <v>أنثى</v>
          </cell>
          <cell r="F343" t="str">
            <v>منقولة</v>
          </cell>
          <cell r="G343" t="str">
            <v>مسلمة</v>
          </cell>
          <cell r="H343">
            <v>36220</v>
          </cell>
          <cell r="I343">
            <v>36226</v>
          </cell>
          <cell r="J343">
            <v>90</v>
          </cell>
          <cell r="K343">
            <v>0</v>
          </cell>
          <cell r="L343" t="str">
            <v>عواطف احمد محمود</v>
          </cell>
          <cell r="M343" t="str">
            <v>الشارع الرئيسي - السلوم</v>
          </cell>
          <cell r="N343" t="str">
            <v>السلوم - مطروح</v>
          </cell>
          <cell r="O343">
            <v>0</v>
          </cell>
          <cell r="P343">
            <v>7</v>
          </cell>
          <cell r="Q343">
            <v>9</v>
          </cell>
          <cell r="U343" t="str">
            <v>دبلوم صنايع</v>
          </cell>
        </row>
        <row r="344">
          <cell r="A344">
            <v>401498085</v>
          </cell>
          <cell r="B344" t="str">
            <v>ساره هشام عبده عباس طامخ</v>
          </cell>
          <cell r="C344">
            <v>4</v>
          </cell>
          <cell r="D344">
            <v>2</v>
          </cell>
          <cell r="E344" t="str">
            <v>أنثى</v>
          </cell>
          <cell r="F344" t="str">
            <v>منقولة</v>
          </cell>
          <cell r="G344" t="str">
            <v>مسلمة</v>
          </cell>
          <cell r="H344">
            <v>36415</v>
          </cell>
          <cell r="I344">
            <v>36415</v>
          </cell>
          <cell r="J344">
            <v>92</v>
          </cell>
          <cell r="K344">
            <v>0</v>
          </cell>
          <cell r="L344" t="str">
            <v>جيهان عزيز الشربيني</v>
          </cell>
          <cell r="M344" t="str">
            <v>الاربعين - دمياط</v>
          </cell>
          <cell r="N344" t="str">
            <v>السلوم - مطروح</v>
          </cell>
          <cell r="O344">
            <v>20</v>
          </cell>
          <cell r="P344">
            <v>0</v>
          </cell>
          <cell r="Q344">
            <v>9</v>
          </cell>
          <cell r="U344" t="str">
            <v>عامل حرفي</v>
          </cell>
        </row>
        <row r="345">
          <cell r="A345">
            <v>16735771</v>
          </cell>
          <cell r="B345" t="str">
            <v>شيري رأفت فهمي ضيف</v>
          </cell>
          <cell r="C345">
            <v>4</v>
          </cell>
          <cell r="D345">
            <v>2</v>
          </cell>
          <cell r="E345" t="str">
            <v>أنثى</v>
          </cell>
          <cell r="F345" t="str">
            <v>منقولة</v>
          </cell>
          <cell r="G345" t="str">
            <v>مسيحية</v>
          </cell>
          <cell r="H345">
            <v>36319</v>
          </cell>
          <cell r="I345">
            <v>36326</v>
          </cell>
          <cell r="J345">
            <v>130</v>
          </cell>
          <cell r="K345">
            <v>0</v>
          </cell>
          <cell r="L345" t="str">
            <v>صباح ايراد رياض</v>
          </cell>
          <cell r="M345" t="str">
            <v>الزوك الشرقيه - سوهاج</v>
          </cell>
          <cell r="N345" t="str">
            <v>السلوم - مطروح</v>
          </cell>
          <cell r="O345">
            <v>24</v>
          </cell>
          <cell r="P345">
            <v>3</v>
          </cell>
          <cell r="Q345">
            <v>9</v>
          </cell>
          <cell r="U345" t="str">
            <v>موظف</v>
          </cell>
        </row>
        <row r="346">
          <cell r="A346">
            <v>16735828</v>
          </cell>
          <cell r="B346" t="str">
            <v>شيماء احمد محمد فرج</v>
          </cell>
          <cell r="C346">
            <v>4</v>
          </cell>
          <cell r="D346">
            <v>1</v>
          </cell>
          <cell r="E346" t="str">
            <v>أنثى</v>
          </cell>
          <cell r="F346" t="str">
            <v>منقولة</v>
          </cell>
          <cell r="G346" t="str">
            <v>مسلمة</v>
          </cell>
          <cell r="H346">
            <v>36412</v>
          </cell>
          <cell r="I346">
            <v>36414</v>
          </cell>
          <cell r="J346">
            <v>345</v>
          </cell>
          <cell r="K346">
            <v>0</v>
          </cell>
          <cell r="L346" t="str">
            <v>نعمه منبي سنوسي</v>
          </cell>
          <cell r="M346" t="str">
            <v>السلوم</v>
          </cell>
          <cell r="N346" t="str">
            <v>السلوم - مطروح</v>
          </cell>
          <cell r="O346">
            <v>23</v>
          </cell>
          <cell r="P346">
            <v>0</v>
          </cell>
          <cell r="Q346">
            <v>9</v>
          </cell>
          <cell r="U346" t="str">
            <v>سائق</v>
          </cell>
        </row>
        <row r="347">
          <cell r="A347">
            <v>16735369</v>
          </cell>
          <cell r="B347" t="str">
            <v>شيماء سليمان يونس شعيب</v>
          </cell>
          <cell r="C347">
            <v>4</v>
          </cell>
          <cell r="D347">
            <v>1</v>
          </cell>
          <cell r="E347" t="str">
            <v>أنثى</v>
          </cell>
          <cell r="F347" t="str">
            <v>منقولة</v>
          </cell>
          <cell r="G347" t="str">
            <v>مسلمة</v>
          </cell>
          <cell r="H347">
            <v>35768</v>
          </cell>
          <cell r="I347">
            <v>35770</v>
          </cell>
          <cell r="J347">
            <v>426</v>
          </cell>
          <cell r="K347">
            <v>0</v>
          </cell>
          <cell r="L347" t="str">
            <v>كويده غيث سعد</v>
          </cell>
          <cell r="M347" t="str">
            <v>عزبة الحاج مناح - السلوم</v>
          </cell>
          <cell r="N347" t="str">
            <v>السلوم - مطروح</v>
          </cell>
          <cell r="O347">
            <v>28</v>
          </cell>
          <cell r="P347">
            <v>9</v>
          </cell>
          <cell r="Q347">
            <v>10</v>
          </cell>
          <cell r="U347" t="str">
            <v>صياد</v>
          </cell>
        </row>
        <row r="348">
          <cell r="A348">
            <v>16735817</v>
          </cell>
          <cell r="B348" t="str">
            <v xml:space="preserve">شيماء عيد شرفاد موسى </v>
          </cell>
          <cell r="C348">
            <v>4</v>
          </cell>
          <cell r="D348">
            <v>1</v>
          </cell>
          <cell r="E348" t="str">
            <v>أنثى</v>
          </cell>
          <cell r="F348" t="str">
            <v>منقولة</v>
          </cell>
          <cell r="G348" t="str">
            <v>مسلمة</v>
          </cell>
          <cell r="H348">
            <v>36404</v>
          </cell>
          <cell r="I348">
            <v>36404</v>
          </cell>
          <cell r="J348">
            <v>329</v>
          </cell>
          <cell r="K348">
            <v>0</v>
          </cell>
          <cell r="L348" t="str">
            <v>سليمه عبد الزين عبد العاطي</v>
          </cell>
          <cell r="M348" t="str">
            <v>السلوم</v>
          </cell>
          <cell r="N348" t="str">
            <v>السلوم - مطروح</v>
          </cell>
          <cell r="O348">
            <v>0</v>
          </cell>
          <cell r="P348">
            <v>1</v>
          </cell>
          <cell r="Q348">
            <v>9</v>
          </cell>
          <cell r="U348" t="str">
            <v>مزارع</v>
          </cell>
        </row>
        <row r="349">
          <cell r="A349">
            <v>16735210</v>
          </cell>
          <cell r="B349" t="str">
            <v>عايزنها عبد الجليل مراجع قاسم</v>
          </cell>
          <cell r="C349">
            <v>4</v>
          </cell>
          <cell r="D349">
            <v>2</v>
          </cell>
          <cell r="E349" t="str">
            <v>أنثى</v>
          </cell>
          <cell r="F349" t="str">
            <v>منقولة</v>
          </cell>
          <cell r="G349" t="str">
            <v>مسلمة</v>
          </cell>
          <cell r="H349">
            <v>35535</v>
          </cell>
          <cell r="I349">
            <v>35549</v>
          </cell>
          <cell r="J349">
            <v>147</v>
          </cell>
          <cell r="K349">
            <v>0</v>
          </cell>
          <cell r="L349" t="str">
            <v>ريسه حميده حامد</v>
          </cell>
          <cell r="M349" t="str">
            <v>عزبة يونس - السلوم</v>
          </cell>
          <cell r="N349" t="str">
            <v>السلوم - مطروح</v>
          </cell>
          <cell r="O349">
            <v>17</v>
          </cell>
          <cell r="P349">
            <v>5</v>
          </cell>
          <cell r="Q349">
            <v>11</v>
          </cell>
          <cell r="U349" t="str">
            <v>مزارع</v>
          </cell>
        </row>
        <row r="350">
          <cell r="A350">
            <v>16735784</v>
          </cell>
          <cell r="B350" t="str">
            <v>عبير جابر محمد عبد الرحيم</v>
          </cell>
          <cell r="C350">
            <v>4</v>
          </cell>
          <cell r="D350">
            <v>2</v>
          </cell>
          <cell r="E350" t="str">
            <v>أنثى</v>
          </cell>
          <cell r="F350" t="str">
            <v>منقولة</v>
          </cell>
          <cell r="G350" t="str">
            <v>مسلمة</v>
          </cell>
          <cell r="N350" t="str">
            <v>السلوم - مطروح</v>
          </cell>
          <cell r="O350" t="str">
            <v/>
          </cell>
          <cell r="P350" t="str">
            <v/>
          </cell>
          <cell r="Q350" t="str">
            <v/>
          </cell>
        </row>
        <row r="351">
          <cell r="A351">
            <v>16735700</v>
          </cell>
          <cell r="B351" t="str">
            <v>عجيبه عقوب عبد الحميد عبد الحي</v>
          </cell>
          <cell r="C351">
            <v>4</v>
          </cell>
          <cell r="D351">
            <v>2</v>
          </cell>
          <cell r="E351" t="str">
            <v>أنثى</v>
          </cell>
          <cell r="F351" t="str">
            <v>منقولة</v>
          </cell>
          <cell r="G351" t="str">
            <v>مسلمة</v>
          </cell>
          <cell r="H351">
            <v>36220</v>
          </cell>
          <cell r="I351">
            <v>36224</v>
          </cell>
          <cell r="J351">
            <v>222</v>
          </cell>
          <cell r="K351">
            <v>0</v>
          </cell>
          <cell r="L351" t="str">
            <v>مبسوطه سعد عثمان</v>
          </cell>
          <cell r="M351" t="str">
            <v>العزيزيه - براني</v>
          </cell>
          <cell r="N351" t="str">
            <v>السلوم - مطروح</v>
          </cell>
          <cell r="O351">
            <v>0</v>
          </cell>
          <cell r="P351">
            <v>7</v>
          </cell>
          <cell r="Q351">
            <v>9</v>
          </cell>
          <cell r="U351" t="str">
            <v>مزارع</v>
          </cell>
        </row>
        <row r="352">
          <cell r="A352">
            <v>16735630</v>
          </cell>
          <cell r="B352" t="str">
            <v>غاده حمد عوض محمد</v>
          </cell>
          <cell r="C352">
            <v>4</v>
          </cell>
          <cell r="D352">
            <v>1</v>
          </cell>
          <cell r="E352" t="str">
            <v>أنثى</v>
          </cell>
          <cell r="F352" t="str">
            <v>منقولة</v>
          </cell>
          <cell r="G352" t="str">
            <v>مسلمة</v>
          </cell>
          <cell r="H352">
            <v>36130</v>
          </cell>
          <cell r="I352">
            <v>36137</v>
          </cell>
          <cell r="J352">
            <v>436</v>
          </cell>
          <cell r="K352">
            <v>0</v>
          </cell>
          <cell r="L352" t="str">
            <v>فايزه ناجي محمد</v>
          </cell>
          <cell r="M352" t="str">
            <v>خلف المستشفى - السلوم</v>
          </cell>
          <cell r="N352" t="str">
            <v>السلوم - مطروح</v>
          </cell>
          <cell r="O352">
            <v>0</v>
          </cell>
          <cell r="P352">
            <v>10</v>
          </cell>
          <cell r="Q352">
            <v>9</v>
          </cell>
          <cell r="U352" t="str">
            <v>موظف</v>
          </cell>
        </row>
        <row r="353">
          <cell r="A353">
            <v>16735671</v>
          </cell>
          <cell r="B353" t="str">
            <v>فاطمه سلامه غنيوه سالم</v>
          </cell>
          <cell r="C353">
            <v>4</v>
          </cell>
          <cell r="D353">
            <v>1</v>
          </cell>
          <cell r="E353" t="str">
            <v>أنثى</v>
          </cell>
          <cell r="F353" t="str">
            <v>منقولة</v>
          </cell>
          <cell r="G353" t="str">
            <v>مسلمة</v>
          </cell>
          <cell r="H353">
            <v>36177</v>
          </cell>
          <cell r="I353">
            <v>36192</v>
          </cell>
          <cell r="J353">
            <v>44</v>
          </cell>
          <cell r="K353">
            <v>0</v>
          </cell>
          <cell r="L353" t="str">
            <v>قسامي صالح حميده</v>
          </cell>
          <cell r="M353" t="str">
            <v>ك 18 - السلوم</v>
          </cell>
          <cell r="N353" t="str">
            <v>السلوم - مطروح</v>
          </cell>
          <cell r="O353">
            <v>15</v>
          </cell>
          <cell r="P353">
            <v>8</v>
          </cell>
          <cell r="Q353">
            <v>9</v>
          </cell>
          <cell r="U353" t="str">
            <v>مزارع</v>
          </cell>
        </row>
        <row r="354">
          <cell r="A354">
            <v>16735550</v>
          </cell>
          <cell r="B354" t="str">
            <v>فاطمه عبد الفتاح طوير سلطان</v>
          </cell>
          <cell r="C354">
            <v>4</v>
          </cell>
          <cell r="D354">
            <v>1</v>
          </cell>
          <cell r="E354" t="str">
            <v>أنثى</v>
          </cell>
          <cell r="F354" t="str">
            <v>منقولة</v>
          </cell>
          <cell r="G354" t="str">
            <v>مسلمة</v>
          </cell>
          <cell r="H354">
            <v>36000</v>
          </cell>
          <cell r="I354">
            <v>36009</v>
          </cell>
          <cell r="J354">
            <v>786</v>
          </cell>
          <cell r="K354">
            <v>0</v>
          </cell>
          <cell r="L354" t="str">
            <v>نواره محارب ابو لطيعه</v>
          </cell>
          <cell r="M354" t="str">
            <v>براني</v>
          </cell>
          <cell r="N354" t="str">
            <v>السلوم - مطروح</v>
          </cell>
          <cell r="O354">
            <v>8</v>
          </cell>
          <cell r="P354">
            <v>2</v>
          </cell>
          <cell r="Q354">
            <v>10</v>
          </cell>
          <cell r="U354" t="str">
            <v>مزارع</v>
          </cell>
        </row>
        <row r="355">
          <cell r="A355">
            <v>16735717</v>
          </cell>
          <cell r="B355" t="str">
            <v>فايزه علي رجب مصطفى</v>
          </cell>
          <cell r="C355">
            <v>4</v>
          </cell>
          <cell r="D355">
            <v>1</v>
          </cell>
          <cell r="E355" t="str">
            <v>أنثى</v>
          </cell>
          <cell r="F355" t="str">
            <v>منقولة</v>
          </cell>
          <cell r="G355" t="str">
            <v>مسلمة</v>
          </cell>
          <cell r="H355">
            <v>36247</v>
          </cell>
          <cell r="I355">
            <v>36251</v>
          </cell>
          <cell r="J355">
            <v>120</v>
          </cell>
          <cell r="K355">
            <v>0</v>
          </cell>
          <cell r="L355" t="str">
            <v>مسعوده عبد القادر رزق</v>
          </cell>
          <cell r="M355" t="str">
            <v>عزبة الحاج مناح - السلوم</v>
          </cell>
          <cell r="N355" t="str">
            <v>السلوم - مطروح</v>
          </cell>
          <cell r="O355">
            <v>4</v>
          </cell>
          <cell r="P355">
            <v>6</v>
          </cell>
          <cell r="Q355">
            <v>9</v>
          </cell>
          <cell r="U355" t="str">
            <v>مزارع</v>
          </cell>
        </row>
        <row r="356">
          <cell r="A356">
            <v>16735708</v>
          </cell>
          <cell r="B356" t="str">
            <v>فيروز عبد الحكيم رمضان سالم</v>
          </cell>
          <cell r="C356">
            <v>4</v>
          </cell>
          <cell r="D356">
            <v>1</v>
          </cell>
          <cell r="E356" t="str">
            <v>أنثى</v>
          </cell>
          <cell r="F356" t="str">
            <v>منقولة</v>
          </cell>
          <cell r="G356" t="str">
            <v>مسلمة</v>
          </cell>
          <cell r="H356">
            <v>36220</v>
          </cell>
          <cell r="I356">
            <v>36235</v>
          </cell>
          <cell r="J356">
            <v>107</v>
          </cell>
          <cell r="K356">
            <v>0</v>
          </cell>
          <cell r="L356" t="str">
            <v>فرحانه رحومه محمد</v>
          </cell>
          <cell r="M356" t="str">
            <v>العزبه البحريه - السلوم</v>
          </cell>
          <cell r="N356" t="str">
            <v>السلوم - مطروح</v>
          </cell>
          <cell r="O356">
            <v>0</v>
          </cell>
          <cell r="P356">
            <v>7</v>
          </cell>
          <cell r="Q356">
            <v>9</v>
          </cell>
          <cell r="U356" t="str">
            <v>بكالوريوس تجاره</v>
          </cell>
        </row>
        <row r="357">
          <cell r="A357">
            <v>16735615</v>
          </cell>
          <cell r="B357" t="str">
            <v>منى صالح ابو بكر عبد الحميد</v>
          </cell>
          <cell r="C357">
            <v>4</v>
          </cell>
          <cell r="D357">
            <v>1</v>
          </cell>
          <cell r="E357" t="str">
            <v>أنثى</v>
          </cell>
          <cell r="F357" t="str">
            <v>منقولة</v>
          </cell>
          <cell r="G357" t="str">
            <v>مسلمة</v>
          </cell>
          <cell r="H357">
            <v>36100</v>
          </cell>
          <cell r="I357">
            <v>36101</v>
          </cell>
          <cell r="J357">
            <v>399</v>
          </cell>
          <cell r="K357">
            <v>0</v>
          </cell>
          <cell r="L357" t="str">
            <v>مريم متخطري رحومه</v>
          </cell>
          <cell r="M357" t="str">
            <v>العزبه البحريه - السلوم</v>
          </cell>
          <cell r="N357" t="str">
            <v>السلوم - مطروح</v>
          </cell>
          <cell r="O357">
            <v>0</v>
          </cell>
          <cell r="P357">
            <v>11</v>
          </cell>
          <cell r="Q357">
            <v>9</v>
          </cell>
          <cell r="U357" t="str">
            <v>مزارع</v>
          </cell>
        </row>
        <row r="358">
          <cell r="A358">
            <v>16735613</v>
          </cell>
          <cell r="B358" t="str">
            <v xml:space="preserve">نجوى سعد مراجع مهدي </v>
          </cell>
          <cell r="C358">
            <v>4</v>
          </cell>
          <cell r="D358">
            <v>1</v>
          </cell>
          <cell r="E358" t="str">
            <v>أنثى</v>
          </cell>
          <cell r="F358" t="str">
            <v>منقولة</v>
          </cell>
          <cell r="G358" t="str">
            <v>مسلمة</v>
          </cell>
          <cell r="H358">
            <v>36090</v>
          </cell>
          <cell r="I358">
            <v>36100</v>
          </cell>
          <cell r="J358">
            <v>398</v>
          </cell>
          <cell r="K358">
            <v>0</v>
          </cell>
          <cell r="L358" t="str">
            <v>نعمه مستور مفتاح</v>
          </cell>
          <cell r="M358" t="str">
            <v>عزبة الحاج مناح - السلوم</v>
          </cell>
          <cell r="N358" t="str">
            <v>السلوم - مطروح</v>
          </cell>
          <cell r="O358">
            <v>10</v>
          </cell>
          <cell r="P358">
            <v>11</v>
          </cell>
          <cell r="Q358">
            <v>9</v>
          </cell>
          <cell r="U358" t="str">
            <v>مزارع</v>
          </cell>
        </row>
        <row r="359">
          <cell r="A359">
            <v>16735549</v>
          </cell>
          <cell r="B359" t="str">
            <v xml:space="preserve">نعمه عبد الفتاح طوير سلطان </v>
          </cell>
          <cell r="C359">
            <v>4</v>
          </cell>
          <cell r="D359">
            <v>2</v>
          </cell>
          <cell r="E359" t="str">
            <v>أنثى</v>
          </cell>
          <cell r="F359" t="str">
            <v>منقولة</v>
          </cell>
          <cell r="G359" t="str">
            <v>مسلمة</v>
          </cell>
          <cell r="H359">
            <v>36000</v>
          </cell>
          <cell r="I359">
            <v>36009</v>
          </cell>
          <cell r="J359">
            <v>785</v>
          </cell>
          <cell r="K359">
            <v>0</v>
          </cell>
          <cell r="L359" t="str">
            <v>نواره محارب ابو لطيعه</v>
          </cell>
          <cell r="M359" t="str">
            <v>براني - مطروح</v>
          </cell>
          <cell r="N359" t="str">
            <v>السلوم - مطروح</v>
          </cell>
          <cell r="O359">
            <v>8</v>
          </cell>
          <cell r="P359">
            <v>2</v>
          </cell>
          <cell r="Q359">
            <v>10</v>
          </cell>
          <cell r="U359" t="str">
            <v>مزارع</v>
          </cell>
        </row>
        <row r="360">
          <cell r="A360">
            <v>16735707</v>
          </cell>
          <cell r="B360" t="str">
            <v>نورهان احمد محمد احمد</v>
          </cell>
          <cell r="C360">
            <v>4</v>
          </cell>
          <cell r="D360">
            <v>2</v>
          </cell>
          <cell r="E360" t="str">
            <v>أنثى</v>
          </cell>
          <cell r="F360" t="str">
            <v>منقولة</v>
          </cell>
          <cell r="G360" t="str">
            <v>مسلمة</v>
          </cell>
          <cell r="H360">
            <v>36234</v>
          </cell>
          <cell r="I360">
            <v>36235</v>
          </cell>
          <cell r="J360">
            <v>106</v>
          </cell>
          <cell r="K360">
            <v>0</v>
          </cell>
          <cell r="L360" t="str">
            <v>عفاف رفعت عبد الراضي</v>
          </cell>
          <cell r="M360" t="str">
            <v>الشارع الرئيسي - السلوم</v>
          </cell>
          <cell r="N360" t="str">
            <v>السلوم - مطروح</v>
          </cell>
          <cell r="O360">
            <v>17</v>
          </cell>
          <cell r="P360">
            <v>6</v>
          </cell>
          <cell r="Q360">
            <v>9</v>
          </cell>
          <cell r="U360" t="str">
            <v>مزارع</v>
          </cell>
        </row>
        <row r="361">
          <cell r="A361">
            <v>16735806</v>
          </cell>
          <cell r="B361" t="str">
            <v>هاجر حسين ابراهيم جبريل</v>
          </cell>
          <cell r="C361">
            <v>4</v>
          </cell>
          <cell r="D361">
            <v>2</v>
          </cell>
          <cell r="E361" t="str">
            <v>أنثى</v>
          </cell>
          <cell r="F361" t="str">
            <v>منقولة</v>
          </cell>
          <cell r="G361" t="str">
            <v>مسلمة</v>
          </cell>
          <cell r="H361">
            <v>36373</v>
          </cell>
          <cell r="I361">
            <v>36382</v>
          </cell>
          <cell r="J361">
            <v>305</v>
          </cell>
          <cell r="K361">
            <v>0</v>
          </cell>
          <cell r="L361" t="str">
            <v>رضا محمد محمد ابراهيم</v>
          </cell>
          <cell r="M361" t="str">
            <v>الشارع الرئيسي - السلوم</v>
          </cell>
          <cell r="N361" t="str">
            <v>السلوم - مطروح</v>
          </cell>
          <cell r="O361">
            <v>0</v>
          </cell>
          <cell r="P361">
            <v>2</v>
          </cell>
          <cell r="Q361">
            <v>9</v>
          </cell>
          <cell r="U361" t="str">
            <v>موظف بالكهرباء</v>
          </cell>
        </row>
        <row r="362">
          <cell r="A362">
            <v>16735690</v>
          </cell>
          <cell r="B362" t="str">
            <v>هاجر ونيس كامل كريم</v>
          </cell>
          <cell r="C362">
            <v>4</v>
          </cell>
          <cell r="D362">
            <v>2</v>
          </cell>
          <cell r="E362" t="str">
            <v>أنثى</v>
          </cell>
          <cell r="F362" t="str">
            <v>منقولة</v>
          </cell>
          <cell r="G362" t="str">
            <v>مسلمة</v>
          </cell>
          <cell r="H362">
            <v>36211</v>
          </cell>
          <cell r="I362">
            <v>36211</v>
          </cell>
          <cell r="J362">
            <v>74</v>
          </cell>
          <cell r="K362">
            <v>0</v>
          </cell>
          <cell r="L362" t="str">
            <v>زينه رضوان كريم</v>
          </cell>
          <cell r="M362" t="str">
            <v>عزبة الحاج مناح - السلوم</v>
          </cell>
          <cell r="N362" t="str">
            <v>السلوم - مطروح</v>
          </cell>
          <cell r="O362">
            <v>12</v>
          </cell>
          <cell r="P362">
            <v>7</v>
          </cell>
          <cell r="Q362">
            <v>9</v>
          </cell>
          <cell r="U362" t="str">
            <v>مزارع</v>
          </cell>
        </row>
        <row r="363">
          <cell r="A363">
            <v>16735821</v>
          </cell>
          <cell r="B363" t="str">
            <v xml:space="preserve">هاله لافي شرفاد موسى </v>
          </cell>
          <cell r="C363">
            <v>4</v>
          </cell>
          <cell r="D363">
            <v>2</v>
          </cell>
          <cell r="E363" t="str">
            <v>أنثى</v>
          </cell>
          <cell r="F363" t="str">
            <v>منقولة</v>
          </cell>
          <cell r="G363" t="str">
            <v>مسلمة</v>
          </cell>
          <cell r="H363">
            <v>36395</v>
          </cell>
          <cell r="I363">
            <v>36408</v>
          </cell>
          <cell r="J363">
            <v>335</v>
          </cell>
          <cell r="K363">
            <v>0</v>
          </cell>
          <cell r="L363" t="str">
            <v>نعمه طيب عويان</v>
          </cell>
          <cell r="M363" t="str">
            <v>العزبه البحريه - السلوم</v>
          </cell>
          <cell r="N363" t="str">
            <v>السلوم - مطروح</v>
          </cell>
          <cell r="O363">
            <v>9</v>
          </cell>
          <cell r="P363">
            <v>1</v>
          </cell>
          <cell r="Q363">
            <v>9</v>
          </cell>
          <cell r="U363" t="str">
            <v>مزارع</v>
          </cell>
        </row>
        <row r="364">
          <cell r="A364">
            <v>392624770</v>
          </cell>
          <cell r="B364" t="str">
            <v>هناء الساعدي سالم السعدي</v>
          </cell>
          <cell r="C364">
            <v>4</v>
          </cell>
          <cell r="D364">
            <v>1</v>
          </cell>
          <cell r="E364" t="str">
            <v>أنثى</v>
          </cell>
          <cell r="F364" t="str">
            <v>منقولة</v>
          </cell>
          <cell r="G364" t="str">
            <v>مسلمة</v>
          </cell>
          <cell r="H364">
            <v>36182</v>
          </cell>
          <cell r="I364">
            <v>36183</v>
          </cell>
          <cell r="J364">
            <v>27</v>
          </cell>
          <cell r="K364">
            <v>0</v>
          </cell>
          <cell r="L364" t="str">
            <v>صباح شعبان عوض</v>
          </cell>
          <cell r="M364" t="str">
            <v>الشارع الرئيسي - السلوم</v>
          </cell>
          <cell r="N364" t="str">
            <v>السلوم - مطروح</v>
          </cell>
          <cell r="O364">
            <v>10</v>
          </cell>
          <cell r="P364">
            <v>8</v>
          </cell>
          <cell r="Q364">
            <v>9</v>
          </cell>
          <cell r="U364" t="str">
            <v>موظف</v>
          </cell>
        </row>
        <row r="365">
          <cell r="A365">
            <v>16735605</v>
          </cell>
          <cell r="B365" t="str">
            <v>وفاء بشير عيسى صالح</v>
          </cell>
          <cell r="C365">
            <v>4</v>
          </cell>
          <cell r="D365">
            <v>2</v>
          </cell>
          <cell r="E365" t="str">
            <v>أنثى</v>
          </cell>
          <cell r="F365" t="str">
            <v>منقولة</v>
          </cell>
          <cell r="G365" t="str">
            <v>مسلمة</v>
          </cell>
          <cell r="H365">
            <v>36090</v>
          </cell>
          <cell r="I365">
            <v>36093</v>
          </cell>
          <cell r="J365">
            <v>2273</v>
          </cell>
          <cell r="K365">
            <v>0</v>
          </cell>
          <cell r="L365" t="str">
            <v>سليمه حميده صالح</v>
          </cell>
          <cell r="M365" t="str">
            <v>مطروح</v>
          </cell>
          <cell r="N365" t="str">
            <v>السلوم - مطروح</v>
          </cell>
          <cell r="O365">
            <v>10</v>
          </cell>
          <cell r="P365">
            <v>11</v>
          </cell>
          <cell r="Q365">
            <v>9</v>
          </cell>
          <cell r="U365" t="str">
            <v>تاجر</v>
          </cell>
        </row>
        <row r="366">
          <cell r="A366">
            <v>405022907</v>
          </cell>
          <cell r="B366" t="str">
            <v>ابراهيم بدر بشره صادق</v>
          </cell>
          <cell r="C366">
            <v>4</v>
          </cell>
          <cell r="D366">
            <v>3</v>
          </cell>
          <cell r="E366" t="str">
            <v>ذكر</v>
          </cell>
          <cell r="F366" t="str">
            <v>منقول</v>
          </cell>
          <cell r="G366" t="str">
            <v>مسلم</v>
          </cell>
          <cell r="H366">
            <v>36432</v>
          </cell>
          <cell r="I366">
            <v>36438</v>
          </cell>
          <cell r="J366">
            <v>383</v>
          </cell>
          <cell r="K366">
            <v>0</v>
          </cell>
          <cell r="L366" t="str">
            <v>زينب بحيري هارون</v>
          </cell>
          <cell r="M366" t="str">
            <v>عزبة باسط عبد الرحيم - السلوم</v>
          </cell>
          <cell r="N366" t="str">
            <v>السلوم - مطروح</v>
          </cell>
          <cell r="O366">
            <v>3</v>
          </cell>
          <cell r="P366">
            <v>0</v>
          </cell>
          <cell r="Q366">
            <v>9</v>
          </cell>
          <cell r="U366" t="str">
            <v>مزارع</v>
          </cell>
        </row>
        <row r="367">
          <cell r="A367">
            <v>16735731</v>
          </cell>
          <cell r="B367" t="str">
            <v>ابراهيم ميلود حفيظ معيوف</v>
          </cell>
          <cell r="C367">
            <v>4</v>
          </cell>
          <cell r="D367">
            <v>1</v>
          </cell>
          <cell r="E367" t="str">
            <v>ذكر</v>
          </cell>
          <cell r="F367" t="str">
            <v>منقول</v>
          </cell>
          <cell r="G367" t="str">
            <v>مسلم</v>
          </cell>
          <cell r="H367">
            <v>36271</v>
          </cell>
          <cell r="I367">
            <v>36271</v>
          </cell>
          <cell r="J367">
            <v>154</v>
          </cell>
          <cell r="K367">
            <v>0</v>
          </cell>
          <cell r="L367" t="str">
            <v>ريله محمد العربي</v>
          </cell>
          <cell r="M367" t="str">
            <v>عزبة الحاج مناح - السلوم</v>
          </cell>
          <cell r="N367" t="str">
            <v>السلوم - مطروح</v>
          </cell>
          <cell r="O367">
            <v>11</v>
          </cell>
          <cell r="P367">
            <v>5</v>
          </cell>
          <cell r="Q367">
            <v>9</v>
          </cell>
          <cell r="U367" t="str">
            <v>مزارع</v>
          </cell>
        </row>
        <row r="368">
          <cell r="A368">
            <v>405022916</v>
          </cell>
          <cell r="B368" t="str">
            <v>ابو بكر عبد الواحد عبد السيد خالد</v>
          </cell>
          <cell r="C368">
            <v>4</v>
          </cell>
          <cell r="D368">
            <v>3</v>
          </cell>
          <cell r="E368" t="str">
            <v>ذكر</v>
          </cell>
          <cell r="F368" t="str">
            <v>منقول</v>
          </cell>
          <cell r="G368" t="str">
            <v>مسلم</v>
          </cell>
          <cell r="H368">
            <v>35961</v>
          </cell>
          <cell r="I368">
            <v>35967</v>
          </cell>
          <cell r="J368">
            <v>242</v>
          </cell>
          <cell r="K368">
            <v>0</v>
          </cell>
          <cell r="L368" t="str">
            <v>فضيله رزق محمد</v>
          </cell>
          <cell r="M368" t="str">
            <v>الخور - السلوم</v>
          </cell>
          <cell r="N368" t="str">
            <v>السلوم - مطروح</v>
          </cell>
          <cell r="O368">
            <v>17</v>
          </cell>
          <cell r="P368">
            <v>3</v>
          </cell>
          <cell r="Q368">
            <v>10</v>
          </cell>
          <cell r="U368" t="str">
            <v>مزارع</v>
          </cell>
        </row>
        <row r="369">
          <cell r="A369">
            <v>405022931</v>
          </cell>
          <cell r="B369" t="str">
            <v>احمد حسن الغايش حامد</v>
          </cell>
          <cell r="C369">
            <v>4</v>
          </cell>
          <cell r="D369">
            <v>3</v>
          </cell>
          <cell r="E369" t="str">
            <v>ذكر</v>
          </cell>
          <cell r="F369" t="str">
            <v>منقول</v>
          </cell>
          <cell r="G369" t="str">
            <v>مسلم</v>
          </cell>
          <cell r="H369">
            <v>36172</v>
          </cell>
          <cell r="I369">
            <v>36174</v>
          </cell>
          <cell r="J369">
            <v>19</v>
          </cell>
          <cell r="K369">
            <v>0</v>
          </cell>
          <cell r="L369" t="str">
            <v>رضيه مداوي فرج</v>
          </cell>
          <cell r="M369" t="str">
            <v>العزبه الغربيه - السلوم</v>
          </cell>
          <cell r="N369" t="str">
            <v>السلوم - مطروح</v>
          </cell>
          <cell r="O369">
            <v>20</v>
          </cell>
          <cell r="P369">
            <v>8</v>
          </cell>
          <cell r="Q369">
            <v>9</v>
          </cell>
          <cell r="U369" t="str">
            <v>مزارع</v>
          </cell>
        </row>
        <row r="370">
          <cell r="A370">
            <v>401498026</v>
          </cell>
          <cell r="B370" t="str">
            <v>احمد سيد عبد التواب سليمان</v>
          </cell>
          <cell r="C370">
            <v>4</v>
          </cell>
          <cell r="D370">
            <v>2</v>
          </cell>
          <cell r="E370" t="str">
            <v>ذكر</v>
          </cell>
          <cell r="F370" t="str">
            <v>منقول</v>
          </cell>
          <cell r="G370" t="str">
            <v>مسلم</v>
          </cell>
          <cell r="H370">
            <v>35768</v>
          </cell>
          <cell r="I370">
            <v>35778</v>
          </cell>
          <cell r="J370">
            <v>2792</v>
          </cell>
          <cell r="K370">
            <v>29712040102158</v>
          </cell>
          <cell r="L370" t="str">
            <v>سيده سعيد علي</v>
          </cell>
          <cell r="M370" t="str">
            <v>القاهره - حلوان</v>
          </cell>
          <cell r="N370" t="str">
            <v>السلوم - مطروح</v>
          </cell>
          <cell r="O370">
            <v>28</v>
          </cell>
          <cell r="P370">
            <v>9</v>
          </cell>
          <cell r="Q370">
            <v>10</v>
          </cell>
        </row>
        <row r="371">
          <cell r="A371">
            <v>405022943</v>
          </cell>
          <cell r="B371" t="str">
            <v>احمد عبد الكافي ياسين سالم</v>
          </cell>
          <cell r="C371">
            <v>4</v>
          </cell>
          <cell r="D371">
            <v>3</v>
          </cell>
          <cell r="E371" t="str">
            <v>ذكر</v>
          </cell>
          <cell r="F371" t="str">
            <v>منقول</v>
          </cell>
          <cell r="G371" t="str">
            <v>مسلم</v>
          </cell>
          <cell r="H371">
            <v>36431</v>
          </cell>
          <cell r="I371">
            <v>36431</v>
          </cell>
          <cell r="J371">
            <v>371</v>
          </cell>
          <cell r="K371">
            <v>0</v>
          </cell>
          <cell r="L371" t="str">
            <v>ناجيه عبد السلام علواني</v>
          </cell>
          <cell r="M371" t="str">
            <v>السلوم</v>
          </cell>
          <cell r="N371" t="str">
            <v>السلوم - مطروح</v>
          </cell>
          <cell r="O371">
            <v>4</v>
          </cell>
          <cell r="P371">
            <v>0</v>
          </cell>
          <cell r="Q371">
            <v>9</v>
          </cell>
          <cell r="U371" t="str">
            <v>مزارع</v>
          </cell>
        </row>
        <row r="372">
          <cell r="A372">
            <v>16735745</v>
          </cell>
          <cell r="B372" t="str">
            <v>احمد عبد المنعم طلبه عبد العزيز</v>
          </cell>
          <cell r="C372">
            <v>4</v>
          </cell>
          <cell r="D372">
            <v>2</v>
          </cell>
          <cell r="E372" t="str">
            <v>ذكر</v>
          </cell>
          <cell r="F372" t="str">
            <v>منقول</v>
          </cell>
          <cell r="G372" t="str">
            <v>مسلم</v>
          </cell>
          <cell r="H372">
            <v>36285</v>
          </cell>
          <cell r="I372">
            <v>36293</v>
          </cell>
          <cell r="J372">
            <v>186</v>
          </cell>
          <cell r="K372">
            <v>0</v>
          </cell>
          <cell r="L372" t="str">
            <v>مرضيه علي محمود</v>
          </cell>
          <cell r="M372" t="str">
            <v>خلف المستشفى - السلوم</v>
          </cell>
          <cell r="N372" t="str">
            <v>السلوم - مطروح</v>
          </cell>
          <cell r="O372">
            <v>27</v>
          </cell>
          <cell r="P372">
            <v>4</v>
          </cell>
          <cell r="Q372">
            <v>9</v>
          </cell>
          <cell r="U372" t="str">
            <v>موظف</v>
          </cell>
        </row>
        <row r="373">
          <cell r="A373">
            <v>405022957</v>
          </cell>
          <cell r="B373" t="str">
            <v>احمد فهمي عيسى ميكائيل</v>
          </cell>
          <cell r="C373">
            <v>4</v>
          </cell>
          <cell r="D373">
            <v>3</v>
          </cell>
          <cell r="E373" t="str">
            <v>ذكر</v>
          </cell>
          <cell r="F373" t="str">
            <v>منقول</v>
          </cell>
          <cell r="G373" t="str">
            <v>مسلم</v>
          </cell>
          <cell r="H373">
            <v>36069</v>
          </cell>
          <cell r="I373">
            <v>36075</v>
          </cell>
          <cell r="J373">
            <v>992</v>
          </cell>
          <cell r="K373">
            <v>0</v>
          </cell>
          <cell r="L373" t="str">
            <v>عازه نصر الله ميكائيل</v>
          </cell>
          <cell r="M373" t="str">
            <v>سيدي براني - مطروح</v>
          </cell>
          <cell r="N373" t="str">
            <v>السلوم - مطروح</v>
          </cell>
          <cell r="O373">
            <v>0</v>
          </cell>
          <cell r="P373">
            <v>0</v>
          </cell>
          <cell r="Q373">
            <v>10</v>
          </cell>
          <cell r="U373" t="str">
            <v>مزارع</v>
          </cell>
        </row>
        <row r="374">
          <cell r="A374">
            <v>16735646</v>
          </cell>
          <cell r="B374" t="str">
            <v>احمد فوزي هيبه حمد</v>
          </cell>
          <cell r="C374">
            <v>4</v>
          </cell>
          <cell r="D374">
            <v>1</v>
          </cell>
          <cell r="E374" t="str">
            <v>ذكر</v>
          </cell>
          <cell r="F374" t="str">
            <v>منقول</v>
          </cell>
          <cell r="G374" t="str">
            <v>مسلم</v>
          </cell>
          <cell r="H374">
            <v>36154</v>
          </cell>
          <cell r="I374">
            <v>36162</v>
          </cell>
          <cell r="J374">
            <v>4</v>
          </cell>
          <cell r="K374">
            <v>0</v>
          </cell>
          <cell r="L374" t="str">
            <v>ماليه عبد الرواف حميده</v>
          </cell>
          <cell r="M374" t="str">
            <v>السلوم</v>
          </cell>
          <cell r="N374" t="str">
            <v>السلوم - مطروح</v>
          </cell>
          <cell r="O374">
            <v>7</v>
          </cell>
          <cell r="P374">
            <v>9</v>
          </cell>
          <cell r="Q374">
            <v>9</v>
          </cell>
          <cell r="U374" t="str">
            <v>مزارع</v>
          </cell>
        </row>
        <row r="375">
          <cell r="A375">
            <v>16735726</v>
          </cell>
          <cell r="B375" t="str">
            <v>احمد مجدي محمد سلامه درويش</v>
          </cell>
          <cell r="C375">
            <v>4</v>
          </cell>
          <cell r="D375">
            <v>2</v>
          </cell>
          <cell r="E375" t="str">
            <v>ذكر</v>
          </cell>
          <cell r="F375" t="str">
            <v>منقول</v>
          </cell>
          <cell r="G375" t="str">
            <v>مسلم</v>
          </cell>
          <cell r="H375">
            <v>36268</v>
          </cell>
          <cell r="I375">
            <v>36268</v>
          </cell>
          <cell r="J375">
            <v>80</v>
          </cell>
          <cell r="K375">
            <v>29904181100635</v>
          </cell>
          <cell r="L375" t="str">
            <v>نشوى سعد عثمان احمد</v>
          </cell>
          <cell r="M375" t="str">
            <v>مركز فارسكور - دمياط</v>
          </cell>
          <cell r="N375" t="str">
            <v>السلوم - مطروح</v>
          </cell>
          <cell r="O375">
            <v>14</v>
          </cell>
          <cell r="P375">
            <v>5</v>
          </cell>
          <cell r="Q375">
            <v>9</v>
          </cell>
          <cell r="R375" t="str">
            <v>00855187</v>
          </cell>
          <cell r="S375" t="str">
            <v>0383282</v>
          </cell>
          <cell r="T375">
            <v>39750</v>
          </cell>
        </row>
        <row r="376">
          <cell r="A376">
            <v>16735827</v>
          </cell>
          <cell r="B376" t="str">
            <v>احمد محمد عبد الله نوح</v>
          </cell>
          <cell r="C376">
            <v>4</v>
          </cell>
          <cell r="D376">
            <v>1</v>
          </cell>
          <cell r="E376" t="str">
            <v>ذكر</v>
          </cell>
          <cell r="F376" t="str">
            <v>منقول</v>
          </cell>
          <cell r="G376" t="str">
            <v>مسلم</v>
          </cell>
          <cell r="H376">
            <v>36412</v>
          </cell>
          <cell r="I376">
            <v>36414</v>
          </cell>
          <cell r="J376">
            <v>344</v>
          </cell>
          <cell r="K376">
            <v>0</v>
          </cell>
          <cell r="L376" t="str">
            <v>مريم فرج محمد</v>
          </cell>
          <cell r="M376" t="str">
            <v>خلف المستشفى - السلوم</v>
          </cell>
          <cell r="N376" t="str">
            <v>السلوم - مطروح</v>
          </cell>
          <cell r="O376">
            <v>23</v>
          </cell>
          <cell r="P376">
            <v>0</v>
          </cell>
          <cell r="Q376">
            <v>9</v>
          </cell>
          <cell r="R376" t="str">
            <v>00855003</v>
          </cell>
          <cell r="S376" t="str">
            <v>0383380</v>
          </cell>
          <cell r="T376">
            <v>39783</v>
          </cell>
          <cell r="U376" t="str">
            <v>مزارع</v>
          </cell>
        </row>
        <row r="377">
          <cell r="A377">
            <v>16735653</v>
          </cell>
          <cell r="B377" t="str">
            <v>احمد موسى شرفاد موسى</v>
          </cell>
          <cell r="C377">
            <v>4</v>
          </cell>
          <cell r="D377">
            <v>2</v>
          </cell>
          <cell r="E377" t="str">
            <v>ذكر</v>
          </cell>
          <cell r="F377" t="str">
            <v>منقول</v>
          </cell>
          <cell r="G377" t="str">
            <v>مسلم</v>
          </cell>
          <cell r="H377">
            <v>36161</v>
          </cell>
          <cell r="I377">
            <v>36170</v>
          </cell>
          <cell r="J377">
            <v>15</v>
          </cell>
          <cell r="K377">
            <v>0</v>
          </cell>
          <cell r="L377" t="str">
            <v>نواره يادم بدر</v>
          </cell>
          <cell r="M377" t="str">
            <v>العزبه البحريه - السلوم</v>
          </cell>
          <cell r="N377" t="str">
            <v>السلوم - مطروح</v>
          </cell>
          <cell r="O377">
            <v>0</v>
          </cell>
          <cell r="P377">
            <v>9</v>
          </cell>
          <cell r="Q377">
            <v>9</v>
          </cell>
          <cell r="U377" t="str">
            <v>مزارع</v>
          </cell>
        </row>
        <row r="378">
          <cell r="A378">
            <v>16735768</v>
          </cell>
          <cell r="B378" t="str">
            <v>احمد يادم حمد صالح</v>
          </cell>
          <cell r="C378">
            <v>4</v>
          </cell>
          <cell r="D378">
            <v>2</v>
          </cell>
          <cell r="E378" t="str">
            <v>ذكر</v>
          </cell>
          <cell r="F378" t="str">
            <v>منقول</v>
          </cell>
          <cell r="G378" t="str">
            <v>مسلم</v>
          </cell>
          <cell r="H378">
            <v>36317</v>
          </cell>
          <cell r="I378">
            <v>36321</v>
          </cell>
          <cell r="J378">
            <v>233</v>
          </cell>
          <cell r="K378">
            <v>0</v>
          </cell>
          <cell r="L378" t="str">
            <v>عازه حميده صالح</v>
          </cell>
          <cell r="M378" t="str">
            <v>الحران - السلوم</v>
          </cell>
          <cell r="N378" t="str">
            <v>السلوم - مطروح</v>
          </cell>
          <cell r="O378">
            <v>26</v>
          </cell>
          <cell r="P378">
            <v>3</v>
          </cell>
          <cell r="Q378">
            <v>9</v>
          </cell>
          <cell r="U378" t="str">
            <v>مزارع</v>
          </cell>
        </row>
        <row r="379">
          <cell r="A379">
            <v>16735751</v>
          </cell>
          <cell r="B379" t="str">
            <v>اسامة احمد سلامه عمر</v>
          </cell>
          <cell r="C379">
            <v>4</v>
          </cell>
          <cell r="D379">
            <v>1</v>
          </cell>
          <cell r="E379" t="str">
            <v>ذكر</v>
          </cell>
          <cell r="F379" t="str">
            <v>منقول</v>
          </cell>
          <cell r="G379" t="str">
            <v>مسلم</v>
          </cell>
          <cell r="H379">
            <v>36301</v>
          </cell>
          <cell r="I379">
            <v>36303</v>
          </cell>
          <cell r="J379">
            <v>197</v>
          </cell>
          <cell r="K379">
            <v>0</v>
          </cell>
          <cell r="L379" t="str">
            <v>فوزيه عبد الرحمن سليمان</v>
          </cell>
          <cell r="M379" t="str">
            <v>السلوم</v>
          </cell>
          <cell r="N379" t="str">
            <v>السلوم - مطروح</v>
          </cell>
          <cell r="O379">
            <v>11</v>
          </cell>
          <cell r="P379">
            <v>4</v>
          </cell>
          <cell r="Q379">
            <v>9</v>
          </cell>
          <cell r="U379" t="str">
            <v>مزارع</v>
          </cell>
        </row>
        <row r="380">
          <cell r="A380">
            <v>401498089</v>
          </cell>
          <cell r="B380" t="str">
            <v>اسامه مساعد جاد الله سليمان</v>
          </cell>
          <cell r="C380">
            <v>4</v>
          </cell>
          <cell r="D380">
            <v>1</v>
          </cell>
          <cell r="E380" t="str">
            <v>ذكر</v>
          </cell>
          <cell r="F380" t="str">
            <v>منقول</v>
          </cell>
          <cell r="G380" t="str">
            <v>مسلم</v>
          </cell>
          <cell r="H380">
            <v>36197</v>
          </cell>
          <cell r="I380">
            <v>36208</v>
          </cell>
          <cell r="J380">
            <v>65</v>
          </cell>
          <cell r="K380">
            <v>0</v>
          </cell>
          <cell r="L380" t="str">
            <v>مرتاحه عوض سعد</v>
          </cell>
          <cell r="M380" t="str">
            <v>عماره 11 - شقه 1 - السلوم</v>
          </cell>
          <cell r="N380" t="str">
            <v>السلوم - مطروح</v>
          </cell>
          <cell r="O380">
            <v>26</v>
          </cell>
          <cell r="P380">
            <v>7</v>
          </cell>
          <cell r="Q380">
            <v>9</v>
          </cell>
          <cell r="U380" t="str">
            <v>مزارع</v>
          </cell>
        </row>
        <row r="381">
          <cell r="A381">
            <v>405022972</v>
          </cell>
          <cell r="B381" t="str">
            <v>اسلام بدر علي مسعود</v>
          </cell>
          <cell r="C381">
            <v>4</v>
          </cell>
          <cell r="D381">
            <v>3</v>
          </cell>
          <cell r="E381" t="str">
            <v>ذكر</v>
          </cell>
          <cell r="F381" t="str">
            <v>منقول</v>
          </cell>
          <cell r="G381" t="str">
            <v>مسلم</v>
          </cell>
          <cell r="H381">
            <v>36211</v>
          </cell>
          <cell r="I381">
            <v>36219</v>
          </cell>
          <cell r="J381">
            <v>81</v>
          </cell>
          <cell r="K381">
            <v>0</v>
          </cell>
          <cell r="L381" t="str">
            <v>عازه حسين محمد</v>
          </cell>
          <cell r="M381" t="str">
            <v>السلوم</v>
          </cell>
          <cell r="N381" t="str">
            <v>السلوم - مطروح</v>
          </cell>
          <cell r="O381">
            <v>12</v>
          </cell>
          <cell r="P381">
            <v>7</v>
          </cell>
          <cell r="Q381">
            <v>9</v>
          </cell>
          <cell r="U381" t="str">
            <v>سائق</v>
          </cell>
        </row>
        <row r="382">
          <cell r="A382">
            <v>16735674</v>
          </cell>
          <cell r="B382" t="str">
            <v>انس محمد فتحي ابو زيد</v>
          </cell>
          <cell r="C382">
            <v>4</v>
          </cell>
          <cell r="D382">
            <v>2</v>
          </cell>
          <cell r="E382" t="str">
            <v>ذكر</v>
          </cell>
          <cell r="F382" t="str">
            <v>منقول</v>
          </cell>
          <cell r="G382" t="str">
            <v>مسلم</v>
          </cell>
          <cell r="H382">
            <v>36192</v>
          </cell>
          <cell r="I382">
            <v>36193</v>
          </cell>
          <cell r="J382">
            <v>47</v>
          </cell>
          <cell r="K382">
            <v>0</v>
          </cell>
          <cell r="L382" t="str">
            <v>ساميه وفدي ابو زيد</v>
          </cell>
          <cell r="M382" t="str">
            <v>الشارع الرئيسي - السلوم</v>
          </cell>
          <cell r="N382" t="str">
            <v>السلوم - مطروح</v>
          </cell>
          <cell r="O382">
            <v>0</v>
          </cell>
          <cell r="P382">
            <v>8</v>
          </cell>
          <cell r="Q382">
            <v>9</v>
          </cell>
          <cell r="U382" t="str">
            <v>موظف</v>
          </cell>
        </row>
        <row r="383">
          <cell r="A383">
            <v>405022981</v>
          </cell>
          <cell r="B383" t="str">
            <v>انور ابو زيد شريف راف الله</v>
          </cell>
          <cell r="C383">
            <v>4</v>
          </cell>
          <cell r="D383">
            <v>3</v>
          </cell>
          <cell r="E383" t="str">
            <v>ذكر</v>
          </cell>
          <cell r="F383" t="str">
            <v>منقول</v>
          </cell>
          <cell r="G383" t="str">
            <v>مسلم</v>
          </cell>
          <cell r="H383">
            <v>36130</v>
          </cell>
          <cell r="I383">
            <v>36137</v>
          </cell>
          <cell r="J383">
            <v>437</v>
          </cell>
          <cell r="K383">
            <v>0</v>
          </cell>
          <cell r="L383" t="str">
            <v>مريم راف الله عبد الرحيم</v>
          </cell>
          <cell r="M383" t="str">
            <v>عزبة يونس - السلوم</v>
          </cell>
          <cell r="N383" t="str">
            <v>السلوم - مطروح</v>
          </cell>
          <cell r="O383">
            <v>0</v>
          </cell>
          <cell r="P383">
            <v>10</v>
          </cell>
          <cell r="Q383">
            <v>9</v>
          </cell>
          <cell r="U383" t="str">
            <v>مزارع</v>
          </cell>
        </row>
        <row r="384">
          <cell r="A384">
            <v>405022994</v>
          </cell>
          <cell r="B384" t="str">
            <v>ايمن بريك شريف ميكائيل</v>
          </cell>
          <cell r="C384">
            <v>4</v>
          </cell>
          <cell r="D384">
            <v>3</v>
          </cell>
          <cell r="E384" t="str">
            <v>ذكر</v>
          </cell>
          <cell r="F384" t="str">
            <v>منقول</v>
          </cell>
          <cell r="G384" t="str">
            <v>مسلم</v>
          </cell>
          <cell r="H384">
            <v>36400</v>
          </cell>
          <cell r="I384">
            <v>36411</v>
          </cell>
          <cell r="J384">
            <v>341</v>
          </cell>
          <cell r="K384">
            <v>0</v>
          </cell>
          <cell r="L384" t="str">
            <v>رقيه سليم عبد</v>
          </cell>
          <cell r="M384" t="str">
            <v>عزبة باسط عبد الرحيم - السلوم</v>
          </cell>
          <cell r="N384" t="str">
            <v>السلوم - مطروح</v>
          </cell>
          <cell r="O384">
            <v>4</v>
          </cell>
          <cell r="P384">
            <v>1</v>
          </cell>
          <cell r="Q384">
            <v>9</v>
          </cell>
          <cell r="U384" t="str">
            <v>مزارع</v>
          </cell>
        </row>
        <row r="385">
          <cell r="A385">
            <v>16735746</v>
          </cell>
          <cell r="B385" t="str">
            <v>ايمن عطيه حميده عبد الله</v>
          </cell>
          <cell r="C385">
            <v>4</v>
          </cell>
          <cell r="D385">
            <v>1</v>
          </cell>
          <cell r="E385" t="str">
            <v>ذكر</v>
          </cell>
          <cell r="F385" t="str">
            <v>منقول</v>
          </cell>
          <cell r="G385" t="str">
            <v>مسلم</v>
          </cell>
          <cell r="H385">
            <v>36285</v>
          </cell>
          <cell r="I385">
            <v>36295</v>
          </cell>
          <cell r="J385">
            <v>188</v>
          </cell>
          <cell r="K385">
            <v>0</v>
          </cell>
          <cell r="L385" t="str">
            <v>فاطمه زكري بريدان</v>
          </cell>
          <cell r="M385" t="str">
            <v>خلف المستشفى - السلوم</v>
          </cell>
          <cell r="N385" t="str">
            <v>السلوم - مطروح</v>
          </cell>
          <cell r="O385">
            <v>27</v>
          </cell>
          <cell r="P385">
            <v>4</v>
          </cell>
          <cell r="Q385">
            <v>9</v>
          </cell>
          <cell r="U385" t="str">
            <v>تاجر</v>
          </cell>
        </row>
        <row r="386">
          <cell r="A386">
            <v>16735787</v>
          </cell>
          <cell r="B386" t="str">
            <v>باسم ابو بكر حميده عبد الله</v>
          </cell>
          <cell r="C386">
            <v>4</v>
          </cell>
          <cell r="D386">
            <v>1</v>
          </cell>
          <cell r="E386" t="str">
            <v>ذكر</v>
          </cell>
          <cell r="F386" t="str">
            <v>منقول</v>
          </cell>
          <cell r="G386" t="str">
            <v>مسلم</v>
          </cell>
          <cell r="H386">
            <v>36351</v>
          </cell>
          <cell r="I386">
            <v>36361</v>
          </cell>
          <cell r="J386">
            <v>27</v>
          </cell>
          <cell r="K386">
            <v>0</v>
          </cell>
          <cell r="L386" t="str">
            <v>امل مفتاح عبد السلام</v>
          </cell>
          <cell r="M386" t="str">
            <v>خلف المستشفى - السلوم</v>
          </cell>
          <cell r="N386" t="str">
            <v>السلوم - مطروح</v>
          </cell>
          <cell r="O386">
            <v>22</v>
          </cell>
          <cell r="P386">
            <v>2</v>
          </cell>
          <cell r="Q386">
            <v>9</v>
          </cell>
          <cell r="U386" t="str">
            <v>سائق</v>
          </cell>
        </row>
        <row r="387">
          <cell r="A387">
            <v>405023010</v>
          </cell>
          <cell r="B387" t="str">
            <v>بلال عبد الله ابراهيم حامد</v>
          </cell>
          <cell r="C387">
            <v>4</v>
          </cell>
          <cell r="D387">
            <v>3</v>
          </cell>
          <cell r="E387" t="str">
            <v>ذكر</v>
          </cell>
          <cell r="F387" t="str">
            <v>منقول</v>
          </cell>
          <cell r="G387" t="str">
            <v>مسلم</v>
          </cell>
          <cell r="H387">
            <v>36226</v>
          </cell>
          <cell r="I387">
            <v>36240</v>
          </cell>
          <cell r="J387">
            <v>117</v>
          </cell>
          <cell r="K387">
            <v>0</v>
          </cell>
          <cell r="L387" t="str">
            <v>زهره مختار عمران</v>
          </cell>
          <cell r="M387" t="str">
            <v>العزبه الغربيه - السلوم</v>
          </cell>
          <cell r="N387" t="str">
            <v>السلوم - مطروح</v>
          </cell>
          <cell r="O387">
            <v>25</v>
          </cell>
          <cell r="P387">
            <v>6</v>
          </cell>
          <cell r="Q387">
            <v>9</v>
          </cell>
          <cell r="U387" t="str">
            <v>مزارع</v>
          </cell>
        </row>
        <row r="388">
          <cell r="A388">
            <v>16735793</v>
          </cell>
          <cell r="B388" t="str">
            <v xml:space="preserve">جمال عبد الباسط ذكري بريدان </v>
          </cell>
          <cell r="C388">
            <v>4</v>
          </cell>
          <cell r="D388">
            <v>1</v>
          </cell>
          <cell r="E388" t="str">
            <v>ذكر</v>
          </cell>
          <cell r="F388" t="str">
            <v>منقول</v>
          </cell>
          <cell r="G388" t="str">
            <v>مسلم</v>
          </cell>
          <cell r="H388">
            <v>36364</v>
          </cell>
          <cell r="I388">
            <v>36368</v>
          </cell>
          <cell r="J388">
            <v>279</v>
          </cell>
          <cell r="K388">
            <v>0</v>
          </cell>
          <cell r="L388" t="str">
            <v>هنيه طيب عويان</v>
          </cell>
          <cell r="M388" t="str">
            <v>خلف المستشفى - السلوم</v>
          </cell>
          <cell r="N388" t="str">
            <v>السلوم - مطروح</v>
          </cell>
          <cell r="O388">
            <v>9</v>
          </cell>
          <cell r="P388">
            <v>2</v>
          </cell>
          <cell r="Q388">
            <v>9</v>
          </cell>
          <cell r="U388" t="str">
            <v>ثانويه عامه</v>
          </cell>
        </row>
        <row r="389">
          <cell r="A389">
            <v>405023024</v>
          </cell>
          <cell r="B389" t="str">
            <v>حامد رجب عبد الله عمر</v>
          </cell>
          <cell r="C389">
            <v>4</v>
          </cell>
          <cell r="D389">
            <v>3</v>
          </cell>
          <cell r="E389" t="str">
            <v>ذكر</v>
          </cell>
          <cell r="F389" t="str">
            <v>منقول</v>
          </cell>
          <cell r="G389" t="str">
            <v>مسلم</v>
          </cell>
          <cell r="H389">
            <v>36205</v>
          </cell>
          <cell r="I389">
            <v>36207</v>
          </cell>
          <cell r="J389">
            <v>63</v>
          </cell>
          <cell r="K389">
            <v>0</v>
          </cell>
          <cell r="L389" t="str">
            <v>مكاسب ابو شوال عمر</v>
          </cell>
          <cell r="M389" t="str">
            <v>عزبة يونس - السلوم</v>
          </cell>
          <cell r="N389" t="str">
            <v>السلوم - مطروح</v>
          </cell>
          <cell r="O389">
            <v>18</v>
          </cell>
          <cell r="P389">
            <v>7</v>
          </cell>
          <cell r="Q389">
            <v>9</v>
          </cell>
          <cell r="U389" t="str">
            <v>مزارع</v>
          </cell>
        </row>
        <row r="390">
          <cell r="A390">
            <v>405023035</v>
          </cell>
          <cell r="B390" t="str">
            <v>حسن هاشم يوسف كحيف</v>
          </cell>
          <cell r="C390">
            <v>4</v>
          </cell>
          <cell r="D390">
            <v>3</v>
          </cell>
          <cell r="E390" t="str">
            <v>ذكر</v>
          </cell>
          <cell r="F390" t="str">
            <v>منقول</v>
          </cell>
          <cell r="G390" t="str">
            <v>مسلم</v>
          </cell>
          <cell r="H390">
            <v>35796</v>
          </cell>
          <cell r="I390">
            <v>35796</v>
          </cell>
          <cell r="J390">
            <v>1</v>
          </cell>
          <cell r="K390">
            <v>0</v>
          </cell>
          <cell r="L390" t="str">
            <v>نعمه حليو محمد</v>
          </cell>
          <cell r="M390" t="str">
            <v>السلوم</v>
          </cell>
          <cell r="N390" t="str">
            <v>السلوم - مطروح</v>
          </cell>
          <cell r="O390">
            <v>0</v>
          </cell>
          <cell r="P390">
            <v>9</v>
          </cell>
          <cell r="Q390">
            <v>10</v>
          </cell>
          <cell r="U390" t="str">
            <v>ثانويه عامه</v>
          </cell>
        </row>
        <row r="391">
          <cell r="A391">
            <v>405023051</v>
          </cell>
          <cell r="B391" t="str">
            <v>حسين ابراهيم ناجي راف الله</v>
          </cell>
          <cell r="C391">
            <v>4</v>
          </cell>
          <cell r="D391">
            <v>3</v>
          </cell>
          <cell r="E391" t="str">
            <v>ذكر</v>
          </cell>
          <cell r="F391" t="str">
            <v>منقول</v>
          </cell>
          <cell r="G391" t="str">
            <v>مسلم</v>
          </cell>
          <cell r="H391">
            <v>36339</v>
          </cell>
          <cell r="I391">
            <v>36341</v>
          </cell>
          <cell r="J391">
            <v>247</v>
          </cell>
          <cell r="K391">
            <v>0</v>
          </cell>
          <cell r="L391" t="str">
            <v>معلومه عبد السلام ميكائيل</v>
          </cell>
          <cell r="M391" t="str">
            <v>عزبة باسط عبد الرحيم - السلوم</v>
          </cell>
          <cell r="N391" t="str">
            <v>السلوم - مطروح</v>
          </cell>
          <cell r="O391">
            <v>4</v>
          </cell>
          <cell r="P391">
            <v>3</v>
          </cell>
          <cell r="Q391">
            <v>9</v>
          </cell>
          <cell r="U391" t="str">
            <v>مزارع</v>
          </cell>
        </row>
        <row r="392">
          <cell r="A392">
            <v>16735795</v>
          </cell>
          <cell r="B392" t="str">
            <v>حمد يونس حمد سالم</v>
          </cell>
          <cell r="C392">
            <v>4</v>
          </cell>
          <cell r="D392">
            <v>2</v>
          </cell>
          <cell r="E392" t="str">
            <v>ذكر</v>
          </cell>
          <cell r="F392" t="str">
            <v>منقول</v>
          </cell>
          <cell r="G392" t="str">
            <v>مسلم</v>
          </cell>
          <cell r="H392">
            <v>36373</v>
          </cell>
          <cell r="I392">
            <v>36373</v>
          </cell>
          <cell r="J392">
            <v>285</v>
          </cell>
          <cell r="K392">
            <v>0</v>
          </cell>
          <cell r="L392" t="str">
            <v>صابرين مبروك محمد</v>
          </cell>
          <cell r="M392" t="str">
            <v>عزبة الحاج مناح - السلوم</v>
          </cell>
          <cell r="N392" t="str">
            <v>السلوم - مطروح</v>
          </cell>
          <cell r="O392">
            <v>0</v>
          </cell>
          <cell r="P392">
            <v>2</v>
          </cell>
          <cell r="Q392">
            <v>9</v>
          </cell>
          <cell r="U392" t="str">
            <v>سائق</v>
          </cell>
        </row>
        <row r="393">
          <cell r="A393">
            <v>16735595</v>
          </cell>
          <cell r="B393" t="str">
            <v>حميده زايد عبد الحي جمعه</v>
          </cell>
          <cell r="C393">
            <v>4</v>
          </cell>
          <cell r="D393">
            <v>1</v>
          </cell>
          <cell r="E393" t="str">
            <v>ذكر</v>
          </cell>
          <cell r="F393" t="str">
            <v>منقول</v>
          </cell>
          <cell r="G393" t="str">
            <v>مسلم</v>
          </cell>
          <cell r="H393">
            <v>36069</v>
          </cell>
          <cell r="I393">
            <v>36080</v>
          </cell>
          <cell r="J393">
            <v>370</v>
          </cell>
          <cell r="K393">
            <v>0</v>
          </cell>
          <cell r="L393" t="str">
            <v>غنيه عبد النبي فايز</v>
          </cell>
          <cell r="M393" t="str">
            <v>الشارع الرئيسي - السلوم</v>
          </cell>
          <cell r="N393" t="str">
            <v>السلوم - مطروح</v>
          </cell>
          <cell r="O393">
            <v>0</v>
          </cell>
          <cell r="P393">
            <v>0</v>
          </cell>
          <cell r="Q393">
            <v>10</v>
          </cell>
          <cell r="U393" t="str">
            <v>مزارع</v>
          </cell>
        </row>
        <row r="394">
          <cell r="A394">
            <v>392624773</v>
          </cell>
          <cell r="B394" t="str">
            <v>خالد احمد راقي وافي</v>
          </cell>
          <cell r="C394">
            <v>4</v>
          </cell>
          <cell r="D394">
            <v>2</v>
          </cell>
          <cell r="E394" t="str">
            <v>ذكر</v>
          </cell>
          <cell r="F394" t="str">
            <v>منقول</v>
          </cell>
          <cell r="G394" t="str">
            <v>مسلم</v>
          </cell>
          <cell r="H394">
            <v>36294</v>
          </cell>
          <cell r="I394">
            <v>36296</v>
          </cell>
          <cell r="J394">
            <v>191</v>
          </cell>
          <cell r="K394">
            <v>0</v>
          </cell>
          <cell r="L394" t="str">
            <v>زينب رجب مصطفى</v>
          </cell>
          <cell r="M394" t="str">
            <v>العزبه الغربيه - السلوم</v>
          </cell>
          <cell r="N394" t="str">
            <v>السلوم - مطروح</v>
          </cell>
          <cell r="O394">
            <v>18</v>
          </cell>
          <cell r="P394">
            <v>4</v>
          </cell>
          <cell r="Q394">
            <v>9</v>
          </cell>
          <cell r="U394" t="str">
            <v>سائق</v>
          </cell>
        </row>
        <row r="395">
          <cell r="A395">
            <v>405023062</v>
          </cell>
          <cell r="B395" t="str">
            <v>خالد صديق ادريس فرج</v>
          </cell>
          <cell r="C395">
            <v>4</v>
          </cell>
          <cell r="D395">
            <v>3</v>
          </cell>
          <cell r="E395" t="str">
            <v>ذكر</v>
          </cell>
          <cell r="F395" t="str">
            <v>منقول</v>
          </cell>
          <cell r="G395" t="str">
            <v>مسلم</v>
          </cell>
          <cell r="H395">
            <v>36170</v>
          </cell>
          <cell r="I395">
            <v>36184</v>
          </cell>
          <cell r="J395">
            <v>31</v>
          </cell>
          <cell r="K395">
            <v>0</v>
          </cell>
          <cell r="L395" t="str">
            <v>زينه عقيله سعيد</v>
          </cell>
          <cell r="M395" t="str">
            <v>ابو زريبه - السلوم</v>
          </cell>
          <cell r="N395" t="str">
            <v>السلوم - مطروح</v>
          </cell>
          <cell r="O395">
            <v>22</v>
          </cell>
          <cell r="P395">
            <v>8</v>
          </cell>
          <cell r="Q395">
            <v>9</v>
          </cell>
          <cell r="U395" t="str">
            <v>مزارع</v>
          </cell>
        </row>
        <row r="396">
          <cell r="A396">
            <v>405023076</v>
          </cell>
          <cell r="B396" t="str">
            <v>خالد عبد الرحيم حميدة غيث</v>
          </cell>
          <cell r="C396">
            <v>4</v>
          </cell>
          <cell r="D396">
            <v>3</v>
          </cell>
          <cell r="E396" t="str">
            <v>ذكر</v>
          </cell>
          <cell r="F396" t="str">
            <v>منقول</v>
          </cell>
          <cell r="G396" t="str">
            <v>مسلم</v>
          </cell>
          <cell r="H396">
            <v>36239</v>
          </cell>
          <cell r="K396">
            <v>0</v>
          </cell>
          <cell r="N396" t="str">
            <v>السلوم - مطروح</v>
          </cell>
          <cell r="O396">
            <v>12</v>
          </cell>
          <cell r="P396">
            <v>6</v>
          </cell>
          <cell r="Q396">
            <v>9</v>
          </cell>
        </row>
        <row r="397">
          <cell r="A397">
            <v>405023096</v>
          </cell>
          <cell r="B397" t="str">
            <v>خالد منبي سنوسي محمد</v>
          </cell>
          <cell r="C397">
            <v>4</v>
          </cell>
          <cell r="D397">
            <v>3</v>
          </cell>
          <cell r="E397" t="str">
            <v>ذكر</v>
          </cell>
          <cell r="F397" t="str">
            <v>منقول</v>
          </cell>
          <cell r="G397" t="str">
            <v>مسلم</v>
          </cell>
          <cell r="H397">
            <v>36412</v>
          </cell>
          <cell r="I397">
            <v>36416</v>
          </cell>
          <cell r="J397">
            <v>350</v>
          </cell>
          <cell r="K397">
            <v>0</v>
          </cell>
          <cell r="L397" t="str">
            <v>خويره صالح جواد</v>
          </cell>
          <cell r="M397" t="str">
            <v>عزبة مداوي - السلوم</v>
          </cell>
          <cell r="N397" t="str">
            <v>السلوم - مطروح</v>
          </cell>
          <cell r="O397">
            <v>23</v>
          </cell>
          <cell r="P397">
            <v>0</v>
          </cell>
          <cell r="Q397">
            <v>9</v>
          </cell>
          <cell r="U397" t="str">
            <v>مزارع</v>
          </cell>
        </row>
        <row r="398">
          <cell r="A398">
            <v>16735843</v>
          </cell>
          <cell r="B398" t="str">
            <v>خطاب عيد عبد الكريم كحيف</v>
          </cell>
          <cell r="C398">
            <v>4</v>
          </cell>
          <cell r="D398">
            <v>2</v>
          </cell>
          <cell r="E398" t="str">
            <v>ذكر</v>
          </cell>
          <cell r="F398" t="str">
            <v>منقول</v>
          </cell>
          <cell r="G398" t="str">
            <v>مسلم</v>
          </cell>
          <cell r="H398">
            <v>36426</v>
          </cell>
          <cell r="I398">
            <v>36428</v>
          </cell>
          <cell r="J398">
            <v>367</v>
          </cell>
          <cell r="K398">
            <v>0</v>
          </cell>
          <cell r="L398" t="str">
            <v>نافعه عبد ربه جبريل</v>
          </cell>
          <cell r="M398" t="str">
            <v>ابو زريبه - السلوم</v>
          </cell>
          <cell r="N398" t="str">
            <v>السلوم - مطروح</v>
          </cell>
          <cell r="O398">
            <v>9</v>
          </cell>
          <cell r="P398">
            <v>0</v>
          </cell>
          <cell r="Q398">
            <v>9</v>
          </cell>
          <cell r="R398" t="str">
            <v>00855035</v>
          </cell>
          <cell r="S398" t="str">
            <v>968142</v>
          </cell>
          <cell r="T398">
            <v>39830</v>
          </cell>
          <cell r="U398" t="str">
            <v>مزارع</v>
          </cell>
        </row>
        <row r="399">
          <cell r="A399">
            <v>16735627</v>
          </cell>
          <cell r="B399" t="str">
            <v>راشد رجب صالح فرج</v>
          </cell>
          <cell r="C399">
            <v>4</v>
          </cell>
          <cell r="D399">
            <v>2</v>
          </cell>
          <cell r="E399" t="str">
            <v>ذكر</v>
          </cell>
          <cell r="F399" t="str">
            <v>منقول</v>
          </cell>
          <cell r="G399" t="str">
            <v>مسلم</v>
          </cell>
          <cell r="H399">
            <v>36106</v>
          </cell>
          <cell r="I399">
            <v>36130</v>
          </cell>
          <cell r="J399">
            <v>428</v>
          </cell>
          <cell r="K399">
            <v>0</v>
          </cell>
          <cell r="L399" t="str">
            <v>نقاوه صابر محمد</v>
          </cell>
          <cell r="M399" t="str">
            <v>السلوم</v>
          </cell>
          <cell r="N399" t="str">
            <v>السلوم - مطروح</v>
          </cell>
          <cell r="O399">
            <v>25</v>
          </cell>
          <cell r="P399">
            <v>10</v>
          </cell>
          <cell r="Q399">
            <v>9</v>
          </cell>
          <cell r="U399" t="str">
            <v>مقاولات</v>
          </cell>
        </row>
        <row r="400">
          <cell r="A400">
            <v>405031629</v>
          </cell>
          <cell r="B400" t="str">
            <v>رافع حموده روفه مراجع</v>
          </cell>
          <cell r="C400">
            <v>4</v>
          </cell>
          <cell r="D400">
            <v>3</v>
          </cell>
          <cell r="E400" t="str">
            <v>ذكر</v>
          </cell>
          <cell r="F400" t="str">
            <v>منقول</v>
          </cell>
          <cell r="G400" t="str">
            <v>مسلم</v>
          </cell>
          <cell r="H400">
            <v>35637</v>
          </cell>
          <cell r="I400">
            <v>35647</v>
          </cell>
          <cell r="J400">
            <v>285</v>
          </cell>
          <cell r="K400">
            <v>0</v>
          </cell>
          <cell r="L400" t="str">
            <v>مبروكه نصير محمود</v>
          </cell>
          <cell r="M400" t="str">
            <v>ابو زريبه - السلوم</v>
          </cell>
          <cell r="N400" t="str">
            <v>السلوم - مطروح</v>
          </cell>
          <cell r="O400">
            <v>6</v>
          </cell>
          <cell r="P400">
            <v>2</v>
          </cell>
          <cell r="Q400">
            <v>11</v>
          </cell>
          <cell r="U400" t="str">
            <v>مزارع</v>
          </cell>
        </row>
        <row r="401">
          <cell r="A401">
            <v>405031658</v>
          </cell>
          <cell r="B401" t="str">
            <v>سعد حمد سعد فضيل</v>
          </cell>
          <cell r="C401">
            <v>4</v>
          </cell>
          <cell r="D401">
            <v>3</v>
          </cell>
          <cell r="E401" t="str">
            <v>ذكر</v>
          </cell>
          <cell r="F401" t="str">
            <v>منقول</v>
          </cell>
          <cell r="G401" t="str">
            <v>مسلم</v>
          </cell>
          <cell r="H401">
            <v>36208</v>
          </cell>
          <cell r="I401">
            <v>36214</v>
          </cell>
          <cell r="J401">
            <v>80</v>
          </cell>
          <cell r="K401">
            <v>0</v>
          </cell>
          <cell r="L401" t="str">
            <v>زينب ميكائيل فضيل</v>
          </cell>
          <cell r="M401" t="str">
            <v>السلوم</v>
          </cell>
          <cell r="N401" t="str">
            <v>السلوم - مطروح</v>
          </cell>
          <cell r="O401">
            <v>15</v>
          </cell>
          <cell r="P401">
            <v>7</v>
          </cell>
          <cell r="Q401">
            <v>9</v>
          </cell>
          <cell r="U401" t="str">
            <v>مزارع</v>
          </cell>
        </row>
        <row r="402">
          <cell r="A402">
            <v>405031684</v>
          </cell>
          <cell r="B402" t="str">
            <v>سيف النصر تركي متموح مسعود</v>
          </cell>
          <cell r="C402">
            <v>4</v>
          </cell>
          <cell r="D402">
            <v>3</v>
          </cell>
          <cell r="E402" t="str">
            <v>ذكر</v>
          </cell>
          <cell r="F402" t="str">
            <v>منقول</v>
          </cell>
          <cell r="G402" t="str">
            <v>مسلم</v>
          </cell>
          <cell r="H402">
            <v>36074</v>
          </cell>
          <cell r="I402">
            <v>36087</v>
          </cell>
          <cell r="J402">
            <v>380</v>
          </cell>
          <cell r="K402">
            <v>0</v>
          </cell>
          <cell r="L402" t="str">
            <v>مريم رمضان عوض</v>
          </cell>
          <cell r="M402" t="str">
            <v>السلوم</v>
          </cell>
          <cell r="N402" t="str">
            <v>السلوم - مطروح</v>
          </cell>
          <cell r="O402">
            <v>26</v>
          </cell>
          <cell r="P402">
            <v>11</v>
          </cell>
          <cell r="Q402">
            <v>9</v>
          </cell>
          <cell r="U402" t="str">
            <v>سائق</v>
          </cell>
        </row>
        <row r="403">
          <cell r="A403">
            <v>16735649</v>
          </cell>
          <cell r="B403" t="str">
            <v>سيف صلاح الدين فرج ابراهيم</v>
          </cell>
          <cell r="C403">
            <v>4</v>
          </cell>
          <cell r="D403">
            <v>2</v>
          </cell>
          <cell r="E403" t="str">
            <v>ذكر</v>
          </cell>
          <cell r="F403" t="str">
            <v>منقول</v>
          </cell>
          <cell r="G403" t="str">
            <v>مسلم</v>
          </cell>
          <cell r="H403">
            <v>36161</v>
          </cell>
          <cell r="I403">
            <v>36166</v>
          </cell>
          <cell r="J403">
            <v>6</v>
          </cell>
          <cell r="K403">
            <v>0</v>
          </cell>
          <cell r="L403" t="str">
            <v>حليمه مبروك محمد</v>
          </cell>
          <cell r="M403" t="str">
            <v>عزبة المريزيقي - السلوم</v>
          </cell>
          <cell r="N403" t="str">
            <v>السلوم - مطروح</v>
          </cell>
          <cell r="O403">
            <v>0</v>
          </cell>
          <cell r="P403">
            <v>9</v>
          </cell>
          <cell r="Q403">
            <v>9</v>
          </cell>
          <cell r="U403" t="str">
            <v>صياد</v>
          </cell>
        </row>
        <row r="404">
          <cell r="A404">
            <v>16735670</v>
          </cell>
          <cell r="B404" t="str">
            <v>شريف شعبان منصور مفتاح</v>
          </cell>
          <cell r="C404">
            <v>4</v>
          </cell>
          <cell r="D404">
            <v>1</v>
          </cell>
          <cell r="E404" t="str">
            <v>ذكر</v>
          </cell>
          <cell r="F404" t="str">
            <v>منقول</v>
          </cell>
          <cell r="G404" t="str">
            <v>مسلم</v>
          </cell>
          <cell r="H404">
            <v>36189</v>
          </cell>
          <cell r="I404">
            <v>36192</v>
          </cell>
          <cell r="J404">
            <v>43</v>
          </cell>
          <cell r="K404">
            <v>0</v>
          </cell>
          <cell r="L404" t="str">
            <v>ماليه حميد برقوق</v>
          </cell>
          <cell r="M404" t="str">
            <v>خلف المستشفى - السلوم</v>
          </cell>
          <cell r="N404" t="str">
            <v>السلوم - مطروح</v>
          </cell>
          <cell r="O404">
            <v>3</v>
          </cell>
          <cell r="P404">
            <v>8</v>
          </cell>
          <cell r="Q404">
            <v>9</v>
          </cell>
          <cell r="U404" t="str">
            <v>موظف</v>
          </cell>
        </row>
        <row r="405">
          <cell r="A405">
            <v>405031705</v>
          </cell>
          <cell r="B405" t="str">
            <v>شريف عبد الكافي عبد ربه جبريل</v>
          </cell>
          <cell r="C405">
            <v>4</v>
          </cell>
          <cell r="D405">
            <v>3</v>
          </cell>
          <cell r="E405" t="str">
            <v>ذكر</v>
          </cell>
          <cell r="F405" t="str">
            <v>منقول</v>
          </cell>
          <cell r="G405" t="str">
            <v>مسلم</v>
          </cell>
          <cell r="H405">
            <v>35821</v>
          </cell>
          <cell r="I405">
            <v>35831</v>
          </cell>
          <cell r="J405">
            <v>53</v>
          </cell>
          <cell r="K405">
            <v>0</v>
          </cell>
          <cell r="L405" t="str">
            <v>تفاحه جبريل مفتاح</v>
          </cell>
          <cell r="M405" t="str">
            <v>ابو زريبه - السلوم</v>
          </cell>
          <cell r="N405" t="str">
            <v>السلوم - مطروح</v>
          </cell>
          <cell r="O405">
            <v>6</v>
          </cell>
          <cell r="P405">
            <v>8</v>
          </cell>
          <cell r="Q405">
            <v>10</v>
          </cell>
          <cell r="U405" t="str">
            <v>مزارع</v>
          </cell>
        </row>
        <row r="406">
          <cell r="A406">
            <v>16735644</v>
          </cell>
          <cell r="B406" t="str">
            <v>شريف محمد عبد الله عبد الهادي</v>
          </cell>
          <cell r="C406">
            <v>4</v>
          </cell>
          <cell r="D406">
            <v>2</v>
          </cell>
          <cell r="E406" t="str">
            <v>ذكر</v>
          </cell>
          <cell r="F406" t="str">
            <v>منقول</v>
          </cell>
          <cell r="G406" t="str">
            <v>مسلم</v>
          </cell>
          <cell r="H406">
            <v>36161</v>
          </cell>
          <cell r="I406">
            <v>36162</v>
          </cell>
          <cell r="J406">
            <v>1</v>
          </cell>
          <cell r="K406">
            <v>0</v>
          </cell>
          <cell r="L406" t="str">
            <v>زاهيه مفتاح ابو شليته</v>
          </cell>
          <cell r="M406" t="str">
            <v>الشارع الرئيسي - السلوم</v>
          </cell>
          <cell r="N406" t="str">
            <v>السلوم - مطروح</v>
          </cell>
          <cell r="O406">
            <v>0</v>
          </cell>
          <cell r="P406">
            <v>9</v>
          </cell>
          <cell r="Q406">
            <v>9</v>
          </cell>
          <cell r="U406" t="str">
            <v>مزارع</v>
          </cell>
        </row>
        <row r="407">
          <cell r="A407">
            <v>16734556</v>
          </cell>
          <cell r="B407" t="str">
            <v>شعيب عبد الجليل مراجع قاسم</v>
          </cell>
          <cell r="C407">
            <v>4</v>
          </cell>
          <cell r="D407">
            <v>1</v>
          </cell>
          <cell r="E407" t="str">
            <v>ذكر</v>
          </cell>
          <cell r="F407" t="str">
            <v>منقول</v>
          </cell>
          <cell r="G407" t="str">
            <v>مسلم</v>
          </cell>
          <cell r="N407" t="str">
            <v>السلوم - مطروح</v>
          </cell>
          <cell r="O407" t="str">
            <v/>
          </cell>
          <cell r="P407" t="str">
            <v/>
          </cell>
          <cell r="Q407" t="str">
            <v/>
          </cell>
        </row>
        <row r="408">
          <cell r="A408">
            <v>16735796</v>
          </cell>
          <cell r="B408" t="str">
            <v>صافي نوري صافي صادق</v>
          </cell>
          <cell r="C408">
            <v>4</v>
          </cell>
          <cell r="D408">
            <v>1</v>
          </cell>
          <cell r="E408" t="str">
            <v>ذكر</v>
          </cell>
          <cell r="F408" t="str">
            <v>منقول</v>
          </cell>
          <cell r="G408" t="str">
            <v>مسلم</v>
          </cell>
          <cell r="H408">
            <v>36366</v>
          </cell>
          <cell r="I408">
            <v>36374</v>
          </cell>
          <cell r="J408">
            <v>287</v>
          </cell>
          <cell r="K408">
            <v>0</v>
          </cell>
          <cell r="L408" t="str">
            <v>بريكه جمعه علي</v>
          </cell>
          <cell r="M408" t="str">
            <v>عزبة الحاج مناح - السلوم</v>
          </cell>
          <cell r="N408" t="str">
            <v>السلوم - مطروح</v>
          </cell>
          <cell r="O408">
            <v>7</v>
          </cell>
          <cell r="P408">
            <v>2</v>
          </cell>
          <cell r="Q408">
            <v>9</v>
          </cell>
          <cell r="U408" t="str">
            <v>مزارع</v>
          </cell>
        </row>
        <row r="409">
          <cell r="A409">
            <v>405031728</v>
          </cell>
          <cell r="B409" t="str">
            <v>صلاح عادل عبد الباسط عبد الرحيم</v>
          </cell>
          <cell r="C409">
            <v>4</v>
          </cell>
          <cell r="D409">
            <v>3</v>
          </cell>
          <cell r="E409" t="str">
            <v>ذكر</v>
          </cell>
          <cell r="F409" t="str">
            <v>منقول</v>
          </cell>
          <cell r="G409" t="str">
            <v>مسلم</v>
          </cell>
          <cell r="H409">
            <v>36014</v>
          </cell>
          <cell r="K409">
            <v>0</v>
          </cell>
          <cell r="N409" t="str">
            <v>السلوم - مطروح</v>
          </cell>
          <cell r="O409">
            <v>25</v>
          </cell>
          <cell r="P409">
            <v>1</v>
          </cell>
          <cell r="Q409">
            <v>10</v>
          </cell>
        </row>
        <row r="410">
          <cell r="A410">
            <v>405031748</v>
          </cell>
          <cell r="B410" t="str">
            <v>ضيف الله ابراهيم دبنون مسعود</v>
          </cell>
          <cell r="C410">
            <v>4</v>
          </cell>
          <cell r="D410">
            <v>3</v>
          </cell>
          <cell r="E410" t="str">
            <v>ذكر</v>
          </cell>
          <cell r="F410" t="str">
            <v>منقول</v>
          </cell>
          <cell r="G410" t="str">
            <v>مسلم</v>
          </cell>
          <cell r="H410">
            <v>36272</v>
          </cell>
          <cell r="I410">
            <v>36279</v>
          </cell>
          <cell r="J410">
            <v>170</v>
          </cell>
          <cell r="K410">
            <v>0</v>
          </cell>
          <cell r="L410" t="str">
            <v>موز ضيف الله مسعود</v>
          </cell>
          <cell r="M410" t="str">
            <v>عزبة الحاج دبنون - السلوم</v>
          </cell>
          <cell r="N410" t="str">
            <v>السلوم - مطروح</v>
          </cell>
          <cell r="O410">
            <v>10</v>
          </cell>
          <cell r="P410">
            <v>5</v>
          </cell>
          <cell r="Q410">
            <v>9</v>
          </cell>
          <cell r="U410" t="str">
            <v>مزارع</v>
          </cell>
        </row>
        <row r="411">
          <cell r="A411">
            <v>405031774</v>
          </cell>
          <cell r="B411" t="str">
            <v>ضيف الله رجب عبد ربه جبريل</v>
          </cell>
          <cell r="C411">
            <v>4</v>
          </cell>
          <cell r="D411">
            <v>3</v>
          </cell>
          <cell r="E411" t="str">
            <v>ذكر</v>
          </cell>
          <cell r="F411" t="str">
            <v>منقول</v>
          </cell>
          <cell r="G411" t="str">
            <v>مسلم</v>
          </cell>
          <cell r="H411">
            <v>36273</v>
          </cell>
          <cell r="I411">
            <v>36282</v>
          </cell>
          <cell r="J411">
            <v>721</v>
          </cell>
          <cell r="K411">
            <v>0</v>
          </cell>
          <cell r="L411" t="str">
            <v>حماله غيضان سعيد</v>
          </cell>
          <cell r="M411" t="str">
            <v>ابو زريبه - السلوم</v>
          </cell>
          <cell r="N411" t="str">
            <v>السلوم - مطروح</v>
          </cell>
          <cell r="O411">
            <v>9</v>
          </cell>
          <cell r="P411">
            <v>5</v>
          </cell>
          <cell r="Q411">
            <v>9</v>
          </cell>
          <cell r="U411" t="str">
            <v>مزارع</v>
          </cell>
        </row>
        <row r="412">
          <cell r="A412">
            <v>405031790</v>
          </cell>
          <cell r="B412" t="str">
            <v>طلحه خالد ذكري فرج</v>
          </cell>
          <cell r="C412">
            <v>4</v>
          </cell>
          <cell r="D412">
            <v>3</v>
          </cell>
          <cell r="E412" t="str">
            <v>ذكر</v>
          </cell>
          <cell r="F412" t="str">
            <v>منقول</v>
          </cell>
          <cell r="G412" t="str">
            <v>مسلم</v>
          </cell>
          <cell r="H412">
            <v>36163</v>
          </cell>
          <cell r="I412">
            <v>36164</v>
          </cell>
          <cell r="J412">
            <v>21</v>
          </cell>
          <cell r="K412">
            <v>0</v>
          </cell>
          <cell r="L412" t="str">
            <v>وفاء سعيد عبد النصار</v>
          </cell>
          <cell r="M412" t="str">
            <v>سيدي براني - مطروح</v>
          </cell>
          <cell r="N412" t="str">
            <v>السلوم - مطروح</v>
          </cell>
          <cell r="O412">
            <v>29</v>
          </cell>
          <cell r="P412">
            <v>8</v>
          </cell>
          <cell r="Q412">
            <v>9</v>
          </cell>
          <cell r="U412" t="str">
            <v>مزارع</v>
          </cell>
        </row>
        <row r="413">
          <cell r="A413">
            <v>405031807</v>
          </cell>
          <cell r="B413" t="str">
            <v>عاصم محمد محمود حمد</v>
          </cell>
          <cell r="C413">
            <v>4</v>
          </cell>
          <cell r="D413">
            <v>3</v>
          </cell>
          <cell r="E413" t="str">
            <v>ذكر</v>
          </cell>
          <cell r="F413" t="str">
            <v>منقول</v>
          </cell>
          <cell r="G413" t="str">
            <v>مسلم</v>
          </cell>
          <cell r="H413">
            <v>36095</v>
          </cell>
          <cell r="I413">
            <v>36096</v>
          </cell>
          <cell r="J413">
            <v>395</v>
          </cell>
          <cell r="K413">
            <v>0</v>
          </cell>
          <cell r="L413" t="str">
            <v>امل طاهر عبد الله</v>
          </cell>
          <cell r="M413" t="str">
            <v>عزبة الجراره - السلوم</v>
          </cell>
          <cell r="N413" t="str">
            <v>السلوم - مطروح</v>
          </cell>
          <cell r="O413">
            <v>5</v>
          </cell>
          <cell r="P413">
            <v>11</v>
          </cell>
          <cell r="Q413">
            <v>9</v>
          </cell>
          <cell r="U413" t="str">
            <v>مزارع</v>
          </cell>
        </row>
        <row r="414">
          <cell r="A414">
            <v>405031827</v>
          </cell>
          <cell r="B414" t="str">
            <v>عبد الباسط فوزي بحيري هارون</v>
          </cell>
          <cell r="C414">
            <v>4</v>
          </cell>
          <cell r="D414">
            <v>3</v>
          </cell>
          <cell r="E414" t="str">
            <v>ذكر</v>
          </cell>
          <cell r="F414" t="str">
            <v>منقول</v>
          </cell>
          <cell r="G414" t="str">
            <v>مسلم</v>
          </cell>
          <cell r="H414">
            <v>36405</v>
          </cell>
          <cell r="I414">
            <v>36411</v>
          </cell>
          <cell r="J414">
            <v>342</v>
          </cell>
          <cell r="K414">
            <v>0</v>
          </cell>
          <cell r="L414" t="str">
            <v>زكيه ناجي راف الله</v>
          </cell>
          <cell r="M414" t="str">
            <v>العزبه الغربيه - السلوم</v>
          </cell>
          <cell r="N414" t="str">
            <v>السلوم - مطروح</v>
          </cell>
          <cell r="O414">
            <v>30</v>
          </cell>
          <cell r="P414">
            <v>0</v>
          </cell>
          <cell r="Q414">
            <v>9</v>
          </cell>
          <cell r="U414" t="str">
            <v>مزارع</v>
          </cell>
        </row>
        <row r="415">
          <cell r="A415">
            <v>405031845</v>
          </cell>
          <cell r="B415" t="str">
            <v>عبد الحميد حمدي عيسى حامد</v>
          </cell>
          <cell r="C415">
            <v>4</v>
          </cell>
          <cell r="D415">
            <v>3</v>
          </cell>
          <cell r="E415" t="str">
            <v>ذكر</v>
          </cell>
          <cell r="F415" t="str">
            <v>منقول</v>
          </cell>
          <cell r="G415" t="str">
            <v>مسلم</v>
          </cell>
          <cell r="H415">
            <v>36182</v>
          </cell>
          <cell r="I415">
            <v>36184</v>
          </cell>
          <cell r="J415">
            <v>186</v>
          </cell>
          <cell r="K415">
            <v>0</v>
          </cell>
          <cell r="L415" t="str">
            <v>نظيمه سعد حامد</v>
          </cell>
          <cell r="M415" t="str">
            <v>مطروح</v>
          </cell>
          <cell r="N415" t="str">
            <v>السلوم - مطروح</v>
          </cell>
          <cell r="O415">
            <v>10</v>
          </cell>
          <cell r="P415">
            <v>8</v>
          </cell>
          <cell r="Q415">
            <v>9</v>
          </cell>
          <cell r="U415" t="str">
            <v>مزارع</v>
          </cell>
        </row>
        <row r="416">
          <cell r="A416">
            <v>16735829</v>
          </cell>
          <cell r="B416" t="str">
            <v>عبد الرحمن حامد فتحي ابو زيد</v>
          </cell>
          <cell r="C416">
            <v>4</v>
          </cell>
          <cell r="D416">
            <v>2</v>
          </cell>
          <cell r="E416" t="str">
            <v>ذكر</v>
          </cell>
          <cell r="F416" t="str">
            <v>منقول</v>
          </cell>
          <cell r="G416" t="str">
            <v>مسلم</v>
          </cell>
          <cell r="H416">
            <v>36412</v>
          </cell>
          <cell r="I416">
            <v>36414</v>
          </cell>
          <cell r="J416">
            <v>346</v>
          </cell>
          <cell r="K416">
            <v>0</v>
          </cell>
          <cell r="L416" t="str">
            <v>وفاء سامي ابو زيد الحناوي</v>
          </cell>
          <cell r="M416" t="str">
            <v>السلوم</v>
          </cell>
          <cell r="N416" t="str">
            <v>السلوم - مطروح</v>
          </cell>
          <cell r="O416">
            <v>23</v>
          </cell>
          <cell r="P416">
            <v>0</v>
          </cell>
          <cell r="Q416">
            <v>9</v>
          </cell>
          <cell r="R416" t="str">
            <v>00855012</v>
          </cell>
          <cell r="S416" t="str">
            <v>0383380</v>
          </cell>
          <cell r="T416">
            <v>39783</v>
          </cell>
          <cell r="U416" t="str">
            <v>موظف</v>
          </cell>
        </row>
        <row r="417">
          <cell r="A417">
            <v>405031867</v>
          </cell>
          <cell r="B417" t="str">
            <v>عبد الرحمن حسن فرج صالح</v>
          </cell>
          <cell r="C417">
            <v>4</v>
          </cell>
          <cell r="D417">
            <v>3</v>
          </cell>
          <cell r="E417" t="str">
            <v>ذكر</v>
          </cell>
          <cell r="F417" t="str">
            <v>منقول</v>
          </cell>
          <cell r="G417" t="str">
            <v>مسلم</v>
          </cell>
          <cell r="H417">
            <v>36308</v>
          </cell>
          <cell r="I417">
            <v>36309</v>
          </cell>
          <cell r="J417">
            <v>1084</v>
          </cell>
          <cell r="K417">
            <v>0</v>
          </cell>
          <cell r="L417" t="str">
            <v>زاهيه محمد صالح</v>
          </cell>
          <cell r="M417" t="str">
            <v>مطروح</v>
          </cell>
          <cell r="N417" t="str">
            <v>السلوم - مطروح</v>
          </cell>
          <cell r="O417">
            <v>4</v>
          </cell>
          <cell r="P417">
            <v>4</v>
          </cell>
          <cell r="Q417">
            <v>9</v>
          </cell>
          <cell r="U417" t="str">
            <v>فني كهرباء</v>
          </cell>
        </row>
        <row r="418">
          <cell r="A418">
            <v>16735794</v>
          </cell>
          <cell r="B418" t="str">
            <v xml:space="preserve">عبد الرحمن محمد رجعي علي </v>
          </cell>
          <cell r="C418">
            <v>4</v>
          </cell>
          <cell r="D418">
            <v>1</v>
          </cell>
          <cell r="E418" t="str">
            <v>ذكر</v>
          </cell>
          <cell r="F418" t="str">
            <v>منقول</v>
          </cell>
          <cell r="G418" t="str">
            <v>مسلم</v>
          </cell>
          <cell r="H418">
            <v>36368</v>
          </cell>
          <cell r="I418">
            <v>36369</v>
          </cell>
          <cell r="J418">
            <v>280</v>
          </cell>
          <cell r="K418">
            <v>0</v>
          </cell>
          <cell r="L418" t="str">
            <v>مريم جمعه علي</v>
          </cell>
          <cell r="M418" t="str">
            <v>عزبة القطعان - السلوم</v>
          </cell>
          <cell r="N418" t="str">
            <v>السلوم - مطروح</v>
          </cell>
          <cell r="O418">
            <v>5</v>
          </cell>
          <cell r="P418">
            <v>2</v>
          </cell>
          <cell r="Q418">
            <v>9</v>
          </cell>
          <cell r="U418" t="str">
            <v>مزارع</v>
          </cell>
        </row>
        <row r="419">
          <cell r="A419">
            <v>405031888</v>
          </cell>
          <cell r="B419" t="str">
            <v>عبد العزيز جمعه ميكائيل مراجع</v>
          </cell>
          <cell r="C419">
            <v>4</v>
          </cell>
          <cell r="D419">
            <v>3</v>
          </cell>
          <cell r="E419" t="str">
            <v>ذكر</v>
          </cell>
          <cell r="F419" t="str">
            <v>منقول</v>
          </cell>
          <cell r="G419" t="str">
            <v>مسلم</v>
          </cell>
          <cell r="H419">
            <v>36306</v>
          </cell>
          <cell r="I419">
            <v>36306</v>
          </cell>
          <cell r="J419">
            <v>203</v>
          </cell>
          <cell r="K419">
            <v>0</v>
          </cell>
          <cell r="L419" t="str">
            <v>فتحيه ابو فراج عمر</v>
          </cell>
          <cell r="M419" t="str">
            <v>عزبة الشيخ النقاش - السلوم</v>
          </cell>
          <cell r="N419" t="str">
            <v>السلوم - مطروح</v>
          </cell>
          <cell r="O419">
            <v>6</v>
          </cell>
          <cell r="P419">
            <v>4</v>
          </cell>
          <cell r="Q419">
            <v>9</v>
          </cell>
          <cell r="U419" t="str">
            <v>مزارع</v>
          </cell>
        </row>
        <row r="420">
          <cell r="A420">
            <v>405031908</v>
          </cell>
          <cell r="B420" t="str">
            <v>عبد الله حبيب عيسى عمر</v>
          </cell>
          <cell r="C420">
            <v>4</v>
          </cell>
          <cell r="D420">
            <v>3</v>
          </cell>
          <cell r="E420" t="str">
            <v>ذكر</v>
          </cell>
          <cell r="F420" t="str">
            <v>منقول</v>
          </cell>
          <cell r="G420" t="str">
            <v>مسلم</v>
          </cell>
          <cell r="H420">
            <v>35537</v>
          </cell>
          <cell r="I420">
            <v>35544</v>
          </cell>
          <cell r="J420">
            <v>142</v>
          </cell>
          <cell r="K420">
            <v>0</v>
          </cell>
          <cell r="L420" t="str">
            <v>كريمه ابو شوال عمر</v>
          </cell>
          <cell r="M420" t="str">
            <v>عزبة يونس - السلوم</v>
          </cell>
          <cell r="N420" t="str">
            <v>السلوم - مطروح</v>
          </cell>
          <cell r="O420">
            <v>15</v>
          </cell>
          <cell r="P420">
            <v>5</v>
          </cell>
          <cell r="Q420">
            <v>11</v>
          </cell>
          <cell r="U420" t="str">
            <v>مزارع</v>
          </cell>
        </row>
        <row r="421">
          <cell r="A421">
            <v>16735697</v>
          </cell>
          <cell r="B421" t="str">
            <v xml:space="preserve">عبد الله عيسى صابر جالي </v>
          </cell>
          <cell r="C421">
            <v>4</v>
          </cell>
          <cell r="D421">
            <v>1</v>
          </cell>
          <cell r="E421" t="str">
            <v>ذكر</v>
          </cell>
          <cell r="F421" t="str">
            <v>منقول</v>
          </cell>
          <cell r="G421" t="str">
            <v>مسلم</v>
          </cell>
          <cell r="H421">
            <v>36221</v>
          </cell>
          <cell r="I421">
            <v>36222</v>
          </cell>
          <cell r="J421">
            <v>85</v>
          </cell>
          <cell r="K421">
            <v>0</v>
          </cell>
          <cell r="L421" t="str">
            <v>ربيعه عبد الكريم محمود</v>
          </cell>
          <cell r="M421" t="str">
            <v>عزبة الحاج مناح - السلوم</v>
          </cell>
          <cell r="N421" t="str">
            <v>السلوم - مطروح</v>
          </cell>
          <cell r="O421">
            <v>30</v>
          </cell>
          <cell r="P421">
            <v>6</v>
          </cell>
          <cell r="Q421">
            <v>9</v>
          </cell>
          <cell r="U421" t="str">
            <v>مزارع</v>
          </cell>
        </row>
        <row r="422">
          <cell r="A422">
            <v>16735678</v>
          </cell>
          <cell r="B422" t="str">
            <v xml:space="preserve">عبد الله محمد سعد فضيل </v>
          </cell>
          <cell r="C422">
            <v>4</v>
          </cell>
          <cell r="D422">
            <v>1</v>
          </cell>
          <cell r="E422" t="str">
            <v>ذكر</v>
          </cell>
          <cell r="F422" t="str">
            <v>منقول</v>
          </cell>
          <cell r="G422" t="str">
            <v>مسلم</v>
          </cell>
          <cell r="H422">
            <v>36185</v>
          </cell>
          <cell r="I422">
            <v>36197</v>
          </cell>
          <cell r="J422">
            <v>50</v>
          </cell>
          <cell r="K422">
            <v>0</v>
          </cell>
          <cell r="L422" t="str">
            <v>جميعه عطا الله غيث</v>
          </cell>
          <cell r="M422" t="str">
            <v>عزبة شعبان - السلوم</v>
          </cell>
          <cell r="N422" t="str">
            <v>السلوم - مطروح</v>
          </cell>
          <cell r="O422">
            <v>7</v>
          </cell>
          <cell r="P422">
            <v>8</v>
          </cell>
          <cell r="Q422">
            <v>9</v>
          </cell>
          <cell r="U422" t="str">
            <v>مزارع</v>
          </cell>
        </row>
        <row r="423">
          <cell r="A423">
            <v>405031926</v>
          </cell>
          <cell r="B423" t="str">
            <v>عبد الناصر سعد عوض خميس</v>
          </cell>
          <cell r="C423">
            <v>4</v>
          </cell>
          <cell r="D423">
            <v>3</v>
          </cell>
          <cell r="E423" t="str">
            <v>ذكر</v>
          </cell>
          <cell r="F423" t="str">
            <v>منقول</v>
          </cell>
          <cell r="G423" t="str">
            <v>مسلم</v>
          </cell>
          <cell r="H423">
            <v>36203</v>
          </cell>
          <cell r="K423">
            <v>0</v>
          </cell>
          <cell r="L423">
            <v>0</v>
          </cell>
          <cell r="M423">
            <v>0</v>
          </cell>
          <cell r="N423" t="str">
            <v>السلوم - مطروح</v>
          </cell>
          <cell r="O423">
            <v>20</v>
          </cell>
          <cell r="P423">
            <v>7</v>
          </cell>
          <cell r="Q423">
            <v>9</v>
          </cell>
          <cell r="U423">
            <v>0</v>
          </cell>
        </row>
        <row r="424">
          <cell r="A424">
            <v>16735180</v>
          </cell>
          <cell r="B424" t="str">
            <v>عبد الهادي عقوب عبد الحميد عبد الحي</v>
          </cell>
          <cell r="C424">
            <v>4</v>
          </cell>
          <cell r="D424">
            <v>2</v>
          </cell>
          <cell r="E424" t="str">
            <v>ذكر</v>
          </cell>
          <cell r="F424" t="str">
            <v>منقول</v>
          </cell>
          <cell r="G424" t="str">
            <v>مسلم</v>
          </cell>
          <cell r="H424">
            <v>35510</v>
          </cell>
          <cell r="I424">
            <v>35512</v>
          </cell>
          <cell r="J424">
            <v>302</v>
          </cell>
          <cell r="K424">
            <v>0</v>
          </cell>
          <cell r="L424" t="str">
            <v>مبسوطه سعد عثمان</v>
          </cell>
          <cell r="M424" t="str">
            <v>العزيزيه - براني</v>
          </cell>
          <cell r="N424" t="str">
            <v>السلوم - مطروح</v>
          </cell>
          <cell r="O424">
            <v>11</v>
          </cell>
          <cell r="P424">
            <v>6</v>
          </cell>
          <cell r="Q424">
            <v>11</v>
          </cell>
          <cell r="U424" t="str">
            <v>مزارع</v>
          </cell>
        </row>
        <row r="425">
          <cell r="A425">
            <v>16735748</v>
          </cell>
          <cell r="B425" t="str">
            <v>عثمان عبد الجليل مراجع قاسم</v>
          </cell>
          <cell r="C425">
            <v>4</v>
          </cell>
          <cell r="D425">
            <v>2</v>
          </cell>
          <cell r="E425" t="str">
            <v>ذكر</v>
          </cell>
          <cell r="F425" t="str">
            <v>منقول</v>
          </cell>
          <cell r="G425" t="str">
            <v>مسلم</v>
          </cell>
          <cell r="H425">
            <v>36288</v>
          </cell>
          <cell r="I425">
            <v>36296</v>
          </cell>
          <cell r="J425">
            <v>499</v>
          </cell>
          <cell r="K425">
            <v>0</v>
          </cell>
          <cell r="L425" t="str">
            <v>زينه حميده حامد</v>
          </cell>
          <cell r="M425" t="str">
            <v>سيدي براني</v>
          </cell>
          <cell r="N425" t="str">
            <v>السلوم - مطروح</v>
          </cell>
          <cell r="O425">
            <v>24</v>
          </cell>
          <cell r="P425">
            <v>4</v>
          </cell>
          <cell r="Q425">
            <v>9</v>
          </cell>
          <cell r="U425" t="str">
            <v>مزارع</v>
          </cell>
        </row>
        <row r="426">
          <cell r="A426">
            <v>405031951</v>
          </cell>
          <cell r="B426" t="str">
            <v>عز الدين حمد محمد علي</v>
          </cell>
          <cell r="C426">
            <v>4</v>
          </cell>
          <cell r="D426">
            <v>3</v>
          </cell>
          <cell r="E426" t="str">
            <v>ذكر</v>
          </cell>
          <cell r="F426" t="str">
            <v>منقول</v>
          </cell>
          <cell r="G426" t="str">
            <v>مسلم</v>
          </cell>
          <cell r="H426">
            <v>36386</v>
          </cell>
          <cell r="I426">
            <v>36396</v>
          </cell>
          <cell r="J426">
            <v>315</v>
          </cell>
          <cell r="K426">
            <v>0</v>
          </cell>
          <cell r="L426" t="str">
            <v>زينه قاسم عيسى</v>
          </cell>
          <cell r="M426" t="str">
            <v>العزبه الغربيه - السلوم</v>
          </cell>
          <cell r="N426" t="str">
            <v>السلوم - مطروح</v>
          </cell>
          <cell r="O426">
            <v>18</v>
          </cell>
          <cell r="P426">
            <v>1</v>
          </cell>
          <cell r="Q426">
            <v>9</v>
          </cell>
          <cell r="U426" t="str">
            <v>مزارع</v>
          </cell>
        </row>
        <row r="427">
          <cell r="A427">
            <v>16735622</v>
          </cell>
          <cell r="B427" t="str">
            <v>عز الدين موسى عبد القادر موسى</v>
          </cell>
          <cell r="C427">
            <v>4</v>
          </cell>
          <cell r="D427">
            <v>1</v>
          </cell>
          <cell r="E427" t="str">
            <v>ذكر</v>
          </cell>
          <cell r="F427" t="str">
            <v>منقول</v>
          </cell>
          <cell r="G427" t="str">
            <v>مسلم</v>
          </cell>
          <cell r="H427">
            <v>36109</v>
          </cell>
          <cell r="I427">
            <v>36121</v>
          </cell>
          <cell r="J427">
            <v>418</v>
          </cell>
          <cell r="K427">
            <v>0</v>
          </cell>
          <cell r="L427" t="str">
            <v>فاطمه عبد الحفيظ متموح</v>
          </cell>
          <cell r="M427" t="str">
            <v>الشارع الرئيسي - السلوم</v>
          </cell>
          <cell r="N427" t="str">
            <v>السلوم - مطروح</v>
          </cell>
          <cell r="O427">
            <v>22</v>
          </cell>
          <cell r="P427">
            <v>10</v>
          </cell>
          <cell r="Q427">
            <v>9</v>
          </cell>
          <cell r="U427" t="str">
            <v>مزارع</v>
          </cell>
        </row>
        <row r="428">
          <cell r="A428">
            <v>405031968</v>
          </cell>
          <cell r="B428" t="str">
            <v>عز الدين هيبه عبد السلام علي</v>
          </cell>
          <cell r="C428">
            <v>4</v>
          </cell>
          <cell r="D428">
            <v>3</v>
          </cell>
          <cell r="E428" t="str">
            <v>ذكر</v>
          </cell>
          <cell r="F428" t="str">
            <v>منقول</v>
          </cell>
          <cell r="G428" t="str">
            <v>مسلم</v>
          </cell>
          <cell r="H428">
            <v>36326</v>
          </cell>
          <cell r="I428">
            <v>36340</v>
          </cell>
          <cell r="J428">
            <v>246</v>
          </cell>
          <cell r="K428">
            <v>0</v>
          </cell>
          <cell r="L428" t="str">
            <v>نصره مطاوع علي</v>
          </cell>
          <cell r="M428" t="str">
            <v>العزبه الغربيه - السلوم</v>
          </cell>
          <cell r="N428" t="str">
            <v>السلوم - مطروح</v>
          </cell>
          <cell r="O428">
            <v>17</v>
          </cell>
          <cell r="P428">
            <v>3</v>
          </cell>
          <cell r="Q428">
            <v>9</v>
          </cell>
          <cell r="U428" t="str">
            <v>مزارع</v>
          </cell>
        </row>
        <row r="429">
          <cell r="A429">
            <v>16735691</v>
          </cell>
          <cell r="B429" t="str">
            <v>علاء جمال السيد علي</v>
          </cell>
          <cell r="C429">
            <v>4</v>
          </cell>
          <cell r="D429">
            <v>2</v>
          </cell>
          <cell r="E429" t="str">
            <v>ذكر</v>
          </cell>
          <cell r="F429" t="str">
            <v>منقول</v>
          </cell>
          <cell r="G429" t="str">
            <v>مسلم</v>
          </cell>
          <cell r="H429">
            <v>36212</v>
          </cell>
          <cell r="I429">
            <v>36212</v>
          </cell>
          <cell r="J429">
            <v>79</v>
          </cell>
          <cell r="K429">
            <v>0</v>
          </cell>
          <cell r="L429" t="str">
            <v>فتحيه عبد اللطيف عطيه</v>
          </cell>
          <cell r="M429" t="str">
            <v>عزبة السنينات - السلوم</v>
          </cell>
          <cell r="N429" t="str">
            <v>السلوم - مطروح</v>
          </cell>
          <cell r="O429">
            <v>11</v>
          </cell>
          <cell r="P429">
            <v>7</v>
          </cell>
          <cell r="Q429">
            <v>9</v>
          </cell>
          <cell r="U429" t="str">
            <v>مزارع</v>
          </cell>
        </row>
        <row r="430">
          <cell r="A430">
            <v>405031990</v>
          </cell>
          <cell r="B430" t="str">
            <v>علاء عزت عبد العاطي ناجي</v>
          </cell>
          <cell r="C430">
            <v>4</v>
          </cell>
          <cell r="D430">
            <v>3</v>
          </cell>
          <cell r="E430" t="str">
            <v>ذكر</v>
          </cell>
          <cell r="F430" t="str">
            <v>منقول</v>
          </cell>
          <cell r="G430" t="str">
            <v>مسلم</v>
          </cell>
          <cell r="H430">
            <v>36323</v>
          </cell>
          <cell r="I430">
            <v>36338</v>
          </cell>
          <cell r="J430">
            <v>244</v>
          </cell>
          <cell r="K430">
            <v>0</v>
          </cell>
          <cell r="L430" t="str">
            <v>رضيه صالح يحيى</v>
          </cell>
          <cell r="M430" t="str">
            <v>عزبة باسط عبد الرحيم - السلوم</v>
          </cell>
          <cell r="N430" t="str">
            <v>السلوم - مطروح</v>
          </cell>
          <cell r="O430">
            <v>20</v>
          </cell>
          <cell r="P430">
            <v>3</v>
          </cell>
          <cell r="Q430">
            <v>9</v>
          </cell>
          <cell r="U430" t="str">
            <v>مزارع</v>
          </cell>
        </row>
        <row r="431">
          <cell r="A431">
            <v>405032010</v>
          </cell>
          <cell r="B431" t="str">
            <v>علي فيصل جاد المولى مراجع</v>
          </cell>
          <cell r="C431">
            <v>4</v>
          </cell>
          <cell r="D431">
            <v>3</v>
          </cell>
          <cell r="E431" t="str">
            <v>ذكر</v>
          </cell>
          <cell r="F431" t="str">
            <v>منقول</v>
          </cell>
          <cell r="G431" t="str">
            <v>مسلم</v>
          </cell>
          <cell r="H431">
            <v>36267</v>
          </cell>
          <cell r="I431">
            <v>36268</v>
          </cell>
          <cell r="J431">
            <v>145</v>
          </cell>
          <cell r="K431">
            <v>0</v>
          </cell>
          <cell r="L431" t="str">
            <v>عجيبه ناصف مؤمن</v>
          </cell>
          <cell r="M431" t="str">
            <v>عزبة علي النقاش - السلوم</v>
          </cell>
          <cell r="N431" t="str">
            <v>السلوم - مطروح</v>
          </cell>
          <cell r="O431">
            <v>15</v>
          </cell>
          <cell r="P431">
            <v>5</v>
          </cell>
          <cell r="Q431">
            <v>9</v>
          </cell>
          <cell r="U431" t="str">
            <v>مزارع</v>
          </cell>
        </row>
        <row r="432">
          <cell r="A432">
            <v>405032039</v>
          </cell>
          <cell r="B432" t="str">
            <v>عماد يونس ضوقه يونس</v>
          </cell>
          <cell r="C432">
            <v>4</v>
          </cell>
          <cell r="D432">
            <v>3</v>
          </cell>
          <cell r="E432" t="str">
            <v>ذكر</v>
          </cell>
          <cell r="F432" t="str">
            <v>منقول</v>
          </cell>
          <cell r="G432" t="str">
            <v>مسلم</v>
          </cell>
          <cell r="H432">
            <v>36434</v>
          </cell>
          <cell r="I432">
            <v>36435</v>
          </cell>
          <cell r="J432">
            <v>376</v>
          </cell>
          <cell r="K432">
            <v>0</v>
          </cell>
          <cell r="L432" t="str">
            <v>نفيسه داود سالم</v>
          </cell>
          <cell r="M432" t="str">
            <v>السلوم</v>
          </cell>
          <cell r="N432" t="str">
            <v>السلوم - مطروح</v>
          </cell>
          <cell r="O432">
            <v>0</v>
          </cell>
          <cell r="P432">
            <v>0</v>
          </cell>
          <cell r="Q432">
            <v>9</v>
          </cell>
          <cell r="U432" t="str">
            <v>مزارع</v>
          </cell>
        </row>
        <row r="433">
          <cell r="A433">
            <v>16735624</v>
          </cell>
          <cell r="B433" t="str">
            <v>عمر شفيع فرج صالح</v>
          </cell>
          <cell r="C433">
            <v>4</v>
          </cell>
          <cell r="D433">
            <v>1</v>
          </cell>
          <cell r="E433" t="str">
            <v>ذكر</v>
          </cell>
          <cell r="F433" t="str">
            <v>منقول</v>
          </cell>
          <cell r="G433" t="str">
            <v>مسلم</v>
          </cell>
          <cell r="H433">
            <v>36109</v>
          </cell>
          <cell r="I433">
            <v>36128</v>
          </cell>
          <cell r="J433">
            <v>421</v>
          </cell>
          <cell r="K433">
            <v>0</v>
          </cell>
          <cell r="L433" t="str">
            <v>عيده سيد ابو سيف</v>
          </cell>
          <cell r="M433" t="str">
            <v>عزبة الحاج مناح - السلوم</v>
          </cell>
          <cell r="N433" t="str">
            <v>السلوم - مطروح</v>
          </cell>
          <cell r="O433">
            <v>22</v>
          </cell>
          <cell r="P433">
            <v>10</v>
          </cell>
          <cell r="Q433">
            <v>9</v>
          </cell>
          <cell r="U433" t="str">
            <v>مزارع</v>
          </cell>
        </row>
        <row r="434">
          <cell r="A434">
            <v>16735596</v>
          </cell>
          <cell r="B434" t="str">
            <v>عيسى عبد الفتاح عيسى صالح</v>
          </cell>
          <cell r="C434">
            <v>4</v>
          </cell>
          <cell r="D434">
            <v>2</v>
          </cell>
          <cell r="E434" t="str">
            <v>ذكر</v>
          </cell>
          <cell r="F434" t="str">
            <v>منقول</v>
          </cell>
          <cell r="G434" t="str">
            <v>مسلم</v>
          </cell>
          <cell r="H434">
            <v>36071</v>
          </cell>
          <cell r="I434">
            <v>36080</v>
          </cell>
          <cell r="J434">
            <v>371</v>
          </cell>
          <cell r="K434">
            <v>0</v>
          </cell>
          <cell r="L434" t="str">
            <v>زينب فرج ميمون</v>
          </cell>
          <cell r="M434" t="str">
            <v>السلوم</v>
          </cell>
          <cell r="N434" t="str">
            <v>السلوم - مطروح</v>
          </cell>
          <cell r="O434">
            <v>29</v>
          </cell>
          <cell r="P434">
            <v>11</v>
          </cell>
          <cell r="Q434">
            <v>9</v>
          </cell>
          <cell r="U434" t="str">
            <v>مزارع</v>
          </cell>
        </row>
        <row r="435">
          <cell r="A435">
            <v>405032059</v>
          </cell>
          <cell r="B435" t="str">
            <v>فارس عبد المولى ادريس الدربالي</v>
          </cell>
          <cell r="C435">
            <v>4</v>
          </cell>
          <cell r="D435">
            <v>3</v>
          </cell>
          <cell r="E435" t="str">
            <v>ذكر</v>
          </cell>
          <cell r="F435" t="str">
            <v>منقول</v>
          </cell>
          <cell r="G435" t="str">
            <v>مسلم</v>
          </cell>
          <cell r="H435">
            <v>36399</v>
          </cell>
          <cell r="I435">
            <v>36410</v>
          </cell>
          <cell r="J435">
            <v>338</v>
          </cell>
          <cell r="K435">
            <v>0</v>
          </cell>
          <cell r="L435" t="str">
            <v>خضره نويجي طاهر</v>
          </cell>
          <cell r="M435" t="str">
            <v>السلوم</v>
          </cell>
          <cell r="N435" t="str">
            <v>السلوم - مطروح</v>
          </cell>
          <cell r="O435">
            <v>5</v>
          </cell>
          <cell r="P435">
            <v>1</v>
          </cell>
          <cell r="Q435">
            <v>9</v>
          </cell>
          <cell r="U435" t="str">
            <v>مزارع</v>
          </cell>
        </row>
        <row r="436">
          <cell r="A436">
            <v>16733690</v>
          </cell>
          <cell r="B436" t="str">
            <v xml:space="preserve">فارس محمد عبد اللطيف فتياني </v>
          </cell>
          <cell r="C436">
            <v>4</v>
          </cell>
          <cell r="D436">
            <v>1</v>
          </cell>
          <cell r="E436" t="str">
            <v>ذكر</v>
          </cell>
          <cell r="F436" t="str">
            <v>منقول</v>
          </cell>
          <cell r="G436" t="str">
            <v>مسلم</v>
          </cell>
          <cell r="H436">
            <v>36347</v>
          </cell>
          <cell r="I436">
            <v>36718</v>
          </cell>
          <cell r="J436">
            <v>994</v>
          </cell>
          <cell r="K436">
            <v>0</v>
          </cell>
          <cell r="L436" t="str">
            <v>زكيه رفاعي طه</v>
          </cell>
          <cell r="M436" t="str">
            <v>شبرا</v>
          </cell>
          <cell r="N436" t="str">
            <v>السلوم - مطروح</v>
          </cell>
          <cell r="O436">
            <v>26</v>
          </cell>
          <cell r="P436">
            <v>2</v>
          </cell>
          <cell r="Q436">
            <v>9</v>
          </cell>
          <cell r="U436" t="str">
            <v>جزار</v>
          </cell>
        </row>
        <row r="437">
          <cell r="A437">
            <v>16735842</v>
          </cell>
          <cell r="B437" t="str">
            <v>فرج صالح فرج عثمان</v>
          </cell>
          <cell r="C437">
            <v>4</v>
          </cell>
          <cell r="D437">
            <v>2</v>
          </cell>
          <cell r="E437" t="str">
            <v>ذكر</v>
          </cell>
          <cell r="F437" t="str">
            <v>منقول</v>
          </cell>
          <cell r="G437" t="str">
            <v>مسلم</v>
          </cell>
          <cell r="H437">
            <v>36425</v>
          </cell>
          <cell r="I437">
            <v>36426</v>
          </cell>
          <cell r="J437">
            <v>366</v>
          </cell>
          <cell r="K437">
            <v>0</v>
          </cell>
          <cell r="L437" t="str">
            <v>فتحيه فتح الله المبروك</v>
          </cell>
          <cell r="M437" t="str">
            <v>عزبة القطعان - السلوم</v>
          </cell>
          <cell r="N437" t="str">
            <v>السلوم - مطروح</v>
          </cell>
          <cell r="O437">
            <v>10</v>
          </cell>
          <cell r="P437">
            <v>0</v>
          </cell>
          <cell r="Q437">
            <v>9</v>
          </cell>
          <cell r="U437" t="str">
            <v>عامل</v>
          </cell>
        </row>
        <row r="438">
          <cell r="A438">
            <v>405032084</v>
          </cell>
          <cell r="B438" t="str">
            <v>قاسم خالد مراجع شعيب</v>
          </cell>
          <cell r="C438">
            <v>4</v>
          </cell>
          <cell r="D438">
            <v>3</v>
          </cell>
          <cell r="E438" t="str">
            <v>ذكر</v>
          </cell>
          <cell r="F438" t="str">
            <v>منقول</v>
          </cell>
          <cell r="G438" t="str">
            <v>مسلم</v>
          </cell>
          <cell r="H438">
            <v>36198</v>
          </cell>
          <cell r="I438">
            <v>36199</v>
          </cell>
          <cell r="J438">
            <v>54</v>
          </cell>
          <cell r="K438">
            <v>0</v>
          </cell>
          <cell r="L438" t="str">
            <v>مريم سعد موسى</v>
          </cell>
          <cell r="M438" t="str">
            <v>عزبة الجراره - السلوم</v>
          </cell>
          <cell r="N438" t="str">
            <v>السلوم - مطروح</v>
          </cell>
          <cell r="O438">
            <v>25</v>
          </cell>
          <cell r="P438">
            <v>7</v>
          </cell>
          <cell r="Q438">
            <v>9</v>
          </cell>
          <cell r="U438" t="str">
            <v>مزارع</v>
          </cell>
        </row>
        <row r="439">
          <cell r="A439">
            <v>405032109</v>
          </cell>
          <cell r="B439" t="str">
            <v>مجدي جمعه بلقاسم سعد الله</v>
          </cell>
          <cell r="C439">
            <v>4</v>
          </cell>
          <cell r="D439">
            <v>3</v>
          </cell>
          <cell r="E439" t="str">
            <v>ذكر</v>
          </cell>
          <cell r="F439" t="str">
            <v>منقول</v>
          </cell>
          <cell r="G439" t="str">
            <v>مسلم</v>
          </cell>
          <cell r="H439">
            <v>36226</v>
          </cell>
          <cell r="K439">
            <v>0</v>
          </cell>
          <cell r="L439">
            <v>0</v>
          </cell>
          <cell r="M439">
            <v>0</v>
          </cell>
          <cell r="N439" t="str">
            <v>السلوم - مطروح</v>
          </cell>
          <cell r="O439">
            <v>25</v>
          </cell>
          <cell r="P439">
            <v>6</v>
          </cell>
          <cell r="Q439">
            <v>9</v>
          </cell>
          <cell r="U439">
            <v>0</v>
          </cell>
        </row>
        <row r="440">
          <cell r="A440">
            <v>405032138</v>
          </cell>
          <cell r="B440" t="str">
            <v>مجيد جبريل عبد ربه جبريل</v>
          </cell>
          <cell r="C440">
            <v>4</v>
          </cell>
          <cell r="D440">
            <v>3</v>
          </cell>
          <cell r="E440" t="str">
            <v>ذكر</v>
          </cell>
          <cell r="F440" t="str">
            <v>منقول</v>
          </cell>
          <cell r="G440" t="str">
            <v>مسلم</v>
          </cell>
          <cell r="H440">
            <v>36020</v>
          </cell>
          <cell r="I440">
            <v>36025</v>
          </cell>
          <cell r="J440">
            <v>309</v>
          </cell>
          <cell r="K440">
            <v>0</v>
          </cell>
          <cell r="L440" t="str">
            <v>خويره سعد حسن</v>
          </cell>
          <cell r="M440" t="str">
            <v>ابو زريبه - السلوم</v>
          </cell>
          <cell r="N440" t="str">
            <v>السلوم - مطروح</v>
          </cell>
          <cell r="O440">
            <v>19</v>
          </cell>
          <cell r="P440">
            <v>1</v>
          </cell>
          <cell r="Q440">
            <v>10</v>
          </cell>
          <cell r="U440" t="str">
            <v>مزارع</v>
          </cell>
        </row>
        <row r="441">
          <cell r="A441">
            <v>405032163</v>
          </cell>
          <cell r="B441" t="str">
            <v>محسن ابو بكر عبد الله حمد</v>
          </cell>
          <cell r="C441">
            <v>4</v>
          </cell>
          <cell r="D441">
            <v>3</v>
          </cell>
          <cell r="E441" t="str">
            <v>ذكر</v>
          </cell>
          <cell r="F441" t="str">
            <v>منقول</v>
          </cell>
          <cell r="G441" t="str">
            <v>مسلم</v>
          </cell>
          <cell r="H441">
            <v>36093</v>
          </cell>
          <cell r="I441">
            <v>36095</v>
          </cell>
          <cell r="J441">
            <v>390</v>
          </cell>
          <cell r="K441">
            <v>0</v>
          </cell>
          <cell r="L441" t="str">
            <v>صفيه عبد السلام اسماعيل</v>
          </cell>
          <cell r="M441" t="str">
            <v>عزبة الجراره - السلوم</v>
          </cell>
          <cell r="N441" t="str">
            <v>السلوم - مطروح</v>
          </cell>
          <cell r="O441">
            <v>7</v>
          </cell>
          <cell r="P441">
            <v>11</v>
          </cell>
          <cell r="Q441">
            <v>9</v>
          </cell>
          <cell r="U441" t="str">
            <v>مزارع</v>
          </cell>
        </row>
        <row r="442">
          <cell r="A442">
            <v>405032177</v>
          </cell>
          <cell r="B442" t="str">
            <v>محسن خليل حوسين مفتاح</v>
          </cell>
          <cell r="C442">
            <v>4</v>
          </cell>
          <cell r="D442">
            <v>3</v>
          </cell>
          <cell r="E442" t="str">
            <v>ذكر</v>
          </cell>
          <cell r="F442" t="str">
            <v>منقول</v>
          </cell>
          <cell r="G442" t="str">
            <v>مسلم</v>
          </cell>
          <cell r="H442">
            <v>36433</v>
          </cell>
          <cell r="I442">
            <v>36436</v>
          </cell>
          <cell r="J442">
            <v>377</v>
          </cell>
          <cell r="K442">
            <v>0</v>
          </cell>
          <cell r="L442" t="str">
            <v>نعمه رزق عمر</v>
          </cell>
          <cell r="M442" t="str">
            <v>عزبة المسمار - السلوم</v>
          </cell>
          <cell r="N442" t="str">
            <v>السلوم - مطروح</v>
          </cell>
          <cell r="O442">
            <v>2</v>
          </cell>
          <cell r="P442">
            <v>0</v>
          </cell>
          <cell r="Q442">
            <v>9</v>
          </cell>
          <cell r="U442" t="str">
            <v>مزارع</v>
          </cell>
        </row>
        <row r="443">
          <cell r="A443">
            <v>405032197</v>
          </cell>
          <cell r="B443" t="str">
            <v>محمد ابراهيم بدر رزق</v>
          </cell>
          <cell r="C443">
            <v>4</v>
          </cell>
          <cell r="D443">
            <v>3</v>
          </cell>
          <cell r="E443" t="str">
            <v>ذكر</v>
          </cell>
          <cell r="F443" t="str">
            <v>منقول</v>
          </cell>
          <cell r="G443" t="str">
            <v>مسلم</v>
          </cell>
          <cell r="H443">
            <v>36206</v>
          </cell>
          <cell r="I443">
            <v>36211</v>
          </cell>
          <cell r="J443">
            <v>73</v>
          </cell>
          <cell r="K443">
            <v>0</v>
          </cell>
          <cell r="L443" t="str">
            <v>ماليه بلقاسم رزق</v>
          </cell>
          <cell r="M443" t="str">
            <v>العزبه الغربيه - السلوم</v>
          </cell>
          <cell r="N443" t="str">
            <v>السلوم - مطروح</v>
          </cell>
          <cell r="O443">
            <v>17</v>
          </cell>
          <cell r="P443">
            <v>7</v>
          </cell>
          <cell r="Q443">
            <v>9</v>
          </cell>
          <cell r="U443" t="str">
            <v>مزارع</v>
          </cell>
        </row>
        <row r="444">
          <cell r="A444">
            <v>405032217</v>
          </cell>
          <cell r="B444" t="str">
            <v>محمد البناني ادريس محمد</v>
          </cell>
          <cell r="C444">
            <v>4</v>
          </cell>
          <cell r="D444">
            <v>3</v>
          </cell>
          <cell r="E444" t="str">
            <v>ذكر</v>
          </cell>
          <cell r="F444" t="str">
            <v>منقول</v>
          </cell>
          <cell r="G444" t="str">
            <v>مسلم</v>
          </cell>
          <cell r="H444">
            <v>36095</v>
          </cell>
          <cell r="I444">
            <v>36106</v>
          </cell>
          <cell r="J444">
            <v>405</v>
          </cell>
          <cell r="K444">
            <v>0</v>
          </cell>
          <cell r="L444" t="str">
            <v>مبروكه مطرف مداوي</v>
          </cell>
          <cell r="M444" t="str">
            <v>بق بق - السلوم</v>
          </cell>
          <cell r="N444" t="str">
            <v>السلوم - مطروح</v>
          </cell>
          <cell r="O444">
            <v>5</v>
          </cell>
          <cell r="P444">
            <v>11</v>
          </cell>
          <cell r="Q444">
            <v>9</v>
          </cell>
          <cell r="U444" t="str">
            <v>مزارع</v>
          </cell>
        </row>
        <row r="445">
          <cell r="A445">
            <v>405032244</v>
          </cell>
          <cell r="B445" t="str">
            <v>محمد بشير غيضان بشير</v>
          </cell>
          <cell r="C445">
            <v>4</v>
          </cell>
          <cell r="D445">
            <v>3</v>
          </cell>
          <cell r="E445" t="str">
            <v>ذكر</v>
          </cell>
          <cell r="F445" t="str">
            <v>منقول</v>
          </cell>
          <cell r="G445" t="str">
            <v>مسلم</v>
          </cell>
          <cell r="H445">
            <v>36368</v>
          </cell>
          <cell r="I445">
            <v>36381</v>
          </cell>
          <cell r="J445">
            <v>303</v>
          </cell>
          <cell r="K445">
            <v>0</v>
          </cell>
          <cell r="L445" t="str">
            <v>خيريه عبد الله دبنون</v>
          </cell>
          <cell r="M445" t="str">
            <v>عزبة غيضان - السلوم</v>
          </cell>
          <cell r="N445" t="str">
            <v>السلوم - مطروح</v>
          </cell>
          <cell r="O445">
            <v>5</v>
          </cell>
          <cell r="P445">
            <v>2</v>
          </cell>
          <cell r="Q445">
            <v>9</v>
          </cell>
          <cell r="U445" t="str">
            <v>دبلوم فني تجاري</v>
          </cell>
        </row>
        <row r="446">
          <cell r="A446">
            <v>16735721</v>
          </cell>
          <cell r="B446" t="str">
            <v>محمد حسن حامد ابراهيم</v>
          </cell>
          <cell r="C446">
            <v>4</v>
          </cell>
          <cell r="D446">
            <v>1</v>
          </cell>
          <cell r="E446" t="str">
            <v>ذكر</v>
          </cell>
          <cell r="F446" t="str">
            <v>منقول</v>
          </cell>
          <cell r="G446" t="str">
            <v>مسلم</v>
          </cell>
          <cell r="H446">
            <v>36246</v>
          </cell>
          <cell r="I446">
            <v>36260</v>
          </cell>
          <cell r="J446">
            <v>137</v>
          </cell>
          <cell r="K446">
            <v>0</v>
          </cell>
          <cell r="L446" t="str">
            <v>عزيزه معفن حمد</v>
          </cell>
          <cell r="M446" t="str">
            <v>بجوار البريد - السلوم</v>
          </cell>
          <cell r="N446" t="str">
            <v>السلوم - مطروح</v>
          </cell>
          <cell r="O446">
            <v>5</v>
          </cell>
          <cell r="P446">
            <v>6</v>
          </cell>
          <cell r="Q446">
            <v>9</v>
          </cell>
          <cell r="R446" t="str">
            <v>00855186</v>
          </cell>
          <cell r="S446" t="str">
            <v>0383282</v>
          </cell>
          <cell r="T446">
            <v>39750</v>
          </cell>
          <cell r="U446" t="str">
            <v>بكالوريوس تجاره</v>
          </cell>
        </row>
        <row r="447">
          <cell r="A447">
            <v>16735699</v>
          </cell>
          <cell r="B447" t="str">
            <v>محمد سعد صابر جالي</v>
          </cell>
          <cell r="C447">
            <v>4</v>
          </cell>
          <cell r="D447">
            <v>1</v>
          </cell>
          <cell r="E447" t="str">
            <v>ذكر</v>
          </cell>
          <cell r="F447" t="str">
            <v>منقول</v>
          </cell>
          <cell r="G447" t="str">
            <v>مسلم</v>
          </cell>
          <cell r="H447">
            <v>36222</v>
          </cell>
          <cell r="I447">
            <v>36223</v>
          </cell>
          <cell r="J447">
            <v>89</v>
          </cell>
          <cell r="K447">
            <v>0</v>
          </cell>
          <cell r="L447" t="str">
            <v>كامله ادريس سعيد</v>
          </cell>
          <cell r="M447" t="str">
            <v>عزبة الحاج مناح - السلوم</v>
          </cell>
          <cell r="N447" t="str">
            <v>السلوم - مطروح</v>
          </cell>
          <cell r="O447">
            <v>29</v>
          </cell>
          <cell r="P447">
            <v>6</v>
          </cell>
          <cell r="Q447">
            <v>9</v>
          </cell>
          <cell r="U447" t="str">
            <v>مزارع</v>
          </cell>
        </row>
        <row r="448">
          <cell r="A448">
            <v>405032261</v>
          </cell>
          <cell r="B448" t="str">
            <v>محمد عبد الرحمن العبد هاشم</v>
          </cell>
          <cell r="C448">
            <v>4</v>
          </cell>
          <cell r="D448">
            <v>3</v>
          </cell>
          <cell r="E448" t="str">
            <v>ذكر</v>
          </cell>
          <cell r="F448" t="str">
            <v>منقول</v>
          </cell>
          <cell r="G448" t="str">
            <v>مسلم</v>
          </cell>
          <cell r="H448">
            <v>36222</v>
          </cell>
          <cell r="I448">
            <v>36228</v>
          </cell>
          <cell r="J448">
            <v>95</v>
          </cell>
          <cell r="K448">
            <v>0</v>
          </cell>
          <cell r="L448" t="str">
            <v>فاطمه سعيد هاشم</v>
          </cell>
          <cell r="M448" t="str">
            <v>الشارع الرئيسي - السلوم</v>
          </cell>
          <cell r="N448" t="str">
            <v>السلوم - مطروح</v>
          </cell>
          <cell r="O448">
            <v>29</v>
          </cell>
          <cell r="P448">
            <v>6</v>
          </cell>
          <cell r="Q448">
            <v>9</v>
          </cell>
          <cell r="U448" t="str">
            <v>تاجر</v>
          </cell>
        </row>
        <row r="449">
          <cell r="A449">
            <v>405032277</v>
          </cell>
          <cell r="B449" t="str">
            <v>محمد عبد العاطي شعبان شريف</v>
          </cell>
          <cell r="C449">
            <v>4</v>
          </cell>
          <cell r="D449">
            <v>3</v>
          </cell>
          <cell r="E449" t="str">
            <v>ذكر</v>
          </cell>
          <cell r="F449" t="str">
            <v>منقول</v>
          </cell>
          <cell r="G449" t="str">
            <v>مسلم</v>
          </cell>
          <cell r="H449">
            <v>36305</v>
          </cell>
          <cell r="I449">
            <v>36317</v>
          </cell>
          <cell r="J449">
            <v>226</v>
          </cell>
          <cell r="K449">
            <v>0</v>
          </cell>
          <cell r="L449" t="str">
            <v>خديجه رافع ناجي</v>
          </cell>
          <cell r="M449" t="str">
            <v>عزبة باسط عبد الرحيم - السلوم</v>
          </cell>
          <cell r="N449" t="str">
            <v>السلوم - مطروح</v>
          </cell>
          <cell r="O449">
            <v>7</v>
          </cell>
          <cell r="P449">
            <v>4</v>
          </cell>
          <cell r="Q449">
            <v>9</v>
          </cell>
          <cell r="U449" t="str">
            <v>مزارع</v>
          </cell>
        </row>
        <row r="450">
          <cell r="A450">
            <v>392624780</v>
          </cell>
          <cell r="B450" t="str">
            <v>محمد عماد محمد عبد الجواد</v>
          </cell>
          <cell r="C450">
            <v>4</v>
          </cell>
          <cell r="D450">
            <v>2</v>
          </cell>
          <cell r="E450" t="str">
            <v>ذكر</v>
          </cell>
          <cell r="F450" t="str">
            <v>منقول</v>
          </cell>
          <cell r="G450" t="str">
            <v>مسلم</v>
          </cell>
          <cell r="H450">
            <v>36169</v>
          </cell>
          <cell r="I450">
            <v>36171</v>
          </cell>
          <cell r="J450">
            <v>11</v>
          </cell>
          <cell r="K450">
            <v>0</v>
          </cell>
          <cell r="L450" t="str">
            <v>فيروز محمد جميل</v>
          </cell>
          <cell r="M450" t="str">
            <v>المنشأة الكبرى - الغربية</v>
          </cell>
          <cell r="N450" t="str">
            <v>السلوم - مطروح</v>
          </cell>
          <cell r="O450">
            <v>23</v>
          </cell>
          <cell r="P450">
            <v>8</v>
          </cell>
          <cell r="Q450">
            <v>9</v>
          </cell>
          <cell r="U450" t="str">
            <v>لا يعمل</v>
          </cell>
        </row>
        <row r="451">
          <cell r="A451">
            <v>405032299</v>
          </cell>
          <cell r="B451" t="str">
            <v>محمد مفتاح محمد حسين</v>
          </cell>
          <cell r="C451">
            <v>4</v>
          </cell>
          <cell r="D451">
            <v>3</v>
          </cell>
          <cell r="E451" t="str">
            <v>ذكر</v>
          </cell>
          <cell r="F451" t="str">
            <v>منقول</v>
          </cell>
          <cell r="G451" t="str">
            <v>مسلم</v>
          </cell>
          <cell r="H451">
            <v>36097</v>
          </cell>
          <cell r="K451">
            <v>0</v>
          </cell>
          <cell r="N451" t="str">
            <v>السلوم - مطروح</v>
          </cell>
          <cell r="O451">
            <v>3</v>
          </cell>
          <cell r="P451">
            <v>11</v>
          </cell>
          <cell r="Q451">
            <v>9</v>
          </cell>
        </row>
        <row r="452">
          <cell r="A452">
            <v>405032316</v>
          </cell>
          <cell r="B452" t="str">
            <v>محمود مصطفى زايد ادريس</v>
          </cell>
          <cell r="C452">
            <v>4</v>
          </cell>
          <cell r="D452">
            <v>3</v>
          </cell>
          <cell r="E452" t="str">
            <v>ذكر</v>
          </cell>
          <cell r="F452" t="str">
            <v>منقول</v>
          </cell>
          <cell r="G452" t="str">
            <v>مسلم</v>
          </cell>
          <cell r="H452">
            <v>36039</v>
          </cell>
          <cell r="I452">
            <v>36040</v>
          </cell>
          <cell r="J452">
            <v>328</v>
          </cell>
          <cell r="K452">
            <v>0</v>
          </cell>
          <cell r="L452" t="str">
            <v>خديجه معري يوسف</v>
          </cell>
          <cell r="M452" t="str">
            <v>عزبة الحاج مداوي - السلوم</v>
          </cell>
          <cell r="N452" t="str">
            <v>السلوم - مطروح</v>
          </cell>
          <cell r="O452">
            <v>0</v>
          </cell>
          <cell r="P452">
            <v>1</v>
          </cell>
          <cell r="Q452">
            <v>10</v>
          </cell>
          <cell r="U452" t="str">
            <v>مزارع</v>
          </cell>
        </row>
        <row r="453">
          <cell r="A453">
            <v>16735706</v>
          </cell>
          <cell r="B453" t="str">
            <v>مصطفى معاند مصطفى عوض</v>
          </cell>
          <cell r="C453">
            <v>4</v>
          </cell>
          <cell r="D453">
            <v>1</v>
          </cell>
          <cell r="E453" t="str">
            <v>ذكر</v>
          </cell>
          <cell r="F453" t="str">
            <v>منقول</v>
          </cell>
          <cell r="G453" t="str">
            <v>مسلم</v>
          </cell>
          <cell r="H453">
            <v>36232</v>
          </cell>
          <cell r="I453">
            <v>36232</v>
          </cell>
          <cell r="J453">
            <v>99</v>
          </cell>
          <cell r="K453">
            <v>0</v>
          </cell>
          <cell r="L453" t="str">
            <v>امنه يوسف سليم</v>
          </cell>
          <cell r="M453" t="str">
            <v>عزبة شعبان - السلوم</v>
          </cell>
          <cell r="N453" t="str">
            <v>السلوم - مطروح</v>
          </cell>
          <cell r="O453">
            <v>19</v>
          </cell>
          <cell r="P453">
            <v>6</v>
          </cell>
          <cell r="Q453">
            <v>9</v>
          </cell>
          <cell r="U453" t="str">
            <v>مزارع</v>
          </cell>
        </row>
        <row r="454">
          <cell r="A454">
            <v>16735672</v>
          </cell>
          <cell r="B454" t="str">
            <v xml:space="preserve">مفتاح سليمان مفتاح محمود </v>
          </cell>
          <cell r="C454">
            <v>4</v>
          </cell>
          <cell r="D454">
            <v>2</v>
          </cell>
          <cell r="E454" t="str">
            <v>ذكر</v>
          </cell>
          <cell r="F454" t="str">
            <v>منقول</v>
          </cell>
          <cell r="G454" t="str">
            <v>مسلم</v>
          </cell>
          <cell r="H454">
            <v>36178</v>
          </cell>
          <cell r="I454">
            <v>36193</v>
          </cell>
          <cell r="J454">
            <v>45</v>
          </cell>
          <cell r="K454">
            <v>0</v>
          </cell>
          <cell r="L454" t="str">
            <v>رايقه عبد المولى ميكائيل</v>
          </cell>
          <cell r="M454" t="str">
            <v>السلوم</v>
          </cell>
          <cell r="N454" t="str">
            <v>السلوم - مطروح</v>
          </cell>
          <cell r="O454">
            <v>14</v>
          </cell>
          <cell r="P454">
            <v>8</v>
          </cell>
          <cell r="Q454">
            <v>9</v>
          </cell>
          <cell r="U454" t="str">
            <v>سائق</v>
          </cell>
        </row>
        <row r="455">
          <cell r="A455">
            <v>16735531</v>
          </cell>
          <cell r="B455" t="str">
            <v>منتصر رمضان مصادف عمر</v>
          </cell>
          <cell r="C455">
            <v>4</v>
          </cell>
          <cell r="D455">
            <v>1</v>
          </cell>
          <cell r="E455" t="str">
            <v>ذكر</v>
          </cell>
          <cell r="F455" t="str">
            <v>منقول</v>
          </cell>
          <cell r="G455" t="str">
            <v>مسلم</v>
          </cell>
          <cell r="H455">
            <v>35967</v>
          </cell>
          <cell r="I455">
            <v>35981</v>
          </cell>
          <cell r="J455">
            <v>263</v>
          </cell>
          <cell r="K455">
            <v>0</v>
          </cell>
          <cell r="L455" t="str">
            <v>سليمه عبد الحي جمعه</v>
          </cell>
          <cell r="M455" t="str">
            <v>عزبة الحاج مناح - السلوم</v>
          </cell>
          <cell r="N455" t="str">
            <v>السلوم - مطروح</v>
          </cell>
          <cell r="O455">
            <v>11</v>
          </cell>
          <cell r="P455">
            <v>3</v>
          </cell>
          <cell r="Q455">
            <v>10</v>
          </cell>
          <cell r="R455" t="str">
            <v>00855040</v>
          </cell>
          <cell r="S455" t="str">
            <v>968142</v>
          </cell>
          <cell r="T455">
            <v>39830</v>
          </cell>
          <cell r="U455" t="str">
            <v>مزارع</v>
          </cell>
        </row>
        <row r="456">
          <cell r="A456">
            <v>16735757</v>
          </cell>
          <cell r="B456" t="str">
            <v>مهدي قاسم فتح الله المبروك</v>
          </cell>
          <cell r="C456">
            <v>4</v>
          </cell>
          <cell r="D456">
            <v>1</v>
          </cell>
          <cell r="E456" t="str">
            <v>ذكر</v>
          </cell>
          <cell r="F456" t="str">
            <v>منقول</v>
          </cell>
          <cell r="G456" t="str">
            <v>مسلم</v>
          </cell>
          <cell r="H456">
            <v>36298</v>
          </cell>
          <cell r="I456">
            <v>36309</v>
          </cell>
          <cell r="J456">
            <v>206</v>
          </cell>
          <cell r="K456">
            <v>0</v>
          </cell>
          <cell r="L456" t="str">
            <v>فاطمه سعد سالم</v>
          </cell>
          <cell r="M456" t="str">
            <v>عزبة القطعان - السلوم</v>
          </cell>
          <cell r="N456" t="str">
            <v>السلوم - مطروح</v>
          </cell>
          <cell r="O456">
            <v>14</v>
          </cell>
          <cell r="P456">
            <v>4</v>
          </cell>
          <cell r="Q456">
            <v>9</v>
          </cell>
          <cell r="U456" t="str">
            <v>مزارع</v>
          </cell>
        </row>
        <row r="457">
          <cell r="A457">
            <v>405032334</v>
          </cell>
          <cell r="B457" t="str">
            <v>نور الدين عثمان خليفه سعد</v>
          </cell>
          <cell r="C457">
            <v>4</v>
          </cell>
          <cell r="D457">
            <v>3</v>
          </cell>
          <cell r="E457" t="str">
            <v>ذكر</v>
          </cell>
          <cell r="F457" t="str">
            <v>منقول</v>
          </cell>
          <cell r="G457" t="str">
            <v>مسلم</v>
          </cell>
          <cell r="H457">
            <v>36410</v>
          </cell>
          <cell r="I457">
            <v>36417</v>
          </cell>
          <cell r="J457">
            <v>352</v>
          </cell>
          <cell r="K457">
            <v>0</v>
          </cell>
          <cell r="L457" t="str">
            <v>فجره حوسين مفتاح</v>
          </cell>
          <cell r="M457" t="str">
            <v>عزبة دعبوب - السلوم</v>
          </cell>
          <cell r="N457" t="str">
            <v>السلوم - مطروح</v>
          </cell>
          <cell r="O457">
            <v>25</v>
          </cell>
          <cell r="P457">
            <v>0</v>
          </cell>
          <cell r="Q457">
            <v>9</v>
          </cell>
          <cell r="U457" t="str">
            <v>ثانويه عامه</v>
          </cell>
        </row>
        <row r="458">
          <cell r="A458">
            <v>405032349</v>
          </cell>
          <cell r="B458" t="str">
            <v>نوري يونس حميدة حامد</v>
          </cell>
          <cell r="C458">
            <v>4</v>
          </cell>
          <cell r="D458">
            <v>3</v>
          </cell>
          <cell r="E458" t="str">
            <v>ذكر</v>
          </cell>
          <cell r="F458" t="str">
            <v>منقول</v>
          </cell>
          <cell r="G458" t="str">
            <v>مسلم</v>
          </cell>
          <cell r="H458">
            <v>36304</v>
          </cell>
          <cell r="I458">
            <v>36318</v>
          </cell>
          <cell r="J458">
            <v>229</v>
          </cell>
          <cell r="K458">
            <v>0</v>
          </cell>
          <cell r="L458" t="str">
            <v>عزيزه غيضان بشير</v>
          </cell>
          <cell r="M458" t="str">
            <v>السلوم</v>
          </cell>
          <cell r="N458" t="str">
            <v>السلوم - مطروح</v>
          </cell>
          <cell r="O458">
            <v>8</v>
          </cell>
          <cell r="P458">
            <v>4</v>
          </cell>
          <cell r="Q458">
            <v>9</v>
          </cell>
          <cell r="U458" t="str">
            <v>مزارع</v>
          </cell>
        </row>
        <row r="459">
          <cell r="A459">
            <v>16735657</v>
          </cell>
          <cell r="B459" t="str">
            <v>ياسر السيد محمد السيد</v>
          </cell>
          <cell r="C459">
            <v>4</v>
          </cell>
          <cell r="D459">
            <v>1</v>
          </cell>
          <cell r="E459" t="str">
            <v>ذكر</v>
          </cell>
          <cell r="F459" t="str">
            <v>منقول</v>
          </cell>
          <cell r="G459" t="str">
            <v>مسلم</v>
          </cell>
          <cell r="H459">
            <v>35449</v>
          </cell>
          <cell r="I459">
            <v>35449</v>
          </cell>
          <cell r="J459">
            <v>25</v>
          </cell>
          <cell r="K459">
            <v>0</v>
          </cell>
          <cell r="L459" t="str">
            <v>عزه عبد اللاه محمدين</v>
          </cell>
          <cell r="M459" t="str">
            <v>الاصلاح - سوهاج</v>
          </cell>
          <cell r="N459" t="str">
            <v>السلوم - مطروح</v>
          </cell>
          <cell r="O459">
            <v>13</v>
          </cell>
          <cell r="P459">
            <v>8</v>
          </cell>
          <cell r="Q459">
            <v>11</v>
          </cell>
          <cell r="U459" t="str">
            <v>عامل</v>
          </cell>
        </row>
        <row r="460">
          <cell r="A460">
            <v>405032362</v>
          </cell>
          <cell r="B460" t="str">
            <v>ياسر عيد راف الله عبد الرحيم</v>
          </cell>
          <cell r="C460">
            <v>4</v>
          </cell>
          <cell r="D460">
            <v>3</v>
          </cell>
          <cell r="E460" t="str">
            <v>ذكر</v>
          </cell>
          <cell r="F460" t="str">
            <v>منقول</v>
          </cell>
          <cell r="G460" t="str">
            <v>مسلم</v>
          </cell>
          <cell r="H460">
            <v>36402</v>
          </cell>
          <cell r="I460">
            <v>36402</v>
          </cell>
          <cell r="J460">
            <v>328</v>
          </cell>
          <cell r="K460">
            <v>0</v>
          </cell>
          <cell r="L460" t="str">
            <v>فايزه عبد الباسط عبد الرحيم</v>
          </cell>
          <cell r="M460" t="str">
            <v>عزبة باسط عبد الرحيم - السلوم</v>
          </cell>
          <cell r="N460" t="str">
            <v>السلوم - مطروح</v>
          </cell>
          <cell r="O460">
            <v>2</v>
          </cell>
          <cell r="P460">
            <v>1</v>
          </cell>
          <cell r="Q460">
            <v>9</v>
          </cell>
          <cell r="U460" t="str">
            <v>مزارع</v>
          </cell>
        </row>
        <row r="461">
          <cell r="A461">
            <v>16735181</v>
          </cell>
          <cell r="B461" t="str">
            <v>يوسف عبد الله دعبوب خير الله</v>
          </cell>
          <cell r="C461">
            <v>4</v>
          </cell>
          <cell r="D461">
            <v>2</v>
          </cell>
          <cell r="E461" t="str">
            <v>ذكر</v>
          </cell>
          <cell r="F461" t="str">
            <v>منقول</v>
          </cell>
          <cell r="G461" t="str">
            <v>مسلم</v>
          </cell>
          <cell r="H461">
            <v>35510</v>
          </cell>
          <cell r="I461">
            <v>35519</v>
          </cell>
          <cell r="J461">
            <v>11</v>
          </cell>
          <cell r="K461">
            <v>0</v>
          </cell>
          <cell r="L461" t="str">
            <v>انتصار عبد الحي جمعه</v>
          </cell>
          <cell r="M461" t="str">
            <v>عزبة الحاج مناح - السلوم</v>
          </cell>
          <cell r="N461" t="str">
            <v>السلوم - مطروح</v>
          </cell>
          <cell r="O461">
            <v>11</v>
          </cell>
          <cell r="P461">
            <v>6</v>
          </cell>
          <cell r="Q461">
            <v>11</v>
          </cell>
          <cell r="U461" t="str">
            <v>مزارع</v>
          </cell>
        </row>
        <row r="462">
          <cell r="A462">
            <v>16735559</v>
          </cell>
          <cell r="B462" t="str">
            <v>يوسف عقوب عبد الحميد عبد الحي</v>
          </cell>
          <cell r="C462">
            <v>4</v>
          </cell>
          <cell r="D462">
            <v>2</v>
          </cell>
          <cell r="E462" t="str">
            <v>ذكر</v>
          </cell>
          <cell r="F462" t="str">
            <v>منقول</v>
          </cell>
          <cell r="G462" t="str">
            <v>مسلم</v>
          </cell>
          <cell r="H462">
            <v>36021</v>
          </cell>
          <cell r="I462">
            <v>36025</v>
          </cell>
          <cell r="J462">
            <v>841</v>
          </cell>
          <cell r="K462">
            <v>0</v>
          </cell>
          <cell r="L462" t="str">
            <v>حُسن ناجي طايع</v>
          </cell>
          <cell r="M462" t="str">
            <v>العزيزيه - براني</v>
          </cell>
          <cell r="N462" t="str">
            <v>السلوم - مطروح</v>
          </cell>
          <cell r="O462">
            <v>18</v>
          </cell>
          <cell r="P462">
            <v>1</v>
          </cell>
          <cell r="Q462">
            <v>10</v>
          </cell>
          <cell r="U462" t="str">
            <v>مزارع</v>
          </cell>
        </row>
        <row r="463">
          <cell r="A463">
            <v>16735781</v>
          </cell>
          <cell r="B463" t="str">
            <v>يوسف علي رجعي علي</v>
          </cell>
          <cell r="C463">
            <v>4</v>
          </cell>
          <cell r="D463">
            <v>2</v>
          </cell>
          <cell r="E463" t="str">
            <v>ذكر</v>
          </cell>
          <cell r="F463" t="str">
            <v>منقول</v>
          </cell>
          <cell r="G463" t="str">
            <v>مسلم</v>
          </cell>
          <cell r="H463">
            <v>36342</v>
          </cell>
          <cell r="I463">
            <v>36345</v>
          </cell>
          <cell r="J463">
            <v>254</v>
          </cell>
          <cell r="K463">
            <v>0</v>
          </cell>
          <cell r="L463" t="str">
            <v>زمزم جمعه علي</v>
          </cell>
          <cell r="M463" t="str">
            <v>عزبة القطعان - السلوم</v>
          </cell>
          <cell r="N463" t="str">
            <v>السلوم - مطروح</v>
          </cell>
          <cell r="O463">
            <v>0</v>
          </cell>
          <cell r="P463">
            <v>3</v>
          </cell>
          <cell r="Q463">
            <v>9</v>
          </cell>
          <cell r="U463" t="str">
            <v>صاحب مطعم</v>
          </cell>
        </row>
        <row r="464">
          <cell r="A464">
            <v>16735534</v>
          </cell>
          <cell r="B464" t="str">
            <v>يوسف عوام يادم ابراهيم</v>
          </cell>
          <cell r="C464">
            <v>4</v>
          </cell>
          <cell r="D464">
            <v>2</v>
          </cell>
          <cell r="E464" t="str">
            <v>ذكر</v>
          </cell>
          <cell r="F464" t="str">
            <v>منقول</v>
          </cell>
          <cell r="G464" t="str">
            <v>مسلم</v>
          </cell>
          <cell r="H464">
            <v>35978</v>
          </cell>
          <cell r="I464">
            <v>35987</v>
          </cell>
          <cell r="J464">
            <v>27</v>
          </cell>
          <cell r="K464">
            <v>0</v>
          </cell>
          <cell r="L464" t="str">
            <v>سلطانه مراجع مهدي</v>
          </cell>
          <cell r="M464" t="str">
            <v>عزبة الحاج مناح - السلوم</v>
          </cell>
          <cell r="N464" t="str">
            <v>السلوم - مطروح</v>
          </cell>
          <cell r="O464">
            <v>30</v>
          </cell>
          <cell r="P464">
            <v>2</v>
          </cell>
          <cell r="Q464">
            <v>10</v>
          </cell>
          <cell r="R464" t="str">
            <v>00855023</v>
          </cell>
          <cell r="S464" t="str">
            <v>0383380</v>
          </cell>
          <cell r="T464">
            <v>39783</v>
          </cell>
          <cell r="U464" t="str">
            <v>مزارع</v>
          </cell>
        </row>
        <row r="465">
          <cell r="A465">
            <v>16735555</v>
          </cell>
          <cell r="B465" t="str">
            <v>اسماء سليمان عيسى صالح</v>
          </cell>
          <cell r="C465">
            <v>5</v>
          </cell>
          <cell r="D465">
            <v>1</v>
          </cell>
          <cell r="E465" t="str">
            <v>أنثى</v>
          </cell>
          <cell r="F465" t="str">
            <v>منقولة</v>
          </cell>
          <cell r="G465" t="str">
            <v>مسلمة</v>
          </cell>
          <cell r="H465">
            <v>36008</v>
          </cell>
          <cell r="I465">
            <v>36019</v>
          </cell>
          <cell r="J465">
            <v>302</v>
          </cell>
          <cell r="K465">
            <v>29808013300468</v>
          </cell>
          <cell r="L465" t="str">
            <v>نجومي حميده صالح</v>
          </cell>
          <cell r="M465" t="str">
            <v>محافظة مطروح - السلوم</v>
          </cell>
          <cell r="N465" t="str">
            <v>السلوم - مطروح</v>
          </cell>
          <cell r="O465">
            <v>0</v>
          </cell>
          <cell r="P465">
            <v>2</v>
          </cell>
          <cell r="Q465">
            <v>10</v>
          </cell>
        </row>
        <row r="466">
          <cell r="A466">
            <v>16735513</v>
          </cell>
          <cell r="B466" t="str">
            <v>امل رزق عيسى صالح</v>
          </cell>
          <cell r="C466">
            <v>5</v>
          </cell>
          <cell r="D466">
            <v>1</v>
          </cell>
          <cell r="E466" t="str">
            <v>أنثى</v>
          </cell>
          <cell r="F466" t="str">
            <v>منقولة</v>
          </cell>
          <cell r="G466" t="str">
            <v>مسلمة</v>
          </cell>
          <cell r="H466">
            <v>35953</v>
          </cell>
          <cell r="I466">
            <v>35960</v>
          </cell>
          <cell r="J466">
            <v>235</v>
          </cell>
          <cell r="K466">
            <v>0</v>
          </cell>
          <cell r="L466" t="str">
            <v>نواره حميده صالح</v>
          </cell>
          <cell r="M466" t="str">
            <v>العزبه البحريه - السلوم</v>
          </cell>
          <cell r="N466" t="str">
            <v>السلوم - مطروح</v>
          </cell>
          <cell r="O466">
            <v>25</v>
          </cell>
          <cell r="P466">
            <v>3</v>
          </cell>
          <cell r="Q466">
            <v>10</v>
          </cell>
          <cell r="U466" t="str">
            <v>ليسانس آداب</v>
          </cell>
        </row>
        <row r="467">
          <cell r="A467">
            <v>404916703</v>
          </cell>
          <cell r="B467" t="str">
            <v>امل عبد الله دعبوب حميده</v>
          </cell>
          <cell r="C467">
            <v>5</v>
          </cell>
          <cell r="D467">
            <v>2</v>
          </cell>
          <cell r="E467" t="str">
            <v>أنثى</v>
          </cell>
          <cell r="F467" t="str">
            <v>باقية</v>
          </cell>
          <cell r="G467" t="str">
            <v>مسلمة</v>
          </cell>
          <cell r="N467" t="str">
            <v>السلوم - مطروح</v>
          </cell>
          <cell r="O467" t="str">
            <v/>
          </cell>
          <cell r="P467" t="str">
            <v/>
          </cell>
          <cell r="Q467" t="str">
            <v/>
          </cell>
        </row>
        <row r="468">
          <cell r="A468">
            <v>16735440</v>
          </cell>
          <cell r="B468" t="str">
            <v>امنيه ميلود حفيظ معيوف</v>
          </cell>
          <cell r="C468">
            <v>5</v>
          </cell>
          <cell r="D468">
            <v>2</v>
          </cell>
          <cell r="E468" t="str">
            <v>أنثى</v>
          </cell>
          <cell r="F468" t="str">
            <v>منقولة</v>
          </cell>
          <cell r="G468" t="str">
            <v>مسلمة</v>
          </cell>
          <cell r="H468">
            <v>35860</v>
          </cell>
          <cell r="I468">
            <v>35865</v>
          </cell>
          <cell r="J468">
            <v>104</v>
          </cell>
          <cell r="K468">
            <v>0</v>
          </cell>
          <cell r="L468" t="str">
            <v>ريله محمد العربي</v>
          </cell>
          <cell r="M468" t="str">
            <v>عزبة الحاج مناح - السلوم</v>
          </cell>
          <cell r="N468" t="str">
            <v>السلوم - مطروح</v>
          </cell>
          <cell r="O468">
            <v>26</v>
          </cell>
          <cell r="P468">
            <v>6</v>
          </cell>
          <cell r="Q468">
            <v>10</v>
          </cell>
          <cell r="U468" t="str">
            <v>مزارع</v>
          </cell>
        </row>
        <row r="469">
          <cell r="A469">
            <v>16735423</v>
          </cell>
          <cell r="B469" t="str">
            <v>ايمان حمد بكار الجازي</v>
          </cell>
          <cell r="C469">
            <v>5</v>
          </cell>
          <cell r="D469">
            <v>2</v>
          </cell>
          <cell r="E469" t="str">
            <v>أنثى</v>
          </cell>
          <cell r="F469" t="str">
            <v>منقولة</v>
          </cell>
          <cell r="G469" t="str">
            <v>مسلمة</v>
          </cell>
          <cell r="H469">
            <v>35833</v>
          </cell>
          <cell r="I469">
            <v>35840</v>
          </cell>
          <cell r="J469">
            <v>66</v>
          </cell>
          <cell r="K469">
            <v>0</v>
          </cell>
          <cell r="L469" t="str">
            <v>خديجه ابو بكر راف الله</v>
          </cell>
          <cell r="M469" t="str">
            <v>عزبة القطعان - السلوم</v>
          </cell>
          <cell r="N469" t="str">
            <v>السلوم - مطروح</v>
          </cell>
          <cell r="O469">
            <v>25</v>
          </cell>
          <cell r="P469">
            <v>7</v>
          </cell>
          <cell r="Q469">
            <v>10</v>
          </cell>
          <cell r="U469" t="str">
            <v>ثانويه عامه</v>
          </cell>
        </row>
        <row r="470">
          <cell r="A470">
            <v>16735597</v>
          </cell>
          <cell r="B470" t="str">
            <v>ايمان عادل منصور مفتاح</v>
          </cell>
          <cell r="C470">
            <v>5</v>
          </cell>
          <cell r="D470">
            <v>1</v>
          </cell>
          <cell r="E470" t="str">
            <v>أنثى</v>
          </cell>
          <cell r="F470" t="str">
            <v>منقولة</v>
          </cell>
          <cell r="G470" t="str">
            <v>مسلمة</v>
          </cell>
          <cell r="H470">
            <v>36069</v>
          </cell>
          <cell r="I470">
            <v>36080</v>
          </cell>
          <cell r="J470">
            <v>372</v>
          </cell>
          <cell r="K470">
            <v>0</v>
          </cell>
          <cell r="L470" t="str">
            <v>زهره صالح دومه</v>
          </cell>
          <cell r="M470" t="str">
            <v>خلف المستشفى - السلوم</v>
          </cell>
          <cell r="N470" t="str">
            <v>السلوم - مطروح</v>
          </cell>
          <cell r="O470">
            <v>0</v>
          </cell>
          <cell r="P470">
            <v>0</v>
          </cell>
          <cell r="Q470">
            <v>10</v>
          </cell>
          <cell r="U470" t="str">
            <v>رئيس مجلس قرية ابو زريبه</v>
          </cell>
        </row>
        <row r="471">
          <cell r="A471">
            <v>16735420</v>
          </cell>
          <cell r="B471" t="str">
            <v>ايه هريدي فايز</v>
          </cell>
          <cell r="C471">
            <v>5</v>
          </cell>
          <cell r="D471">
            <v>1</v>
          </cell>
          <cell r="E471" t="str">
            <v>أنثى</v>
          </cell>
          <cell r="F471" t="str">
            <v>منقولة</v>
          </cell>
          <cell r="G471" t="str">
            <v>مسلمة</v>
          </cell>
          <cell r="N471" t="str">
            <v>السلوم - مطروح</v>
          </cell>
          <cell r="O471" t="str">
            <v/>
          </cell>
          <cell r="P471" t="str">
            <v/>
          </cell>
          <cell r="Q471" t="str">
            <v/>
          </cell>
        </row>
        <row r="472">
          <cell r="A472">
            <v>16735465</v>
          </cell>
          <cell r="B472" t="str">
            <v>تهاني غنيوه نصر الله حسين</v>
          </cell>
          <cell r="C472">
            <v>5</v>
          </cell>
          <cell r="D472">
            <v>2</v>
          </cell>
          <cell r="E472" t="str">
            <v>أنثى</v>
          </cell>
          <cell r="F472" t="str">
            <v>منقولة</v>
          </cell>
          <cell r="G472" t="str">
            <v>مسلمة</v>
          </cell>
          <cell r="H472">
            <v>35900</v>
          </cell>
          <cell r="I472">
            <v>35915</v>
          </cell>
          <cell r="J472">
            <v>157</v>
          </cell>
          <cell r="K472">
            <v>0</v>
          </cell>
          <cell r="L472" t="str">
            <v>فوزيه عمر عبد الحميد</v>
          </cell>
          <cell r="M472" t="str">
            <v>الشارع الرئيسي - السلوم</v>
          </cell>
          <cell r="N472" t="str">
            <v>السلوم - مطروح</v>
          </cell>
          <cell r="O472">
            <v>17</v>
          </cell>
          <cell r="P472">
            <v>5</v>
          </cell>
          <cell r="Q472">
            <v>10</v>
          </cell>
          <cell r="U472" t="str">
            <v>مزارع</v>
          </cell>
        </row>
        <row r="473">
          <cell r="A473">
            <v>16735383</v>
          </cell>
          <cell r="B473" t="str">
            <v>حنين احمد شحاته عبد العزيز</v>
          </cell>
          <cell r="C473">
            <v>5</v>
          </cell>
          <cell r="D473">
            <v>1</v>
          </cell>
          <cell r="E473" t="str">
            <v>أنثى</v>
          </cell>
          <cell r="F473" t="str">
            <v>منقولة</v>
          </cell>
          <cell r="G473" t="str">
            <v>مسلمة</v>
          </cell>
          <cell r="H473">
            <v>35779</v>
          </cell>
          <cell r="I473">
            <v>35787</v>
          </cell>
          <cell r="J473">
            <v>467</v>
          </cell>
          <cell r="K473">
            <v>0</v>
          </cell>
          <cell r="L473" t="str">
            <v>نوره جمعه عبد العزيز</v>
          </cell>
          <cell r="M473" t="str">
            <v>الشارع الرئيسي - السلوم</v>
          </cell>
          <cell r="N473" t="str">
            <v>السلوم - مطروح</v>
          </cell>
          <cell r="O473">
            <v>17</v>
          </cell>
          <cell r="P473">
            <v>9</v>
          </cell>
          <cell r="Q473">
            <v>10</v>
          </cell>
          <cell r="U473" t="str">
            <v>سائق</v>
          </cell>
        </row>
        <row r="474">
          <cell r="A474">
            <v>16735063</v>
          </cell>
          <cell r="B474" t="str">
            <v>خلود يوسف دعبوب خير الله</v>
          </cell>
          <cell r="C474">
            <v>5</v>
          </cell>
          <cell r="D474">
            <v>2</v>
          </cell>
          <cell r="E474" t="str">
            <v>أنثى</v>
          </cell>
          <cell r="F474" t="str">
            <v>منقولة</v>
          </cell>
          <cell r="G474" t="str">
            <v>مسلمة</v>
          </cell>
          <cell r="H474">
            <v>35348</v>
          </cell>
          <cell r="I474">
            <v>35355</v>
          </cell>
          <cell r="J474">
            <v>377</v>
          </cell>
          <cell r="K474">
            <v>0</v>
          </cell>
          <cell r="L474" t="str">
            <v>تفاحه عبد الحي جمعه</v>
          </cell>
          <cell r="M474" t="str">
            <v>عزبة الحاج مناح - السلوم</v>
          </cell>
          <cell r="N474" t="str">
            <v>السلوم - مطروح</v>
          </cell>
          <cell r="O474">
            <v>22</v>
          </cell>
          <cell r="P474">
            <v>11</v>
          </cell>
          <cell r="Q474">
            <v>11</v>
          </cell>
          <cell r="U474" t="str">
            <v>مزارع</v>
          </cell>
        </row>
        <row r="475">
          <cell r="A475">
            <v>16735425</v>
          </cell>
          <cell r="B475" t="str">
            <v>دعاء رمضان محمد عبد المقصود</v>
          </cell>
          <cell r="C475">
            <v>5</v>
          </cell>
          <cell r="D475">
            <v>2</v>
          </cell>
          <cell r="E475" t="str">
            <v>أنثى</v>
          </cell>
          <cell r="F475" t="str">
            <v>منقولة</v>
          </cell>
          <cell r="G475" t="str">
            <v>مسلمة</v>
          </cell>
          <cell r="H475">
            <v>35828</v>
          </cell>
          <cell r="I475">
            <v>35842</v>
          </cell>
          <cell r="J475">
            <v>68</v>
          </cell>
          <cell r="K475">
            <v>0</v>
          </cell>
          <cell r="L475" t="str">
            <v>مسعوده انور عبد النبي</v>
          </cell>
          <cell r="M475" t="str">
            <v>العزبة الغربيه - السلوم</v>
          </cell>
          <cell r="N475" t="str">
            <v>السلوم - مطروح</v>
          </cell>
          <cell r="O475">
            <v>30</v>
          </cell>
          <cell r="P475">
            <v>7</v>
          </cell>
          <cell r="Q475">
            <v>10</v>
          </cell>
          <cell r="U475" t="str">
            <v>سائق</v>
          </cell>
        </row>
        <row r="476">
          <cell r="A476">
            <v>16735205</v>
          </cell>
          <cell r="B476" t="str">
            <v>دنيا جمال عبد الحميد محمد</v>
          </cell>
          <cell r="C476">
            <v>5</v>
          </cell>
          <cell r="D476">
            <v>1</v>
          </cell>
          <cell r="E476" t="str">
            <v>أنثى</v>
          </cell>
          <cell r="F476" t="str">
            <v>منقولة</v>
          </cell>
          <cell r="G476" t="str">
            <v>مسلمة</v>
          </cell>
          <cell r="H476">
            <v>35181</v>
          </cell>
          <cell r="I476">
            <v>35181</v>
          </cell>
          <cell r="J476">
            <v>635</v>
          </cell>
          <cell r="K476">
            <v>0</v>
          </cell>
          <cell r="L476" t="str">
            <v>سعاد سالم سلامه</v>
          </cell>
          <cell r="M476" t="str">
            <v>الاربعين - السويس</v>
          </cell>
          <cell r="N476" t="str">
            <v>السلوم - مطروح</v>
          </cell>
          <cell r="O476">
            <v>6</v>
          </cell>
          <cell r="P476">
            <v>5</v>
          </cell>
          <cell r="Q476">
            <v>12</v>
          </cell>
          <cell r="U476" t="str">
            <v>حداد مسلح</v>
          </cell>
        </row>
        <row r="477">
          <cell r="A477">
            <v>16735494</v>
          </cell>
          <cell r="B477" t="str">
            <v>دينار عبد الجيد فرج ابراهيم</v>
          </cell>
          <cell r="C477">
            <v>5</v>
          </cell>
          <cell r="D477">
            <v>1</v>
          </cell>
          <cell r="E477" t="str">
            <v>أنثى</v>
          </cell>
          <cell r="F477" t="str">
            <v>منقولة</v>
          </cell>
          <cell r="G477" t="str">
            <v>مسلمة</v>
          </cell>
          <cell r="H477">
            <v>35928</v>
          </cell>
          <cell r="I477">
            <v>35935</v>
          </cell>
          <cell r="J477">
            <v>199</v>
          </cell>
          <cell r="K477">
            <v>0</v>
          </cell>
          <cell r="L477" t="str">
            <v>فهيمه جمعه عبد العزيز</v>
          </cell>
          <cell r="M477" t="str">
            <v>الشارع الرئيسي - السلوم</v>
          </cell>
          <cell r="N477" t="str">
            <v>السلوم - مطروح</v>
          </cell>
          <cell r="O477">
            <v>19</v>
          </cell>
          <cell r="P477">
            <v>4</v>
          </cell>
          <cell r="Q477">
            <v>10</v>
          </cell>
          <cell r="U477" t="str">
            <v>صياد</v>
          </cell>
        </row>
        <row r="478">
          <cell r="A478">
            <v>16735408</v>
          </cell>
          <cell r="B478" t="str">
            <v>رحاب قدري الادهم محمد</v>
          </cell>
          <cell r="C478">
            <v>5</v>
          </cell>
          <cell r="D478">
            <v>2</v>
          </cell>
          <cell r="E478" t="str">
            <v>أنثى</v>
          </cell>
          <cell r="F478" t="str">
            <v>منقولة</v>
          </cell>
          <cell r="G478" t="str">
            <v>مسلمة</v>
          </cell>
          <cell r="H478">
            <v>35827</v>
          </cell>
          <cell r="I478">
            <v>35827</v>
          </cell>
          <cell r="J478">
            <v>71</v>
          </cell>
          <cell r="K478">
            <v>0</v>
          </cell>
          <cell r="L478" t="str">
            <v>جيهان عبد الباسط محمد</v>
          </cell>
          <cell r="M478" t="str">
            <v>اولاد نرفيلي - سوهاج</v>
          </cell>
          <cell r="N478" t="str">
            <v>السلوم - مطروح</v>
          </cell>
          <cell r="O478">
            <v>0</v>
          </cell>
          <cell r="P478">
            <v>8</v>
          </cell>
          <cell r="Q478">
            <v>10</v>
          </cell>
          <cell r="R478" t="str">
            <v>00855017</v>
          </cell>
          <cell r="S478" t="str">
            <v>0383380</v>
          </cell>
          <cell r="T478">
            <v>39783</v>
          </cell>
          <cell r="U478" t="str">
            <v>مؤهل</v>
          </cell>
        </row>
        <row r="479">
          <cell r="A479">
            <v>16735402</v>
          </cell>
          <cell r="B479" t="str">
            <v>زينب احمد محمد عبد الحفيظ</v>
          </cell>
          <cell r="C479">
            <v>5</v>
          </cell>
          <cell r="D479">
            <v>1</v>
          </cell>
          <cell r="E479" t="str">
            <v>أنثى</v>
          </cell>
          <cell r="F479" t="str">
            <v>منقولة</v>
          </cell>
          <cell r="G479" t="str">
            <v>مسلمة</v>
          </cell>
          <cell r="H479">
            <v>35808</v>
          </cell>
          <cell r="I479">
            <v>35817</v>
          </cell>
          <cell r="J479">
            <v>112</v>
          </cell>
          <cell r="K479">
            <v>29801130200747</v>
          </cell>
          <cell r="L479" t="str">
            <v>فاتن السيد بسيوني</v>
          </cell>
          <cell r="M479" t="str">
            <v>الاسكندريه - كرموز</v>
          </cell>
          <cell r="N479" t="str">
            <v>السلوم - مطروح</v>
          </cell>
          <cell r="O479">
            <v>19</v>
          </cell>
          <cell r="P479">
            <v>8</v>
          </cell>
          <cell r="Q479">
            <v>10</v>
          </cell>
        </row>
        <row r="480">
          <cell r="A480">
            <v>16735547</v>
          </cell>
          <cell r="B480" t="str">
            <v>زينب محمد قاسم يوسف</v>
          </cell>
          <cell r="C480">
            <v>5</v>
          </cell>
          <cell r="D480">
            <v>2</v>
          </cell>
          <cell r="E480" t="str">
            <v>أنثى</v>
          </cell>
          <cell r="F480" t="str">
            <v>منقولة</v>
          </cell>
          <cell r="G480" t="str">
            <v>مسلمة</v>
          </cell>
          <cell r="H480">
            <v>35999</v>
          </cell>
          <cell r="I480">
            <v>36009</v>
          </cell>
          <cell r="J480">
            <v>294</v>
          </cell>
          <cell r="K480">
            <v>0</v>
          </cell>
          <cell r="L480" t="str">
            <v>عطايا موسى حمد</v>
          </cell>
          <cell r="M480" t="str">
            <v>بجوار ميناء السلوم - السلوم</v>
          </cell>
          <cell r="N480" t="str">
            <v>السلوم - مطروح</v>
          </cell>
          <cell r="O480">
            <v>9</v>
          </cell>
          <cell r="P480">
            <v>2</v>
          </cell>
          <cell r="Q480">
            <v>10</v>
          </cell>
          <cell r="U480" t="str">
            <v>مزارع</v>
          </cell>
        </row>
        <row r="481">
          <cell r="A481">
            <v>16735578</v>
          </cell>
          <cell r="B481" t="str">
            <v>زينه حميد برقوق ابو بكر</v>
          </cell>
          <cell r="C481">
            <v>5</v>
          </cell>
          <cell r="D481">
            <v>1</v>
          </cell>
          <cell r="E481" t="str">
            <v>أنثى</v>
          </cell>
          <cell r="F481" t="str">
            <v>منقولة</v>
          </cell>
          <cell r="G481" t="str">
            <v>مسلمة</v>
          </cell>
          <cell r="H481">
            <v>36054</v>
          </cell>
          <cell r="I481">
            <v>36059</v>
          </cell>
          <cell r="J481">
            <v>2039</v>
          </cell>
          <cell r="K481">
            <v>0</v>
          </cell>
          <cell r="L481" t="str">
            <v>مبروكه محمود صالح</v>
          </cell>
          <cell r="M481" t="str">
            <v>مطروح</v>
          </cell>
          <cell r="N481" t="str">
            <v>السلوم - مطروح</v>
          </cell>
          <cell r="O481">
            <v>16</v>
          </cell>
          <cell r="P481">
            <v>0</v>
          </cell>
          <cell r="Q481">
            <v>10</v>
          </cell>
          <cell r="R481" t="str">
            <v>00855021</v>
          </cell>
          <cell r="S481" t="str">
            <v>0383380</v>
          </cell>
          <cell r="T481">
            <v>39783</v>
          </cell>
          <cell r="U481" t="str">
            <v>مزارع</v>
          </cell>
        </row>
        <row r="482">
          <cell r="A482">
            <v>393881137</v>
          </cell>
          <cell r="B482" t="str">
            <v>ساره نوري صافي صادق</v>
          </cell>
          <cell r="C482">
            <v>5</v>
          </cell>
          <cell r="D482">
            <v>2</v>
          </cell>
          <cell r="E482" t="str">
            <v>أنثى</v>
          </cell>
          <cell r="F482" t="str">
            <v>منقولة</v>
          </cell>
          <cell r="G482" t="str">
            <v>مسلمة</v>
          </cell>
          <cell r="H482">
            <v>35771</v>
          </cell>
          <cell r="I482">
            <v>35778</v>
          </cell>
          <cell r="J482">
            <v>452</v>
          </cell>
          <cell r="K482">
            <v>0</v>
          </cell>
          <cell r="L482" t="str">
            <v>بريكه جمعه علي</v>
          </cell>
          <cell r="M482" t="str">
            <v>عزبة الحاج مناح - السلوم</v>
          </cell>
          <cell r="N482" t="str">
            <v>السلوم - مطروح</v>
          </cell>
          <cell r="O482">
            <v>25</v>
          </cell>
          <cell r="P482">
            <v>9</v>
          </cell>
          <cell r="Q482">
            <v>10</v>
          </cell>
          <cell r="U482" t="str">
            <v>مزارع</v>
          </cell>
        </row>
        <row r="483">
          <cell r="A483">
            <v>401498031</v>
          </cell>
          <cell r="B483" t="str">
            <v>سالمين عبد الرحمن فندوس ضيف</v>
          </cell>
          <cell r="C483">
            <v>5</v>
          </cell>
          <cell r="D483">
            <v>1</v>
          </cell>
          <cell r="E483" t="str">
            <v>أنثى</v>
          </cell>
          <cell r="F483" t="str">
            <v>منقولة</v>
          </cell>
          <cell r="G483" t="str">
            <v>مسلمة</v>
          </cell>
          <cell r="H483">
            <v>35770</v>
          </cell>
          <cell r="I483">
            <v>35770</v>
          </cell>
          <cell r="J483">
            <v>423</v>
          </cell>
          <cell r="K483">
            <v>0</v>
          </cell>
          <cell r="L483" t="str">
            <v>زينه صالح دومه</v>
          </cell>
          <cell r="M483" t="str">
            <v>عزبة العمده فؤاد - السلوم</v>
          </cell>
          <cell r="N483" t="str">
            <v>السلوم - مطروح</v>
          </cell>
          <cell r="O483">
            <v>26</v>
          </cell>
          <cell r="P483">
            <v>9</v>
          </cell>
          <cell r="Q483">
            <v>10</v>
          </cell>
          <cell r="U483" t="str">
            <v>مزارع</v>
          </cell>
        </row>
        <row r="484">
          <cell r="A484">
            <v>16735431</v>
          </cell>
          <cell r="B484" t="str">
            <v>سعيده قاسم عبد الله فرجاني</v>
          </cell>
          <cell r="C484">
            <v>5</v>
          </cell>
          <cell r="D484">
            <v>1</v>
          </cell>
          <cell r="E484" t="str">
            <v>أنثى</v>
          </cell>
          <cell r="F484" t="str">
            <v>منقولة</v>
          </cell>
          <cell r="G484" t="str">
            <v>مسلمة</v>
          </cell>
          <cell r="H484">
            <v>35841</v>
          </cell>
          <cell r="I484">
            <v>35851</v>
          </cell>
          <cell r="J484">
            <v>79</v>
          </cell>
          <cell r="K484">
            <v>0</v>
          </cell>
          <cell r="L484" t="str">
            <v>خديجه حميده مبري</v>
          </cell>
          <cell r="M484" t="str">
            <v>عزبة فرجاني</v>
          </cell>
          <cell r="N484" t="str">
            <v>السلوم - مطروح</v>
          </cell>
          <cell r="O484">
            <v>17</v>
          </cell>
          <cell r="P484">
            <v>7</v>
          </cell>
          <cell r="Q484">
            <v>10</v>
          </cell>
          <cell r="U484" t="str">
            <v>مزارع</v>
          </cell>
        </row>
        <row r="485">
          <cell r="A485">
            <v>16735387</v>
          </cell>
          <cell r="B485" t="str">
            <v>سقاوه موسى متخطري نوح</v>
          </cell>
          <cell r="C485">
            <v>5</v>
          </cell>
          <cell r="D485">
            <v>2</v>
          </cell>
          <cell r="E485" t="str">
            <v>أنثى</v>
          </cell>
          <cell r="F485" t="str">
            <v>منقولة</v>
          </cell>
          <cell r="G485" t="str">
            <v>مسلمة</v>
          </cell>
          <cell r="H485">
            <v>35792</v>
          </cell>
          <cell r="I485">
            <v>35793</v>
          </cell>
          <cell r="J485">
            <v>474</v>
          </cell>
          <cell r="K485">
            <v>0</v>
          </cell>
          <cell r="L485" t="str">
            <v>ناجيه زارف ابراهيم</v>
          </cell>
          <cell r="M485" t="str">
            <v>عزبة القطعان - السلوم</v>
          </cell>
          <cell r="N485" t="str">
            <v>السلوم - مطروح</v>
          </cell>
          <cell r="O485">
            <v>4</v>
          </cell>
          <cell r="P485">
            <v>9</v>
          </cell>
          <cell r="Q485">
            <v>10</v>
          </cell>
          <cell r="U485" t="str">
            <v>مزارع</v>
          </cell>
        </row>
        <row r="486">
          <cell r="A486">
            <v>16735410</v>
          </cell>
          <cell r="B486" t="str">
            <v>سهيله عبد الله حميده عبد الله</v>
          </cell>
          <cell r="C486">
            <v>5</v>
          </cell>
          <cell r="D486">
            <v>1</v>
          </cell>
          <cell r="E486" t="str">
            <v>أنثى</v>
          </cell>
          <cell r="F486" t="str">
            <v>منقولة</v>
          </cell>
          <cell r="G486" t="str">
            <v>مسلمة</v>
          </cell>
          <cell r="H486">
            <v>35823</v>
          </cell>
          <cell r="I486">
            <v>35829</v>
          </cell>
          <cell r="J486">
            <v>47</v>
          </cell>
          <cell r="K486">
            <v>0</v>
          </cell>
          <cell r="L486" t="str">
            <v>نوره منصور مفتاح</v>
          </cell>
          <cell r="M486" t="str">
            <v>خلف المستشفى - السلوم</v>
          </cell>
          <cell r="N486" t="str">
            <v>السلوم - مطروح</v>
          </cell>
          <cell r="O486">
            <v>4</v>
          </cell>
          <cell r="P486">
            <v>8</v>
          </cell>
          <cell r="Q486">
            <v>10</v>
          </cell>
          <cell r="U486" t="str">
            <v>مزارع</v>
          </cell>
        </row>
        <row r="487">
          <cell r="A487">
            <v>16735539</v>
          </cell>
          <cell r="B487" t="str">
            <v>شهيره عبد الرحيم مناح صالح</v>
          </cell>
          <cell r="C487">
            <v>5</v>
          </cell>
          <cell r="D487">
            <v>2</v>
          </cell>
          <cell r="E487" t="str">
            <v>أنثى</v>
          </cell>
          <cell r="F487" t="str">
            <v>منقولة</v>
          </cell>
          <cell r="G487" t="str">
            <v>مسلمة</v>
          </cell>
          <cell r="H487">
            <v>35987</v>
          </cell>
          <cell r="I487">
            <v>35992</v>
          </cell>
          <cell r="J487">
            <v>278</v>
          </cell>
          <cell r="K487">
            <v>0</v>
          </cell>
          <cell r="L487" t="str">
            <v>شريفه عبد القادر مساعد</v>
          </cell>
          <cell r="M487" t="str">
            <v>السلوم</v>
          </cell>
          <cell r="N487" t="str">
            <v>السلوم - مطروح</v>
          </cell>
          <cell r="O487">
            <v>21</v>
          </cell>
          <cell r="P487">
            <v>2</v>
          </cell>
          <cell r="Q487">
            <v>10</v>
          </cell>
          <cell r="U487" t="str">
            <v>سائق</v>
          </cell>
        </row>
        <row r="488">
          <cell r="A488">
            <v>393698031</v>
          </cell>
          <cell r="B488" t="str">
            <v>شيماء جمعه سالم الساعدي</v>
          </cell>
          <cell r="C488">
            <v>5</v>
          </cell>
          <cell r="D488">
            <v>1</v>
          </cell>
          <cell r="E488" t="str">
            <v>أنثى</v>
          </cell>
          <cell r="F488" t="str">
            <v>منقولة</v>
          </cell>
          <cell r="G488" t="str">
            <v>مسلمة</v>
          </cell>
          <cell r="H488">
            <v>35782</v>
          </cell>
          <cell r="I488">
            <v>35784</v>
          </cell>
          <cell r="J488">
            <v>46</v>
          </cell>
          <cell r="K488">
            <v>0</v>
          </cell>
          <cell r="L488" t="str">
            <v>عطايا رمضان عوض</v>
          </cell>
          <cell r="M488" t="str">
            <v>بجوار محطة الكهرباء - السلوم</v>
          </cell>
          <cell r="N488" t="str">
            <v>السلوم - مطروح</v>
          </cell>
          <cell r="O488">
            <v>14</v>
          </cell>
          <cell r="P488">
            <v>9</v>
          </cell>
          <cell r="Q488">
            <v>10</v>
          </cell>
          <cell r="R488" t="str">
            <v>00855188</v>
          </cell>
          <cell r="S488" t="str">
            <v>0383282</v>
          </cell>
          <cell r="T488">
            <v>39750</v>
          </cell>
          <cell r="U488" t="str">
            <v>مزارع</v>
          </cell>
        </row>
        <row r="489">
          <cell r="A489">
            <v>16735437</v>
          </cell>
          <cell r="B489" t="str">
            <v>صابرين محمد يونس شعيب</v>
          </cell>
          <cell r="C489">
            <v>5</v>
          </cell>
          <cell r="D489">
            <v>1</v>
          </cell>
          <cell r="E489" t="str">
            <v>أنثى</v>
          </cell>
          <cell r="F489" t="str">
            <v>منقولة</v>
          </cell>
          <cell r="G489" t="str">
            <v>مسلمة</v>
          </cell>
          <cell r="H489">
            <v>35859</v>
          </cell>
          <cell r="I489">
            <v>35862</v>
          </cell>
          <cell r="J489">
            <v>87</v>
          </cell>
          <cell r="K489">
            <v>0</v>
          </cell>
          <cell r="L489" t="str">
            <v>فايزه حامد فتح الله</v>
          </cell>
          <cell r="M489" t="str">
            <v>عزبة القطعان - السلوم</v>
          </cell>
          <cell r="N489" t="str">
            <v>السلوم - مطروح</v>
          </cell>
          <cell r="O489">
            <v>27</v>
          </cell>
          <cell r="P489">
            <v>6</v>
          </cell>
          <cell r="Q489">
            <v>10</v>
          </cell>
          <cell r="U489" t="str">
            <v>سائق</v>
          </cell>
        </row>
        <row r="490">
          <cell r="A490">
            <v>16733710</v>
          </cell>
          <cell r="B490" t="str">
            <v>فاطمه مدحت محمد عبد المجيد الشهاوي</v>
          </cell>
          <cell r="C490">
            <v>5</v>
          </cell>
          <cell r="D490">
            <v>1</v>
          </cell>
          <cell r="E490" t="str">
            <v>أنثى</v>
          </cell>
          <cell r="F490" t="str">
            <v>منقولة</v>
          </cell>
          <cell r="G490" t="str">
            <v>مسلمة</v>
          </cell>
          <cell r="H490">
            <v>35767</v>
          </cell>
          <cell r="I490">
            <v>37151</v>
          </cell>
          <cell r="J490">
            <v>20258</v>
          </cell>
          <cell r="K490">
            <v>0</v>
          </cell>
          <cell r="L490" t="str">
            <v>منا عبد السلام محمد ابو شنب</v>
          </cell>
          <cell r="M490" t="str">
            <v>ليبيا</v>
          </cell>
          <cell r="N490" t="str">
            <v>السلوم - مطروح</v>
          </cell>
          <cell r="O490">
            <v>29</v>
          </cell>
          <cell r="P490">
            <v>9</v>
          </cell>
          <cell r="Q490">
            <v>10</v>
          </cell>
          <cell r="U490" t="str">
            <v>نجار</v>
          </cell>
        </row>
        <row r="491">
          <cell r="A491">
            <v>16735231</v>
          </cell>
          <cell r="B491" t="str">
            <v>فريحه عبد السلام صالح فرج</v>
          </cell>
          <cell r="C491">
            <v>5</v>
          </cell>
          <cell r="D491">
            <v>1</v>
          </cell>
          <cell r="E491" t="str">
            <v>أنثى</v>
          </cell>
          <cell r="F491" t="str">
            <v>منقولة</v>
          </cell>
          <cell r="G491" t="str">
            <v>مسلمة</v>
          </cell>
          <cell r="H491">
            <v>35560</v>
          </cell>
          <cell r="I491">
            <v>35571</v>
          </cell>
          <cell r="J491">
            <v>183</v>
          </cell>
          <cell r="K491">
            <v>0</v>
          </cell>
          <cell r="L491" t="str">
            <v>عيشه عبد الله حسين</v>
          </cell>
          <cell r="M491" t="str">
            <v>عزبة ابو قعيره - السلوم</v>
          </cell>
          <cell r="N491" t="str">
            <v>السلوم - مطروح</v>
          </cell>
          <cell r="O491">
            <v>22</v>
          </cell>
          <cell r="P491">
            <v>4</v>
          </cell>
          <cell r="Q491">
            <v>11</v>
          </cell>
          <cell r="U491" t="str">
            <v>مزارع</v>
          </cell>
        </row>
        <row r="492">
          <cell r="A492">
            <v>16734611</v>
          </cell>
          <cell r="B492" t="str">
            <v>فوزيه عادل عبد الباسط عبد الرحيم</v>
          </cell>
          <cell r="C492">
            <v>5</v>
          </cell>
          <cell r="D492">
            <v>1</v>
          </cell>
          <cell r="E492" t="str">
            <v>أنثى</v>
          </cell>
          <cell r="F492" t="str">
            <v>باقية</v>
          </cell>
          <cell r="G492" t="str">
            <v>مسلمة</v>
          </cell>
          <cell r="N492" t="str">
            <v>السلوم - مطروح</v>
          </cell>
          <cell r="O492" t="str">
            <v/>
          </cell>
          <cell r="P492" t="str">
            <v/>
          </cell>
          <cell r="Q492" t="str">
            <v/>
          </cell>
          <cell r="Y492" t="str">
            <v>متسربة</v>
          </cell>
        </row>
        <row r="493">
          <cell r="A493">
            <v>16735221</v>
          </cell>
          <cell r="B493" t="str">
            <v>مرزوقه العبد عبد القادر شعيب</v>
          </cell>
          <cell r="C493">
            <v>5</v>
          </cell>
          <cell r="D493">
            <v>1</v>
          </cell>
          <cell r="E493" t="str">
            <v>أنثى</v>
          </cell>
          <cell r="F493" t="str">
            <v>باقية</v>
          </cell>
          <cell r="G493" t="str">
            <v>مسلمة</v>
          </cell>
          <cell r="H493">
            <v>35565</v>
          </cell>
          <cell r="I493">
            <v>35569</v>
          </cell>
          <cell r="J493">
            <v>165</v>
          </cell>
          <cell r="K493">
            <v>0</v>
          </cell>
          <cell r="L493" t="str">
            <v>مبروكه راف الله قاسم</v>
          </cell>
          <cell r="M493" t="str">
            <v>عزبة حميد الساعدي - السلوم</v>
          </cell>
          <cell r="N493" t="str">
            <v>السلوم - مطروح</v>
          </cell>
          <cell r="O493">
            <v>17</v>
          </cell>
          <cell r="P493">
            <v>4</v>
          </cell>
          <cell r="Q493">
            <v>11</v>
          </cell>
          <cell r="U493" t="str">
            <v>مزارع</v>
          </cell>
        </row>
        <row r="494">
          <cell r="A494">
            <v>16735529</v>
          </cell>
          <cell r="B494" t="str">
            <v>مروه حسن عبد الكريم محمود</v>
          </cell>
          <cell r="C494">
            <v>5</v>
          </cell>
          <cell r="D494">
            <v>2</v>
          </cell>
          <cell r="E494" t="str">
            <v>أنثى</v>
          </cell>
          <cell r="F494" t="str">
            <v>منقولة</v>
          </cell>
          <cell r="G494" t="str">
            <v>مسلمة</v>
          </cell>
          <cell r="H494">
            <v>35962</v>
          </cell>
          <cell r="I494">
            <v>35977</v>
          </cell>
          <cell r="J494">
            <v>256</v>
          </cell>
          <cell r="K494">
            <v>0</v>
          </cell>
          <cell r="L494" t="str">
            <v>نازك رحومه عبد الرازق</v>
          </cell>
          <cell r="M494" t="str">
            <v>عزبة مناح - السلوم</v>
          </cell>
          <cell r="N494" t="str">
            <v>السلوم - مطروح</v>
          </cell>
          <cell r="O494">
            <v>16</v>
          </cell>
          <cell r="P494">
            <v>3</v>
          </cell>
          <cell r="Q494">
            <v>10</v>
          </cell>
          <cell r="U494" t="str">
            <v>مزارع</v>
          </cell>
        </row>
        <row r="495">
          <cell r="A495">
            <v>393889439</v>
          </cell>
          <cell r="B495" t="str">
            <v>مروه يادم حمد صالح</v>
          </cell>
          <cell r="C495">
            <v>5</v>
          </cell>
          <cell r="D495">
            <v>2</v>
          </cell>
          <cell r="E495" t="str">
            <v>أنثى</v>
          </cell>
          <cell r="F495" t="str">
            <v>منقولة</v>
          </cell>
          <cell r="G495" t="str">
            <v>مسلمة</v>
          </cell>
          <cell r="H495">
            <v>35911</v>
          </cell>
          <cell r="I495">
            <v>35924</v>
          </cell>
          <cell r="J495">
            <v>177</v>
          </cell>
          <cell r="K495">
            <v>0</v>
          </cell>
          <cell r="L495" t="str">
            <v>عزه حميده صالح</v>
          </cell>
          <cell r="M495" t="str">
            <v>الحران - السلوم</v>
          </cell>
          <cell r="N495" t="str">
            <v>السلوم - مطروح</v>
          </cell>
          <cell r="O495">
            <v>6</v>
          </cell>
          <cell r="P495">
            <v>5</v>
          </cell>
          <cell r="Q495">
            <v>10</v>
          </cell>
          <cell r="U495" t="str">
            <v>مزارع</v>
          </cell>
        </row>
        <row r="496">
          <cell r="A496">
            <v>16735057</v>
          </cell>
          <cell r="B496" t="str">
            <v>مريم محمد بشاري سليمان</v>
          </cell>
          <cell r="C496">
            <v>5</v>
          </cell>
          <cell r="D496">
            <v>1</v>
          </cell>
          <cell r="E496" t="str">
            <v>أنثى</v>
          </cell>
          <cell r="F496" t="str">
            <v>باقية</v>
          </cell>
          <cell r="G496" t="str">
            <v>مسلمة</v>
          </cell>
          <cell r="N496" t="str">
            <v>السلوم - مطروح</v>
          </cell>
          <cell r="O496" t="str">
            <v/>
          </cell>
          <cell r="P496" t="str">
            <v/>
          </cell>
          <cell r="Q496" t="str">
            <v/>
          </cell>
          <cell r="Y496" t="str">
            <v>متسربة</v>
          </cell>
        </row>
        <row r="497">
          <cell r="A497">
            <v>16735392</v>
          </cell>
          <cell r="B497" t="str">
            <v>منى عبد الرحمن موسى حمد</v>
          </cell>
          <cell r="C497">
            <v>5</v>
          </cell>
          <cell r="D497">
            <v>1</v>
          </cell>
          <cell r="E497" t="str">
            <v>أنثى</v>
          </cell>
          <cell r="F497" t="str">
            <v>منقولة</v>
          </cell>
          <cell r="G497" t="str">
            <v>مسلمة</v>
          </cell>
          <cell r="H497">
            <v>35796</v>
          </cell>
          <cell r="I497">
            <v>35798</v>
          </cell>
          <cell r="J497">
            <v>5</v>
          </cell>
          <cell r="K497">
            <v>0</v>
          </cell>
          <cell r="L497" t="str">
            <v>شويخه محمد فضيل</v>
          </cell>
          <cell r="M497" t="str">
            <v>عزبة السنينات - السلوم</v>
          </cell>
          <cell r="N497" t="str">
            <v>السلوم - مطروح</v>
          </cell>
          <cell r="O497">
            <v>0</v>
          </cell>
          <cell r="P497">
            <v>9</v>
          </cell>
          <cell r="Q497">
            <v>10</v>
          </cell>
          <cell r="U497" t="str">
            <v>مزارع</v>
          </cell>
        </row>
        <row r="498">
          <cell r="A498">
            <v>16735537</v>
          </cell>
          <cell r="B498" t="str">
            <v>ميار حسين حامد ابراهيم</v>
          </cell>
          <cell r="C498">
            <v>5</v>
          </cell>
          <cell r="D498">
            <v>1</v>
          </cell>
          <cell r="E498" t="str">
            <v>أنثى</v>
          </cell>
          <cell r="F498" t="str">
            <v>منقولة</v>
          </cell>
          <cell r="G498" t="str">
            <v>مسلمة</v>
          </cell>
          <cell r="H498">
            <v>35977</v>
          </cell>
          <cell r="I498">
            <v>35989</v>
          </cell>
          <cell r="J498">
            <v>273</v>
          </cell>
          <cell r="K498">
            <v>0</v>
          </cell>
          <cell r="L498" t="str">
            <v>سيده صبري محمد</v>
          </cell>
          <cell r="M498" t="str">
            <v>عماره 1 شقه 5 - السلوم</v>
          </cell>
          <cell r="N498" t="str">
            <v>السلوم - مطروح</v>
          </cell>
          <cell r="O498">
            <v>0</v>
          </cell>
          <cell r="P498">
            <v>3</v>
          </cell>
          <cell r="Q498">
            <v>10</v>
          </cell>
          <cell r="R498" t="str">
            <v>00855191</v>
          </cell>
          <cell r="S498" t="str">
            <v>0383282</v>
          </cell>
          <cell r="T498">
            <v>39750</v>
          </cell>
          <cell r="U498" t="str">
            <v>بكالوريوس تجاره</v>
          </cell>
        </row>
        <row r="499">
          <cell r="A499">
            <v>16735355</v>
          </cell>
          <cell r="B499" t="str">
            <v>ناديه فتحي ياقوت محمد</v>
          </cell>
          <cell r="C499">
            <v>5</v>
          </cell>
          <cell r="D499">
            <v>2</v>
          </cell>
          <cell r="E499" t="str">
            <v>أنثى</v>
          </cell>
          <cell r="F499" t="str">
            <v>منقولة</v>
          </cell>
          <cell r="G499" t="str">
            <v>مسلمة</v>
          </cell>
          <cell r="H499">
            <v>35754</v>
          </cell>
          <cell r="I499">
            <v>35754</v>
          </cell>
          <cell r="J499">
            <v>405</v>
          </cell>
          <cell r="K499">
            <v>0</v>
          </cell>
          <cell r="L499" t="str">
            <v>عزيزه عاشور الفخراني</v>
          </cell>
          <cell r="M499" t="str">
            <v>السلوم</v>
          </cell>
          <cell r="N499" t="str">
            <v>السلوم - مطروح</v>
          </cell>
          <cell r="O499">
            <v>12</v>
          </cell>
          <cell r="P499">
            <v>10</v>
          </cell>
          <cell r="Q499">
            <v>10</v>
          </cell>
          <cell r="U499" t="str">
            <v>صاحب ورشة لحام</v>
          </cell>
        </row>
        <row r="500">
          <cell r="A500">
            <v>16735390</v>
          </cell>
          <cell r="B500" t="str">
            <v>نجاح لافي شرفاد موسى</v>
          </cell>
          <cell r="C500">
            <v>5</v>
          </cell>
          <cell r="D500">
            <v>2</v>
          </cell>
          <cell r="E500" t="str">
            <v>أنثى</v>
          </cell>
          <cell r="F500" t="str">
            <v>منقولة</v>
          </cell>
          <cell r="G500" t="str">
            <v>مسلمة</v>
          </cell>
          <cell r="H500">
            <v>35796</v>
          </cell>
          <cell r="I500">
            <v>35796</v>
          </cell>
          <cell r="J500">
            <v>3</v>
          </cell>
          <cell r="K500">
            <v>0</v>
          </cell>
          <cell r="L500" t="str">
            <v>نعمه طيب عويان</v>
          </cell>
          <cell r="M500" t="str">
            <v>خلف المستشفى - السلوم</v>
          </cell>
          <cell r="N500" t="str">
            <v>السلوم - مطروح</v>
          </cell>
          <cell r="O500">
            <v>0</v>
          </cell>
          <cell r="P500">
            <v>9</v>
          </cell>
          <cell r="Q500">
            <v>10</v>
          </cell>
          <cell r="U500" t="str">
            <v>لا يعمل</v>
          </cell>
        </row>
        <row r="501">
          <cell r="A501">
            <v>16735393</v>
          </cell>
          <cell r="B501" t="str">
            <v>نجوى فؤاد عبد النبي صالح</v>
          </cell>
          <cell r="C501">
            <v>5</v>
          </cell>
          <cell r="D501">
            <v>1</v>
          </cell>
          <cell r="E501" t="str">
            <v>أنثى</v>
          </cell>
          <cell r="F501" t="str">
            <v>منقولة</v>
          </cell>
          <cell r="G501" t="str">
            <v>مسلمة</v>
          </cell>
          <cell r="H501">
            <v>35796</v>
          </cell>
          <cell r="I501">
            <v>35799</v>
          </cell>
          <cell r="J501">
            <v>6</v>
          </cell>
          <cell r="K501">
            <v>0</v>
          </cell>
          <cell r="L501" t="str">
            <v>حُسن حمد صالح</v>
          </cell>
          <cell r="M501" t="str">
            <v>السلوم</v>
          </cell>
          <cell r="N501" t="str">
            <v>السلوم - مطروح</v>
          </cell>
          <cell r="O501">
            <v>0</v>
          </cell>
          <cell r="P501">
            <v>9</v>
          </cell>
          <cell r="Q501">
            <v>10</v>
          </cell>
          <cell r="U501" t="str">
            <v>موظف</v>
          </cell>
        </row>
        <row r="502">
          <cell r="A502">
            <v>16735592</v>
          </cell>
          <cell r="B502" t="str">
            <v>نهى احمد محمد فرج</v>
          </cell>
          <cell r="C502">
            <v>5</v>
          </cell>
          <cell r="D502">
            <v>2</v>
          </cell>
          <cell r="E502" t="str">
            <v>أنثى</v>
          </cell>
          <cell r="F502" t="str">
            <v>منقولة</v>
          </cell>
          <cell r="G502" t="str">
            <v>مسلمة</v>
          </cell>
          <cell r="H502">
            <v>36069</v>
          </cell>
          <cell r="I502">
            <v>36078</v>
          </cell>
          <cell r="J502">
            <v>367</v>
          </cell>
          <cell r="K502">
            <v>0</v>
          </cell>
          <cell r="L502" t="str">
            <v>نعمه منبي سنوسي</v>
          </cell>
          <cell r="M502" t="str">
            <v>السلوم</v>
          </cell>
          <cell r="N502" t="str">
            <v>السلوم - مطروح</v>
          </cell>
          <cell r="O502">
            <v>0</v>
          </cell>
          <cell r="P502">
            <v>0</v>
          </cell>
          <cell r="Q502">
            <v>10</v>
          </cell>
          <cell r="U502" t="str">
            <v>سائق</v>
          </cell>
        </row>
        <row r="503">
          <cell r="A503">
            <v>16735523</v>
          </cell>
          <cell r="B503" t="str">
            <v>نورا فوزي عبد الحي جمعه</v>
          </cell>
          <cell r="C503">
            <v>5</v>
          </cell>
          <cell r="D503">
            <v>2</v>
          </cell>
          <cell r="E503" t="str">
            <v>أنثى</v>
          </cell>
          <cell r="F503" t="str">
            <v>منقولة</v>
          </cell>
          <cell r="G503" t="str">
            <v>مسلمة</v>
          </cell>
          <cell r="H503">
            <v>35963</v>
          </cell>
          <cell r="I503">
            <v>35971</v>
          </cell>
          <cell r="J503">
            <v>248</v>
          </cell>
          <cell r="K503">
            <v>0</v>
          </cell>
          <cell r="L503" t="str">
            <v>غنيه عبد الفتاح مطاوع</v>
          </cell>
          <cell r="M503" t="str">
            <v>العزيزيه - السلوم</v>
          </cell>
          <cell r="N503" t="str">
            <v>السلوم - مطروح</v>
          </cell>
          <cell r="O503">
            <v>15</v>
          </cell>
          <cell r="P503">
            <v>3</v>
          </cell>
          <cell r="Q503">
            <v>10</v>
          </cell>
          <cell r="U503" t="str">
            <v>مزارع</v>
          </cell>
        </row>
        <row r="504">
          <cell r="A504">
            <v>16735552</v>
          </cell>
          <cell r="B504" t="str">
            <v>هاجر اشرف شبيب عبد الرحيم</v>
          </cell>
          <cell r="C504">
            <v>5</v>
          </cell>
          <cell r="D504">
            <v>2</v>
          </cell>
          <cell r="E504" t="str">
            <v>أنثى</v>
          </cell>
          <cell r="F504" t="str">
            <v>منقولة</v>
          </cell>
          <cell r="G504" t="str">
            <v>مسلمة</v>
          </cell>
          <cell r="H504">
            <v>36011</v>
          </cell>
          <cell r="I504">
            <v>36011</v>
          </cell>
          <cell r="J504">
            <v>367</v>
          </cell>
          <cell r="K504">
            <v>0</v>
          </cell>
          <cell r="L504" t="str">
            <v>نجوى شلقاني عبد الرحيم</v>
          </cell>
          <cell r="M504" t="str">
            <v>السقريه - سوهاج</v>
          </cell>
          <cell r="N504" t="str">
            <v>السلوم - مطروح</v>
          </cell>
          <cell r="O504">
            <v>28</v>
          </cell>
          <cell r="P504">
            <v>1</v>
          </cell>
          <cell r="Q504">
            <v>10</v>
          </cell>
          <cell r="U504" t="str">
            <v>عامل</v>
          </cell>
        </row>
        <row r="505">
          <cell r="A505">
            <v>16735563</v>
          </cell>
          <cell r="B505" t="str">
            <v>هاجر صالح حميده صالح</v>
          </cell>
          <cell r="C505">
            <v>5</v>
          </cell>
          <cell r="D505">
            <v>1</v>
          </cell>
          <cell r="E505" t="str">
            <v>أنثى</v>
          </cell>
          <cell r="F505" t="str">
            <v>منقولة</v>
          </cell>
          <cell r="G505" t="str">
            <v>مسلمة</v>
          </cell>
          <cell r="H505">
            <v>36025</v>
          </cell>
          <cell r="I505">
            <v>36031</v>
          </cell>
          <cell r="J505">
            <v>317</v>
          </cell>
          <cell r="K505">
            <v>0</v>
          </cell>
          <cell r="L505" t="str">
            <v>حُسن عمران محمد</v>
          </cell>
          <cell r="M505" t="str">
            <v>عزبة الشيخ علي - السلوم</v>
          </cell>
          <cell r="N505" t="str">
            <v>السلوم - مطروح</v>
          </cell>
          <cell r="O505">
            <v>14</v>
          </cell>
          <cell r="P505">
            <v>1</v>
          </cell>
          <cell r="Q505">
            <v>10</v>
          </cell>
          <cell r="R505" t="str">
            <v>00855190</v>
          </cell>
          <cell r="S505" t="str">
            <v>0383282</v>
          </cell>
          <cell r="T505">
            <v>39750</v>
          </cell>
          <cell r="U505" t="str">
            <v>ثانويه عامه</v>
          </cell>
        </row>
        <row r="506">
          <cell r="A506">
            <v>16735349</v>
          </cell>
          <cell r="B506" t="str">
            <v>هاجر عيد شرفاد موسى</v>
          </cell>
          <cell r="C506">
            <v>5</v>
          </cell>
          <cell r="D506">
            <v>1</v>
          </cell>
          <cell r="E506" t="str">
            <v>أنثى</v>
          </cell>
          <cell r="F506" t="str">
            <v>منقولة</v>
          </cell>
          <cell r="G506" t="str">
            <v>مسلمة</v>
          </cell>
          <cell r="H506">
            <v>35735</v>
          </cell>
          <cell r="I506">
            <v>35745</v>
          </cell>
          <cell r="J506">
            <v>395</v>
          </cell>
          <cell r="K506">
            <v>0</v>
          </cell>
          <cell r="L506" t="str">
            <v>سليمه عز الدين عبد العاطي</v>
          </cell>
          <cell r="M506" t="str">
            <v>العزبه الغربيه - السلوم</v>
          </cell>
          <cell r="N506" t="str">
            <v>السلوم - مطروح</v>
          </cell>
          <cell r="O506">
            <v>0</v>
          </cell>
          <cell r="P506">
            <v>11</v>
          </cell>
          <cell r="Q506">
            <v>10</v>
          </cell>
          <cell r="U506" t="str">
            <v>مزارع</v>
          </cell>
        </row>
        <row r="507">
          <cell r="A507">
            <v>16735471</v>
          </cell>
          <cell r="B507" t="str">
            <v>هاجر مسعود موسى حمد</v>
          </cell>
          <cell r="C507">
            <v>5</v>
          </cell>
          <cell r="D507">
            <v>2</v>
          </cell>
          <cell r="E507" t="str">
            <v>أنثى</v>
          </cell>
          <cell r="F507" t="str">
            <v>منقولة</v>
          </cell>
          <cell r="G507" t="str">
            <v>مسلمة</v>
          </cell>
          <cell r="H507">
            <v>35916</v>
          </cell>
          <cell r="I507">
            <v>35917</v>
          </cell>
          <cell r="J507">
            <v>166</v>
          </cell>
          <cell r="K507">
            <v>0</v>
          </cell>
          <cell r="L507" t="str">
            <v>فضيله بيده عبد السيد</v>
          </cell>
          <cell r="M507" t="str">
            <v>خلف المستشفى - السلوم</v>
          </cell>
          <cell r="N507" t="str">
            <v>السلوم - مطروح</v>
          </cell>
          <cell r="O507">
            <v>0</v>
          </cell>
          <cell r="P507">
            <v>5</v>
          </cell>
          <cell r="Q507">
            <v>10</v>
          </cell>
          <cell r="U507" t="str">
            <v>مزارع</v>
          </cell>
        </row>
        <row r="508">
          <cell r="A508">
            <v>16735505</v>
          </cell>
          <cell r="B508" t="str">
            <v>هدى علي فضيل شعيب</v>
          </cell>
          <cell r="C508">
            <v>5</v>
          </cell>
          <cell r="D508">
            <v>2</v>
          </cell>
          <cell r="E508" t="str">
            <v>أنثى</v>
          </cell>
          <cell r="F508" t="str">
            <v>منقولة</v>
          </cell>
          <cell r="G508" t="str">
            <v>مسلمة</v>
          </cell>
          <cell r="H508">
            <v>35948</v>
          </cell>
          <cell r="I508">
            <v>35952</v>
          </cell>
          <cell r="J508">
            <v>224</v>
          </cell>
          <cell r="K508">
            <v>0</v>
          </cell>
          <cell r="L508" t="str">
            <v>خميسه عبد العاطي عبد النبي</v>
          </cell>
          <cell r="M508" t="str">
            <v>عزبة القطعان - السلوم</v>
          </cell>
          <cell r="N508" t="str">
            <v>السلوم - مطروح</v>
          </cell>
          <cell r="O508">
            <v>30</v>
          </cell>
          <cell r="P508">
            <v>3</v>
          </cell>
          <cell r="Q508">
            <v>10</v>
          </cell>
          <cell r="R508" t="str">
            <v>00855189</v>
          </cell>
          <cell r="S508" t="str">
            <v>0383282</v>
          </cell>
          <cell r="T508">
            <v>39750</v>
          </cell>
          <cell r="U508" t="str">
            <v>عامل</v>
          </cell>
        </row>
        <row r="509">
          <cell r="A509">
            <v>16735352</v>
          </cell>
          <cell r="B509" t="str">
            <v>هدى محمد رجب مصطفى</v>
          </cell>
          <cell r="C509">
            <v>5</v>
          </cell>
          <cell r="D509">
            <v>2</v>
          </cell>
          <cell r="E509" t="str">
            <v>أنثى</v>
          </cell>
          <cell r="F509" t="str">
            <v>منقولة</v>
          </cell>
          <cell r="G509" t="str">
            <v>مسلمة</v>
          </cell>
          <cell r="H509">
            <v>35749</v>
          </cell>
          <cell r="I509">
            <v>35750</v>
          </cell>
          <cell r="J509">
            <v>401</v>
          </cell>
          <cell r="K509">
            <v>0</v>
          </cell>
          <cell r="L509" t="str">
            <v>حواء ناجي حسين</v>
          </cell>
          <cell r="M509" t="str">
            <v>العزبه الغربيه - السلوم</v>
          </cell>
          <cell r="N509" t="str">
            <v>السلوم - مطروح</v>
          </cell>
          <cell r="O509">
            <v>17</v>
          </cell>
          <cell r="P509">
            <v>10</v>
          </cell>
          <cell r="Q509">
            <v>10</v>
          </cell>
          <cell r="U509" t="str">
            <v>موظف</v>
          </cell>
        </row>
        <row r="510">
          <cell r="A510">
            <v>16735464</v>
          </cell>
          <cell r="B510" t="str">
            <v>هدى ناجي عيد منصور</v>
          </cell>
          <cell r="C510">
            <v>5</v>
          </cell>
          <cell r="D510">
            <v>2</v>
          </cell>
          <cell r="E510" t="str">
            <v>أنثى</v>
          </cell>
          <cell r="F510" t="str">
            <v>منقولة</v>
          </cell>
          <cell r="G510" t="str">
            <v>مسلمة</v>
          </cell>
          <cell r="H510">
            <v>35906</v>
          </cell>
          <cell r="I510">
            <v>35914</v>
          </cell>
          <cell r="J510">
            <v>155</v>
          </cell>
          <cell r="K510">
            <v>0</v>
          </cell>
          <cell r="L510" t="str">
            <v>مريم متوبل عبد الكريم</v>
          </cell>
          <cell r="M510" t="str">
            <v>عزبة القطعان - السلوم</v>
          </cell>
          <cell r="N510" t="str">
            <v>السلوم - مطروح</v>
          </cell>
          <cell r="O510">
            <v>11</v>
          </cell>
          <cell r="P510">
            <v>5</v>
          </cell>
          <cell r="Q510">
            <v>10</v>
          </cell>
          <cell r="U510" t="str">
            <v>مزارع</v>
          </cell>
        </row>
        <row r="511">
          <cell r="A511">
            <v>401498057</v>
          </cell>
          <cell r="B511" t="str">
            <v>هويدا حكيم متموح مسعود</v>
          </cell>
          <cell r="C511">
            <v>5</v>
          </cell>
          <cell r="D511">
            <v>2</v>
          </cell>
          <cell r="E511" t="str">
            <v>أنثى</v>
          </cell>
          <cell r="F511" t="str">
            <v>منقولة</v>
          </cell>
          <cell r="G511" t="str">
            <v>مسلمة</v>
          </cell>
          <cell r="H511">
            <v>35749</v>
          </cell>
          <cell r="I511">
            <v>35754</v>
          </cell>
          <cell r="J511">
            <v>406</v>
          </cell>
          <cell r="K511">
            <v>0</v>
          </cell>
          <cell r="L511" t="str">
            <v>صالحه دبنون مسعود</v>
          </cell>
          <cell r="M511" t="str">
            <v>خلف الشارع الرئيسي - السلوم</v>
          </cell>
          <cell r="N511" t="str">
            <v>السلوم - مطروح</v>
          </cell>
          <cell r="O511">
            <v>17</v>
          </cell>
          <cell r="P511">
            <v>10</v>
          </cell>
          <cell r="Q511">
            <v>10</v>
          </cell>
          <cell r="U511" t="str">
            <v>مزارع</v>
          </cell>
        </row>
        <row r="512">
          <cell r="A512">
            <v>16735512</v>
          </cell>
          <cell r="B512" t="str">
            <v>يارا ياسر السيد مبروك</v>
          </cell>
          <cell r="C512">
            <v>5</v>
          </cell>
          <cell r="D512">
            <v>1</v>
          </cell>
          <cell r="E512" t="str">
            <v>أنثى</v>
          </cell>
          <cell r="F512" t="str">
            <v>منقولة</v>
          </cell>
          <cell r="G512" t="str">
            <v>مسلمة</v>
          </cell>
          <cell r="H512">
            <v>35956</v>
          </cell>
          <cell r="I512">
            <v>35959</v>
          </cell>
          <cell r="J512">
            <v>307</v>
          </cell>
          <cell r="K512">
            <v>0</v>
          </cell>
          <cell r="L512" t="str">
            <v>سحر صبري شحاته</v>
          </cell>
          <cell r="M512" t="str">
            <v>الجمهوريه - الاسكندريه</v>
          </cell>
          <cell r="N512" t="str">
            <v>السلوم - مطروح</v>
          </cell>
          <cell r="O512">
            <v>22</v>
          </cell>
          <cell r="P512">
            <v>3</v>
          </cell>
          <cell r="Q512">
            <v>10</v>
          </cell>
          <cell r="U512" t="str">
            <v>اعمال حره</v>
          </cell>
        </row>
        <row r="513">
          <cell r="A513">
            <v>393869742</v>
          </cell>
          <cell r="B513" t="str">
            <v>احمد السيد عبد المقصود عزب</v>
          </cell>
          <cell r="C513">
            <v>5</v>
          </cell>
          <cell r="D513">
            <v>2</v>
          </cell>
          <cell r="E513" t="str">
            <v>ذكر</v>
          </cell>
          <cell r="F513" t="str">
            <v>منقول</v>
          </cell>
          <cell r="G513" t="str">
            <v>مسلم</v>
          </cell>
          <cell r="H513">
            <v>36060</v>
          </cell>
          <cell r="I513">
            <v>36064</v>
          </cell>
          <cell r="J513">
            <v>843</v>
          </cell>
          <cell r="K513">
            <v>29809221400651</v>
          </cell>
          <cell r="L513" t="str">
            <v>اسراء عبد الله بيومي</v>
          </cell>
          <cell r="M513" t="str">
            <v>القليوبيه - شبرا الخيمه اول</v>
          </cell>
          <cell r="N513" t="str">
            <v>السلوم - مطروح</v>
          </cell>
          <cell r="O513">
            <v>10</v>
          </cell>
          <cell r="P513">
            <v>0</v>
          </cell>
          <cell r="Q513">
            <v>10</v>
          </cell>
          <cell r="U513" t="str">
            <v>رئيس قسم</v>
          </cell>
        </row>
        <row r="514">
          <cell r="A514">
            <v>16735019</v>
          </cell>
          <cell r="B514" t="str">
            <v>احمد سمير عبد العزيز المهيطل</v>
          </cell>
          <cell r="C514">
            <v>5</v>
          </cell>
          <cell r="D514">
            <v>1</v>
          </cell>
          <cell r="E514" t="str">
            <v>ذكر</v>
          </cell>
          <cell r="F514" t="str">
            <v>باق</v>
          </cell>
          <cell r="G514" t="str">
            <v>مسلم</v>
          </cell>
          <cell r="N514" t="str">
            <v>السلوم - مطروح</v>
          </cell>
          <cell r="O514" t="str">
            <v/>
          </cell>
          <cell r="P514" t="str">
            <v/>
          </cell>
          <cell r="Q514" t="str">
            <v/>
          </cell>
          <cell r="Y514" t="str">
            <v>متسرب</v>
          </cell>
        </row>
        <row r="515">
          <cell r="A515">
            <v>16735503</v>
          </cell>
          <cell r="B515" t="str">
            <v>احمد سيد شمس محمد</v>
          </cell>
          <cell r="C515">
            <v>5</v>
          </cell>
          <cell r="D515">
            <v>1</v>
          </cell>
          <cell r="E515" t="str">
            <v>ذكر</v>
          </cell>
          <cell r="F515" t="str">
            <v>منقول</v>
          </cell>
          <cell r="G515" t="str">
            <v>مسلم</v>
          </cell>
          <cell r="H515">
            <v>35947</v>
          </cell>
          <cell r="I515">
            <v>35948</v>
          </cell>
          <cell r="J515">
            <v>215</v>
          </cell>
          <cell r="K515">
            <v>0</v>
          </cell>
          <cell r="L515" t="str">
            <v>حميده فاروق ابو الحمد</v>
          </cell>
          <cell r="M515" t="str">
            <v>السلوم</v>
          </cell>
          <cell r="N515" t="str">
            <v>السلوم - مطروح</v>
          </cell>
          <cell r="O515">
            <v>0</v>
          </cell>
          <cell r="P515">
            <v>4</v>
          </cell>
          <cell r="Q515">
            <v>10</v>
          </cell>
          <cell r="U515" t="str">
            <v>مدرس ثانوي</v>
          </cell>
        </row>
        <row r="516">
          <cell r="A516">
            <v>16735379</v>
          </cell>
          <cell r="B516" t="str">
            <v>احمد محمد عبد المنعم ابراهيم</v>
          </cell>
          <cell r="C516">
            <v>5</v>
          </cell>
          <cell r="D516">
            <v>1</v>
          </cell>
          <cell r="E516" t="str">
            <v>ذكر</v>
          </cell>
          <cell r="F516" t="str">
            <v>منقول</v>
          </cell>
          <cell r="G516" t="str">
            <v>مسلم</v>
          </cell>
          <cell r="H516">
            <v>35780</v>
          </cell>
          <cell r="I516">
            <v>35784</v>
          </cell>
          <cell r="J516">
            <v>3548</v>
          </cell>
          <cell r="K516">
            <v>29712160201192</v>
          </cell>
          <cell r="L516" t="str">
            <v>ناريمان محمد محمد يونس</v>
          </cell>
          <cell r="M516" t="str">
            <v>الاسكندريه - الدخيله</v>
          </cell>
          <cell r="N516" t="str">
            <v>السلوم - مطروح</v>
          </cell>
          <cell r="O516">
            <v>16</v>
          </cell>
          <cell r="P516">
            <v>9</v>
          </cell>
          <cell r="Q516">
            <v>10</v>
          </cell>
        </row>
        <row r="517">
          <cell r="A517">
            <v>404916315</v>
          </cell>
          <cell r="B517" t="str">
            <v>احمد محمود سعد محمود ثابت</v>
          </cell>
          <cell r="C517">
            <v>5</v>
          </cell>
          <cell r="D517">
            <v>1</v>
          </cell>
          <cell r="E517" t="str">
            <v>ذكر</v>
          </cell>
          <cell r="F517" t="str">
            <v>منقول</v>
          </cell>
          <cell r="G517" t="str">
            <v>مسلم</v>
          </cell>
          <cell r="H517">
            <v>35874</v>
          </cell>
          <cell r="I517">
            <v>35883</v>
          </cell>
          <cell r="J517">
            <v>126</v>
          </cell>
          <cell r="K517">
            <v>29803203300314</v>
          </cell>
          <cell r="L517" t="str">
            <v>فايزه مصطفى عبد الواحد</v>
          </cell>
          <cell r="M517" t="str">
            <v>مرسى مطروح - السلوم</v>
          </cell>
          <cell r="N517" t="str">
            <v>السلوم - مطروح</v>
          </cell>
          <cell r="O517">
            <v>12</v>
          </cell>
          <cell r="P517">
            <v>6</v>
          </cell>
          <cell r="Q517">
            <v>10</v>
          </cell>
          <cell r="U517" t="str">
            <v>صاحب شركه</v>
          </cell>
          <cell r="W517" t="str">
            <v>محول إلى المدرسة</v>
          </cell>
        </row>
        <row r="518">
          <cell r="A518">
            <v>16734872</v>
          </cell>
          <cell r="B518" t="str">
            <v>انس محمود الغايش حامد</v>
          </cell>
          <cell r="C518">
            <v>5</v>
          </cell>
          <cell r="D518">
            <v>2</v>
          </cell>
          <cell r="E518" t="str">
            <v>ذكر</v>
          </cell>
          <cell r="F518" t="str">
            <v>باق</v>
          </cell>
          <cell r="G518" t="str">
            <v>مسلم</v>
          </cell>
          <cell r="H518">
            <v>35118</v>
          </cell>
          <cell r="I518">
            <v>35126</v>
          </cell>
          <cell r="J518">
            <v>64</v>
          </cell>
          <cell r="K518">
            <v>0</v>
          </cell>
          <cell r="L518" t="str">
            <v>غنيمه جويده مقرب</v>
          </cell>
          <cell r="M518" t="str">
            <v>السلوم</v>
          </cell>
          <cell r="N518" t="str">
            <v>السلوم - مطروح</v>
          </cell>
          <cell r="O518">
            <v>9</v>
          </cell>
          <cell r="P518">
            <v>7</v>
          </cell>
          <cell r="Q518">
            <v>12</v>
          </cell>
          <cell r="U518" t="str">
            <v>مزارع</v>
          </cell>
        </row>
        <row r="519">
          <cell r="A519">
            <v>16735570</v>
          </cell>
          <cell r="B519" t="str">
            <v>جمال هنداوي شرفاد موسى</v>
          </cell>
          <cell r="C519">
            <v>5</v>
          </cell>
          <cell r="D519">
            <v>2</v>
          </cell>
          <cell r="E519" t="str">
            <v>ذكر</v>
          </cell>
          <cell r="F519" t="str">
            <v>منقول</v>
          </cell>
          <cell r="G519" t="str">
            <v>مسلم</v>
          </cell>
          <cell r="H519">
            <v>36027</v>
          </cell>
          <cell r="I519">
            <v>36041</v>
          </cell>
          <cell r="J519">
            <v>329</v>
          </cell>
          <cell r="K519">
            <v>0</v>
          </cell>
          <cell r="L519" t="str">
            <v>بريكه مفتاح عبد العاطي</v>
          </cell>
          <cell r="M519" t="str">
            <v>العزبه البحريه - السلوم</v>
          </cell>
          <cell r="N519" t="str">
            <v>السلوم - مطروح</v>
          </cell>
          <cell r="O519">
            <v>12</v>
          </cell>
          <cell r="P519">
            <v>1</v>
          </cell>
          <cell r="Q519">
            <v>10</v>
          </cell>
          <cell r="U519" t="str">
            <v>صياد</v>
          </cell>
        </row>
        <row r="520">
          <cell r="A520">
            <v>16735458</v>
          </cell>
          <cell r="B520" t="str">
            <v>حسن عبد الله طيب عويان</v>
          </cell>
          <cell r="C520">
            <v>5</v>
          </cell>
          <cell r="D520">
            <v>2</v>
          </cell>
          <cell r="E520" t="str">
            <v>ذكر</v>
          </cell>
          <cell r="F520" t="str">
            <v>منقول</v>
          </cell>
          <cell r="G520" t="str">
            <v>مسلم</v>
          </cell>
          <cell r="H520">
            <v>35886</v>
          </cell>
          <cell r="I520">
            <v>35899</v>
          </cell>
          <cell r="J520">
            <v>147</v>
          </cell>
          <cell r="K520">
            <v>0</v>
          </cell>
          <cell r="L520" t="str">
            <v>محبوبه ابو صندوق مبروك</v>
          </cell>
          <cell r="M520" t="str">
            <v>العزبه البحريه - السلوم</v>
          </cell>
          <cell r="N520" t="str">
            <v>السلوم - مطروح</v>
          </cell>
          <cell r="O520">
            <v>0</v>
          </cell>
          <cell r="P520">
            <v>6</v>
          </cell>
          <cell r="Q520">
            <v>10</v>
          </cell>
          <cell r="U520" t="str">
            <v>سائق</v>
          </cell>
        </row>
        <row r="521">
          <cell r="A521">
            <v>16735463</v>
          </cell>
          <cell r="B521" t="str">
            <v>حسن ناجي عيد منصور</v>
          </cell>
          <cell r="C521">
            <v>5</v>
          </cell>
          <cell r="D521">
            <v>1</v>
          </cell>
          <cell r="E521" t="str">
            <v>ذكر</v>
          </cell>
          <cell r="F521" t="str">
            <v>منقول</v>
          </cell>
          <cell r="G521" t="str">
            <v>مسلم</v>
          </cell>
          <cell r="H521">
            <v>35906</v>
          </cell>
          <cell r="I521">
            <v>35914</v>
          </cell>
          <cell r="J521">
            <v>154</v>
          </cell>
          <cell r="K521">
            <v>0</v>
          </cell>
          <cell r="L521" t="str">
            <v>مريم متوبل عبد الكريم</v>
          </cell>
          <cell r="M521" t="str">
            <v>عزبة القطعان - السلوم</v>
          </cell>
          <cell r="N521" t="str">
            <v>السلوم - مطروح</v>
          </cell>
          <cell r="O521">
            <v>11</v>
          </cell>
          <cell r="P521">
            <v>5</v>
          </cell>
          <cell r="Q521">
            <v>10</v>
          </cell>
          <cell r="U521" t="str">
            <v>مزارع</v>
          </cell>
        </row>
        <row r="522">
          <cell r="A522">
            <v>16735446</v>
          </cell>
          <cell r="B522" t="str">
            <v>حسين كريم عبد الباسط عبد الرحيم</v>
          </cell>
          <cell r="C522">
            <v>5</v>
          </cell>
          <cell r="D522">
            <v>2</v>
          </cell>
          <cell r="E522" t="str">
            <v>ذكر</v>
          </cell>
          <cell r="F522" t="str">
            <v>منقول</v>
          </cell>
          <cell r="G522" t="str">
            <v>مسلم</v>
          </cell>
          <cell r="N522" t="str">
            <v>السلوم - مطروح</v>
          </cell>
          <cell r="O522" t="str">
            <v/>
          </cell>
          <cell r="P522" t="str">
            <v/>
          </cell>
          <cell r="Q522" t="str">
            <v/>
          </cell>
        </row>
        <row r="523">
          <cell r="A523">
            <v>16735462</v>
          </cell>
          <cell r="B523" t="str">
            <v>حكيم ابراهيم الزارف ابراهيم</v>
          </cell>
          <cell r="C523">
            <v>5</v>
          </cell>
          <cell r="D523">
            <v>1</v>
          </cell>
          <cell r="E523" t="str">
            <v>ذكر</v>
          </cell>
          <cell r="F523" t="str">
            <v>منقول</v>
          </cell>
          <cell r="G523" t="str">
            <v>مسلم</v>
          </cell>
          <cell r="H523">
            <v>35900</v>
          </cell>
          <cell r="I523">
            <v>35914</v>
          </cell>
          <cell r="J523">
            <v>155</v>
          </cell>
          <cell r="K523">
            <v>0</v>
          </cell>
          <cell r="L523" t="str">
            <v>صباح جلال شهاب</v>
          </cell>
          <cell r="M523" t="str">
            <v>عزبة القطعان - السلوم</v>
          </cell>
          <cell r="N523" t="str">
            <v>السلوم - مطروح</v>
          </cell>
          <cell r="O523">
            <v>17</v>
          </cell>
          <cell r="P523">
            <v>5</v>
          </cell>
          <cell r="Q523">
            <v>10</v>
          </cell>
          <cell r="U523" t="str">
            <v>موظف</v>
          </cell>
        </row>
        <row r="524">
          <cell r="A524">
            <v>16735500</v>
          </cell>
          <cell r="B524" t="str">
            <v>حمزه عيسى فرج ميمون</v>
          </cell>
          <cell r="C524">
            <v>5</v>
          </cell>
          <cell r="D524">
            <v>1</v>
          </cell>
          <cell r="E524" t="str">
            <v>ذكر</v>
          </cell>
          <cell r="F524" t="str">
            <v>منقول</v>
          </cell>
          <cell r="G524" t="str">
            <v>مسلم</v>
          </cell>
          <cell r="H524">
            <v>35943</v>
          </cell>
          <cell r="I524">
            <v>35945</v>
          </cell>
          <cell r="J524">
            <v>210</v>
          </cell>
          <cell r="K524">
            <v>0</v>
          </cell>
          <cell r="L524" t="str">
            <v>عيشه حامد متخطري</v>
          </cell>
          <cell r="M524" t="str">
            <v>عزبة مناح - السلوم</v>
          </cell>
          <cell r="N524" t="str">
            <v>السلوم - مطروح</v>
          </cell>
          <cell r="O524">
            <v>4</v>
          </cell>
          <cell r="P524">
            <v>4</v>
          </cell>
          <cell r="Q524">
            <v>10</v>
          </cell>
          <cell r="U524" t="str">
            <v>مزارع</v>
          </cell>
        </row>
        <row r="525">
          <cell r="A525">
            <v>16735239</v>
          </cell>
          <cell r="B525" t="str">
            <v>حميد خطاب رواق فضيل</v>
          </cell>
          <cell r="C525">
            <v>5</v>
          </cell>
          <cell r="D525">
            <v>2</v>
          </cell>
          <cell r="E525" t="str">
            <v>ذكر</v>
          </cell>
          <cell r="F525" t="str">
            <v>باق</v>
          </cell>
          <cell r="G525" t="str">
            <v>مسلم</v>
          </cell>
          <cell r="H525">
            <v>35575</v>
          </cell>
          <cell r="I525">
            <v>35582</v>
          </cell>
          <cell r="J525">
            <v>197</v>
          </cell>
          <cell r="K525">
            <v>0</v>
          </cell>
          <cell r="L525" t="str">
            <v>مستوره ضاوي سعيد</v>
          </cell>
          <cell r="M525" t="str">
            <v>السلوم</v>
          </cell>
          <cell r="N525" t="str">
            <v>السلوم - مطروح</v>
          </cell>
          <cell r="O525">
            <v>7</v>
          </cell>
          <cell r="P525">
            <v>4</v>
          </cell>
          <cell r="Q525">
            <v>11</v>
          </cell>
          <cell r="U525" t="str">
            <v>مزارع</v>
          </cell>
        </row>
        <row r="526">
          <cell r="A526">
            <v>16735375</v>
          </cell>
          <cell r="B526" t="str">
            <v xml:space="preserve">خالد حميد محمد حسين </v>
          </cell>
          <cell r="C526">
            <v>5</v>
          </cell>
          <cell r="D526">
            <v>2</v>
          </cell>
          <cell r="E526" t="str">
            <v>ذكر</v>
          </cell>
          <cell r="F526" t="str">
            <v>منقول</v>
          </cell>
          <cell r="G526" t="str">
            <v>مسلم</v>
          </cell>
          <cell r="H526">
            <v>35765</v>
          </cell>
          <cell r="I526">
            <v>35780</v>
          </cell>
          <cell r="J526">
            <v>458</v>
          </cell>
          <cell r="K526">
            <v>0</v>
          </cell>
          <cell r="L526" t="str">
            <v>ربيعه عبد الله حسين</v>
          </cell>
          <cell r="M526" t="str">
            <v>العزبه البحريه - السلوم</v>
          </cell>
          <cell r="N526" t="str">
            <v>السلوم - مطروح</v>
          </cell>
          <cell r="O526">
            <v>0</v>
          </cell>
          <cell r="P526">
            <v>10</v>
          </cell>
          <cell r="Q526">
            <v>10</v>
          </cell>
          <cell r="U526" t="str">
            <v>موظف</v>
          </cell>
        </row>
        <row r="527">
          <cell r="A527">
            <v>16735359</v>
          </cell>
          <cell r="B527" t="str">
            <v>خير الله ادريس عيد منصور</v>
          </cell>
          <cell r="C527">
            <v>5</v>
          </cell>
          <cell r="D527">
            <v>2</v>
          </cell>
          <cell r="E527" t="str">
            <v>ذكر</v>
          </cell>
          <cell r="F527" t="str">
            <v>منقول</v>
          </cell>
          <cell r="G527" t="str">
            <v>مسلم</v>
          </cell>
          <cell r="H527">
            <v>35755</v>
          </cell>
          <cell r="I527">
            <v>35758</v>
          </cell>
          <cell r="J527">
            <v>410</v>
          </cell>
          <cell r="K527">
            <v>0</v>
          </cell>
          <cell r="L527" t="str">
            <v>فجره مساعد سلومه</v>
          </cell>
          <cell r="M527" t="str">
            <v>عزبة القطعان - السلوم</v>
          </cell>
          <cell r="N527" t="str">
            <v>السلوم - مطروح</v>
          </cell>
          <cell r="O527">
            <v>11</v>
          </cell>
          <cell r="P527">
            <v>10</v>
          </cell>
          <cell r="Q527">
            <v>10</v>
          </cell>
          <cell r="U527" t="str">
            <v>مزارع</v>
          </cell>
        </row>
        <row r="528">
          <cell r="A528">
            <v>16735361</v>
          </cell>
          <cell r="B528" t="str">
            <v>راتب فرج عيسي عمر جاد الله</v>
          </cell>
          <cell r="C528">
            <v>5</v>
          </cell>
          <cell r="D528">
            <v>1</v>
          </cell>
          <cell r="E528" t="str">
            <v>ذكر</v>
          </cell>
          <cell r="F528" t="str">
            <v>منقول</v>
          </cell>
          <cell r="G528" t="str">
            <v>مسلم</v>
          </cell>
          <cell r="H528">
            <v>35761</v>
          </cell>
          <cell r="I528">
            <v>35764</v>
          </cell>
          <cell r="J528">
            <v>416</v>
          </cell>
          <cell r="K528">
            <v>0</v>
          </cell>
          <cell r="L528" t="str">
            <v>كريمه عبد الله عمر</v>
          </cell>
          <cell r="M528" t="str">
            <v>عزبة يونس - السلوم</v>
          </cell>
          <cell r="N528" t="str">
            <v>السلوم - مطروح</v>
          </cell>
          <cell r="O528">
            <v>5</v>
          </cell>
          <cell r="P528">
            <v>10</v>
          </cell>
          <cell r="Q528">
            <v>10</v>
          </cell>
          <cell r="U528" t="str">
            <v>مزارع</v>
          </cell>
        </row>
        <row r="529">
          <cell r="A529">
            <v>393701791</v>
          </cell>
          <cell r="B529" t="str">
            <v>رمضان صالح عبد القادر يوسف</v>
          </cell>
          <cell r="C529">
            <v>5</v>
          </cell>
          <cell r="D529">
            <v>2</v>
          </cell>
          <cell r="E529" t="str">
            <v>ذكر</v>
          </cell>
          <cell r="F529" t="str">
            <v>منقول</v>
          </cell>
          <cell r="G529" t="str">
            <v>مسلم</v>
          </cell>
          <cell r="H529">
            <v>35805</v>
          </cell>
          <cell r="I529">
            <v>35806</v>
          </cell>
          <cell r="J529">
            <v>14</v>
          </cell>
          <cell r="K529">
            <v>0</v>
          </cell>
          <cell r="L529" t="str">
            <v>مرضيه عطيه عبد الرازق</v>
          </cell>
          <cell r="M529" t="str">
            <v>السلوم</v>
          </cell>
          <cell r="N529" t="str">
            <v>السلوم - مطروح</v>
          </cell>
          <cell r="O529">
            <v>22</v>
          </cell>
          <cell r="P529">
            <v>8</v>
          </cell>
          <cell r="Q529">
            <v>10</v>
          </cell>
          <cell r="U529" t="str">
            <v>مزارع</v>
          </cell>
        </row>
        <row r="530">
          <cell r="A530">
            <v>393694317</v>
          </cell>
          <cell r="B530" t="str">
            <v>روماني عبد المسيح عطيه ابراهيم</v>
          </cell>
          <cell r="C530">
            <v>5</v>
          </cell>
          <cell r="D530">
            <v>2</v>
          </cell>
          <cell r="E530" t="str">
            <v>ذكر</v>
          </cell>
          <cell r="F530" t="str">
            <v>منقول</v>
          </cell>
          <cell r="G530" t="str">
            <v>مسيحي</v>
          </cell>
          <cell r="H530">
            <v>36048</v>
          </cell>
          <cell r="I530">
            <v>36057</v>
          </cell>
          <cell r="J530">
            <v>434</v>
          </cell>
          <cell r="K530">
            <v>0</v>
          </cell>
          <cell r="L530" t="str">
            <v>صباح ابراهيم شنوده</v>
          </cell>
          <cell r="M530" t="str">
            <v>السقريه - الزول الغربيه - سوهاج</v>
          </cell>
          <cell r="N530" t="str">
            <v>السلوم - مطروح</v>
          </cell>
          <cell r="O530">
            <v>22</v>
          </cell>
          <cell r="P530">
            <v>0</v>
          </cell>
          <cell r="Q530">
            <v>10</v>
          </cell>
          <cell r="U530" t="str">
            <v>عامل</v>
          </cell>
        </row>
        <row r="531">
          <cell r="A531">
            <v>393840229</v>
          </cell>
          <cell r="B531" t="str">
            <v>زاكي حسن محمود طاهر</v>
          </cell>
          <cell r="C531">
            <v>5</v>
          </cell>
          <cell r="D531">
            <v>2</v>
          </cell>
          <cell r="E531" t="str">
            <v>ذكر</v>
          </cell>
          <cell r="F531" t="str">
            <v>منقول</v>
          </cell>
          <cell r="G531" t="str">
            <v>مسلم</v>
          </cell>
          <cell r="H531">
            <v>35664</v>
          </cell>
          <cell r="I531">
            <v>35667</v>
          </cell>
          <cell r="J531">
            <v>812</v>
          </cell>
          <cell r="K531">
            <v>0</v>
          </cell>
          <cell r="L531" t="str">
            <v>ام العز عبد الله حسين</v>
          </cell>
          <cell r="M531" t="str">
            <v>الفاخري - براني - مطروح</v>
          </cell>
          <cell r="N531" t="str">
            <v>السلوم - مطروح</v>
          </cell>
          <cell r="O531">
            <v>10</v>
          </cell>
          <cell r="P531">
            <v>1</v>
          </cell>
          <cell r="Q531">
            <v>11</v>
          </cell>
          <cell r="U531" t="str">
            <v>مزارع</v>
          </cell>
        </row>
        <row r="532">
          <cell r="A532">
            <v>16735455</v>
          </cell>
          <cell r="B532" t="str">
            <v>زياد ناصر داود دعبوب</v>
          </cell>
          <cell r="C532">
            <v>5</v>
          </cell>
          <cell r="D532">
            <v>2</v>
          </cell>
          <cell r="E532" t="str">
            <v>ذكر</v>
          </cell>
          <cell r="F532" t="str">
            <v>منقول</v>
          </cell>
          <cell r="G532" t="str">
            <v>مسلم</v>
          </cell>
          <cell r="H532">
            <v>35892</v>
          </cell>
          <cell r="I532">
            <v>35896</v>
          </cell>
          <cell r="J532">
            <v>133</v>
          </cell>
          <cell r="K532">
            <v>0</v>
          </cell>
          <cell r="L532" t="str">
            <v>عواطف عبد الصادق ابو بكر</v>
          </cell>
          <cell r="M532" t="str">
            <v>خلف الشارع الرئيسي - السلوم</v>
          </cell>
          <cell r="N532" t="str">
            <v>السلوم - مطروح</v>
          </cell>
          <cell r="O532">
            <v>25</v>
          </cell>
          <cell r="P532">
            <v>5</v>
          </cell>
          <cell r="Q532">
            <v>10</v>
          </cell>
          <cell r="U532" t="str">
            <v>دبلوم صنايع ولا يعمل</v>
          </cell>
        </row>
        <row r="533">
          <cell r="A533">
            <v>16735418</v>
          </cell>
          <cell r="B533" t="str">
            <v>سالم محمد عبده عبد المولى</v>
          </cell>
          <cell r="C533">
            <v>5</v>
          </cell>
          <cell r="D533">
            <v>1</v>
          </cell>
          <cell r="E533" t="str">
            <v>ذكر</v>
          </cell>
          <cell r="F533" t="str">
            <v>منقول</v>
          </cell>
          <cell r="G533" t="str">
            <v>مسلم</v>
          </cell>
          <cell r="H533">
            <v>35827</v>
          </cell>
          <cell r="I533">
            <v>35834</v>
          </cell>
          <cell r="J533">
            <v>306</v>
          </cell>
          <cell r="K533">
            <v>0</v>
          </cell>
          <cell r="L533" t="str">
            <v>مريم موسى حمد</v>
          </cell>
          <cell r="M533" t="str">
            <v>مطروح</v>
          </cell>
          <cell r="N533" t="str">
            <v>السلوم - مطروح</v>
          </cell>
          <cell r="O533">
            <v>0</v>
          </cell>
          <cell r="P533">
            <v>8</v>
          </cell>
          <cell r="Q533">
            <v>10</v>
          </cell>
          <cell r="U533" t="str">
            <v>مزارع</v>
          </cell>
        </row>
        <row r="534">
          <cell r="A534">
            <v>16735426</v>
          </cell>
          <cell r="B534" t="str">
            <v>سلومه عبد الواحد علي مسعود</v>
          </cell>
          <cell r="C534">
            <v>5</v>
          </cell>
          <cell r="D534">
            <v>1</v>
          </cell>
          <cell r="E534" t="str">
            <v>ذكر</v>
          </cell>
          <cell r="F534" t="str">
            <v>منقول</v>
          </cell>
          <cell r="G534" t="str">
            <v>مسلم</v>
          </cell>
          <cell r="H534">
            <v>35831</v>
          </cell>
          <cell r="I534">
            <v>35843</v>
          </cell>
          <cell r="J534">
            <v>69</v>
          </cell>
          <cell r="K534">
            <v>0</v>
          </cell>
          <cell r="L534" t="str">
            <v>قسامي نويجي عبد القادر</v>
          </cell>
          <cell r="M534" t="str">
            <v>عزبة الشيخ النقاش - السلوم</v>
          </cell>
          <cell r="N534" t="str">
            <v>السلوم - مطروح</v>
          </cell>
          <cell r="O534">
            <v>27</v>
          </cell>
          <cell r="P534">
            <v>7</v>
          </cell>
          <cell r="Q534">
            <v>10</v>
          </cell>
          <cell r="U534" t="str">
            <v>سائق</v>
          </cell>
        </row>
        <row r="535">
          <cell r="A535">
            <v>16735501</v>
          </cell>
          <cell r="B535" t="str">
            <v>صالح حمد كريم شعيب</v>
          </cell>
          <cell r="C535">
            <v>5</v>
          </cell>
          <cell r="D535">
            <v>2</v>
          </cell>
          <cell r="E535" t="str">
            <v>ذكر</v>
          </cell>
          <cell r="F535" t="str">
            <v>منقول</v>
          </cell>
          <cell r="G535" t="str">
            <v>مسلم</v>
          </cell>
          <cell r="H535">
            <v>35945</v>
          </cell>
          <cell r="I535">
            <v>35947</v>
          </cell>
          <cell r="J535">
            <v>211</v>
          </cell>
          <cell r="K535">
            <v>0</v>
          </cell>
          <cell r="L535" t="str">
            <v>فاطمه علي حسين</v>
          </cell>
          <cell r="M535" t="str">
            <v>الشارع الرئيسي - السلوم</v>
          </cell>
          <cell r="N535" t="str">
            <v>السلوم - مطروح</v>
          </cell>
          <cell r="O535">
            <v>2</v>
          </cell>
          <cell r="P535">
            <v>4</v>
          </cell>
          <cell r="Q535">
            <v>10</v>
          </cell>
          <cell r="U535" t="str">
            <v>تاجر</v>
          </cell>
        </row>
        <row r="536">
          <cell r="A536">
            <v>16735452</v>
          </cell>
          <cell r="B536" t="str">
            <v>صلاح ابراهيم اسرافيل عثمان</v>
          </cell>
          <cell r="C536">
            <v>5</v>
          </cell>
          <cell r="D536">
            <v>1</v>
          </cell>
          <cell r="E536" t="str">
            <v>ذكر</v>
          </cell>
          <cell r="F536" t="str">
            <v>منقول</v>
          </cell>
          <cell r="G536" t="str">
            <v>مسلم</v>
          </cell>
          <cell r="H536">
            <v>35866</v>
          </cell>
          <cell r="I536">
            <v>35877</v>
          </cell>
          <cell r="J536">
            <v>121</v>
          </cell>
          <cell r="K536">
            <v>0</v>
          </cell>
          <cell r="L536" t="str">
            <v>خميسه حميده عبد الله</v>
          </cell>
          <cell r="M536" t="str">
            <v>عزبة الملاح - السلوم</v>
          </cell>
          <cell r="N536" t="str">
            <v>السلوم - مطروح</v>
          </cell>
          <cell r="O536">
            <v>20</v>
          </cell>
          <cell r="P536">
            <v>6</v>
          </cell>
          <cell r="Q536">
            <v>10</v>
          </cell>
          <cell r="U536" t="str">
            <v>سائق</v>
          </cell>
        </row>
        <row r="537">
          <cell r="A537">
            <v>401498059</v>
          </cell>
          <cell r="B537" t="str">
            <v>طاهر عبد الواحد فرج محمد</v>
          </cell>
          <cell r="C537">
            <v>5</v>
          </cell>
          <cell r="D537">
            <v>2</v>
          </cell>
          <cell r="E537" t="str">
            <v>ذكر</v>
          </cell>
          <cell r="F537" t="str">
            <v>منقول</v>
          </cell>
          <cell r="G537" t="str">
            <v>مسلم</v>
          </cell>
          <cell r="N537" t="str">
            <v>السلوم - مطروح</v>
          </cell>
          <cell r="O537" t="str">
            <v/>
          </cell>
          <cell r="P537" t="str">
            <v/>
          </cell>
          <cell r="Q537" t="str">
            <v/>
          </cell>
        </row>
        <row r="538">
          <cell r="A538">
            <v>16735543</v>
          </cell>
          <cell r="B538" t="str">
            <v>عز الدين زايد طيب عويان</v>
          </cell>
          <cell r="C538">
            <v>5</v>
          </cell>
          <cell r="D538">
            <v>2</v>
          </cell>
          <cell r="E538" t="str">
            <v>ذكر</v>
          </cell>
          <cell r="F538" t="str">
            <v>منقول</v>
          </cell>
          <cell r="G538" t="str">
            <v>مسلم</v>
          </cell>
          <cell r="H538">
            <v>35990</v>
          </cell>
          <cell r="I538">
            <v>35994</v>
          </cell>
          <cell r="J538">
            <v>283</v>
          </cell>
          <cell r="K538">
            <v>0</v>
          </cell>
          <cell r="L538" t="str">
            <v>فتحيه عبد الفتاح محمد</v>
          </cell>
          <cell r="M538" t="str">
            <v>العزبه البحريه - السلوم</v>
          </cell>
          <cell r="N538" t="str">
            <v>السلوم - مطروح</v>
          </cell>
          <cell r="O538">
            <v>18</v>
          </cell>
          <cell r="P538">
            <v>2</v>
          </cell>
          <cell r="Q538">
            <v>10</v>
          </cell>
          <cell r="U538" t="str">
            <v>مزارع</v>
          </cell>
        </row>
        <row r="539">
          <cell r="A539">
            <v>16735453</v>
          </cell>
          <cell r="B539" t="str">
            <v xml:space="preserve">علاء الدين خميس عيسى صالح </v>
          </cell>
          <cell r="C539">
            <v>5</v>
          </cell>
          <cell r="D539">
            <v>1</v>
          </cell>
          <cell r="E539" t="str">
            <v>ذكر</v>
          </cell>
          <cell r="F539" t="str">
            <v>منقول</v>
          </cell>
          <cell r="G539" t="str">
            <v>مسلم</v>
          </cell>
          <cell r="H539">
            <v>35879</v>
          </cell>
          <cell r="I539">
            <v>35885</v>
          </cell>
          <cell r="J539">
            <v>128</v>
          </cell>
          <cell r="K539">
            <v>0</v>
          </cell>
          <cell r="L539" t="str">
            <v>خضره وهبه عبد السلام</v>
          </cell>
          <cell r="M539" t="str">
            <v>العزبه البحريه - السلوم</v>
          </cell>
          <cell r="N539" t="str">
            <v>السلوم - مطروح</v>
          </cell>
          <cell r="O539">
            <v>7</v>
          </cell>
          <cell r="P539">
            <v>6</v>
          </cell>
          <cell r="Q539">
            <v>10</v>
          </cell>
          <cell r="U539" t="str">
            <v>دبلوم معهد فني تجاري</v>
          </cell>
        </row>
        <row r="540">
          <cell r="A540">
            <v>16735579</v>
          </cell>
          <cell r="B540" t="str">
            <v>علاء عبد الناصر ابو عجيله علواني</v>
          </cell>
          <cell r="C540">
            <v>5</v>
          </cell>
          <cell r="D540">
            <v>1</v>
          </cell>
          <cell r="E540" t="str">
            <v>ذكر</v>
          </cell>
          <cell r="F540" t="str">
            <v>منقول</v>
          </cell>
          <cell r="G540" t="str">
            <v>مسلم</v>
          </cell>
          <cell r="H540">
            <v>36057</v>
          </cell>
          <cell r="I540">
            <v>36060</v>
          </cell>
          <cell r="J540">
            <v>348</v>
          </cell>
          <cell r="K540">
            <v>0</v>
          </cell>
          <cell r="L540" t="str">
            <v>هنيه عبد السلام علواني</v>
          </cell>
          <cell r="M540" t="str">
            <v>منطقة الشيخ عجيل - السلوم</v>
          </cell>
          <cell r="N540" t="str">
            <v>السلوم - مطروح</v>
          </cell>
          <cell r="O540">
            <v>13</v>
          </cell>
          <cell r="P540">
            <v>0</v>
          </cell>
          <cell r="Q540">
            <v>10</v>
          </cell>
          <cell r="U540" t="str">
            <v>ليسانس آداب</v>
          </cell>
        </row>
        <row r="541">
          <cell r="A541">
            <v>16735143</v>
          </cell>
          <cell r="B541" t="str">
            <v>علي سليمان بريدان عبد الرحيم</v>
          </cell>
          <cell r="C541">
            <v>5</v>
          </cell>
          <cell r="D541">
            <v>2</v>
          </cell>
          <cell r="E541" t="str">
            <v>ذكر</v>
          </cell>
          <cell r="F541" t="str">
            <v>منقول</v>
          </cell>
          <cell r="G541" t="str">
            <v>مسلم</v>
          </cell>
          <cell r="H541">
            <v>35446</v>
          </cell>
          <cell r="I541">
            <v>35456</v>
          </cell>
          <cell r="J541">
            <v>33</v>
          </cell>
          <cell r="K541">
            <v>0</v>
          </cell>
          <cell r="L541" t="str">
            <v>مقبوله عبد الكريم فضل</v>
          </cell>
          <cell r="M541" t="str">
            <v>عزبة السنينات - السلوم</v>
          </cell>
          <cell r="N541" t="str">
            <v>السلوم - مطروح</v>
          </cell>
          <cell r="O541">
            <v>16</v>
          </cell>
          <cell r="P541">
            <v>8</v>
          </cell>
          <cell r="Q541">
            <v>11</v>
          </cell>
          <cell r="U541" t="str">
            <v>موظف</v>
          </cell>
        </row>
        <row r="542">
          <cell r="A542">
            <v>16735403</v>
          </cell>
          <cell r="B542" t="str">
            <v>كمال عبد الفتاح محمود صالح</v>
          </cell>
          <cell r="C542">
            <v>5</v>
          </cell>
          <cell r="D542">
            <v>1</v>
          </cell>
          <cell r="E542" t="str">
            <v>ذكر</v>
          </cell>
          <cell r="F542" t="str">
            <v>منقول</v>
          </cell>
          <cell r="G542" t="str">
            <v>مسلم</v>
          </cell>
          <cell r="H542">
            <v>35815</v>
          </cell>
          <cell r="I542">
            <v>35820</v>
          </cell>
          <cell r="J542">
            <v>36</v>
          </cell>
          <cell r="K542">
            <v>0</v>
          </cell>
          <cell r="L542" t="str">
            <v>رابحه الزارف ابراهيم</v>
          </cell>
          <cell r="M542" t="str">
            <v>السلوم</v>
          </cell>
          <cell r="N542" t="str">
            <v>السلوم - مطروح</v>
          </cell>
          <cell r="O542">
            <v>12</v>
          </cell>
          <cell r="P542">
            <v>8</v>
          </cell>
          <cell r="Q542">
            <v>10</v>
          </cell>
          <cell r="U542" t="str">
            <v>مزارع</v>
          </cell>
        </row>
        <row r="543">
          <cell r="A543">
            <v>401497950</v>
          </cell>
          <cell r="B543" t="str">
            <v>محمد سيد عبد التواب سليمان</v>
          </cell>
          <cell r="C543">
            <v>5</v>
          </cell>
          <cell r="D543">
            <v>2</v>
          </cell>
          <cell r="E543" t="str">
            <v>ذكر</v>
          </cell>
          <cell r="F543" t="str">
            <v>منقول</v>
          </cell>
          <cell r="G543" t="str">
            <v>مسلم</v>
          </cell>
          <cell r="H543">
            <v>35268</v>
          </cell>
          <cell r="I543">
            <v>35276</v>
          </cell>
          <cell r="J543">
            <v>1668</v>
          </cell>
          <cell r="K543">
            <v>29607220103936</v>
          </cell>
          <cell r="L543" t="str">
            <v>سيده سعيد علي</v>
          </cell>
          <cell r="M543" t="str">
            <v>القاهره - حلوان</v>
          </cell>
          <cell r="N543" t="str">
            <v>السلوم - مطروح</v>
          </cell>
          <cell r="O543">
            <v>10</v>
          </cell>
          <cell r="P543">
            <v>2</v>
          </cell>
          <cell r="Q543">
            <v>12</v>
          </cell>
        </row>
        <row r="544">
          <cell r="A544">
            <v>16735526</v>
          </cell>
          <cell r="B544" t="str">
            <v>محمد عبد الحفيظ محمد احمد</v>
          </cell>
          <cell r="C544">
            <v>5</v>
          </cell>
          <cell r="D544">
            <v>2</v>
          </cell>
          <cell r="E544" t="str">
            <v>ذكر</v>
          </cell>
          <cell r="F544" t="str">
            <v>منقول</v>
          </cell>
          <cell r="G544" t="str">
            <v>مسلم</v>
          </cell>
          <cell r="H544">
            <v>35947</v>
          </cell>
          <cell r="I544">
            <v>35949</v>
          </cell>
          <cell r="J544">
            <v>219</v>
          </cell>
          <cell r="K544">
            <v>0</v>
          </cell>
          <cell r="L544" t="str">
            <v>هدى علي عوض</v>
          </cell>
          <cell r="M544" t="str">
            <v>بجوار محطة الكهرباء - السلوم</v>
          </cell>
          <cell r="N544" t="str">
            <v>السلوم - مطروح</v>
          </cell>
          <cell r="O544">
            <v>0</v>
          </cell>
          <cell r="P544">
            <v>4</v>
          </cell>
          <cell r="Q544">
            <v>10</v>
          </cell>
          <cell r="U544" t="str">
            <v>صاحب محل خردوات</v>
          </cell>
        </row>
        <row r="545">
          <cell r="A545">
            <v>16735450</v>
          </cell>
          <cell r="B545" t="str">
            <v>محمد عبد الستار عبد النبي صالح</v>
          </cell>
          <cell r="C545">
            <v>5</v>
          </cell>
          <cell r="D545">
            <v>1</v>
          </cell>
          <cell r="E545" t="str">
            <v>ذكر</v>
          </cell>
          <cell r="F545" t="str">
            <v>منقول</v>
          </cell>
          <cell r="G545" t="str">
            <v>مسلم</v>
          </cell>
          <cell r="H545">
            <v>35870</v>
          </cell>
          <cell r="I545">
            <v>35877</v>
          </cell>
          <cell r="J545">
            <v>122</v>
          </cell>
          <cell r="K545">
            <v>0</v>
          </cell>
          <cell r="L545" t="str">
            <v>انتصار ابراهيم صالح</v>
          </cell>
          <cell r="M545" t="str">
            <v>عزبة السنينات - السلوم</v>
          </cell>
          <cell r="N545" t="str">
            <v>السلوم - مطروح</v>
          </cell>
          <cell r="O545">
            <v>16</v>
          </cell>
          <cell r="P545">
            <v>6</v>
          </cell>
          <cell r="Q545">
            <v>10</v>
          </cell>
          <cell r="U545" t="str">
            <v>مزارع</v>
          </cell>
        </row>
        <row r="546">
          <cell r="A546">
            <v>16735456</v>
          </cell>
          <cell r="B546" t="str">
            <v>محمد عصام سيد محمود حمدان</v>
          </cell>
          <cell r="C546">
            <v>5</v>
          </cell>
          <cell r="D546">
            <v>1</v>
          </cell>
          <cell r="E546" t="str">
            <v>ذكر</v>
          </cell>
          <cell r="F546" t="str">
            <v>منقول</v>
          </cell>
          <cell r="G546" t="str">
            <v>مسلم</v>
          </cell>
          <cell r="N546" t="str">
            <v>السلوم - مطروح</v>
          </cell>
          <cell r="O546" t="str">
            <v/>
          </cell>
          <cell r="P546" t="str">
            <v/>
          </cell>
          <cell r="Q546" t="str">
            <v/>
          </cell>
        </row>
        <row r="547">
          <cell r="A547">
            <v>16735469</v>
          </cell>
          <cell r="B547" t="str">
            <v>محمد عيسى علي مفتاح</v>
          </cell>
          <cell r="C547">
            <v>5</v>
          </cell>
          <cell r="D547">
            <v>1</v>
          </cell>
          <cell r="E547" t="str">
            <v>ذكر</v>
          </cell>
          <cell r="F547" t="str">
            <v>منقول</v>
          </cell>
          <cell r="G547" t="str">
            <v>مسلم</v>
          </cell>
          <cell r="H547">
            <v>35903</v>
          </cell>
          <cell r="I547">
            <v>35917</v>
          </cell>
          <cell r="J547">
            <v>164</v>
          </cell>
          <cell r="K547">
            <v>0</v>
          </cell>
          <cell r="L547" t="str">
            <v>عيشه رزق عبد السلام</v>
          </cell>
          <cell r="M547" t="str">
            <v>العزبه البحريه - السلوم</v>
          </cell>
          <cell r="N547" t="str">
            <v>السلوم - مطروح</v>
          </cell>
          <cell r="O547">
            <v>14</v>
          </cell>
          <cell r="P547">
            <v>5</v>
          </cell>
          <cell r="Q547">
            <v>10</v>
          </cell>
          <cell r="U547" t="str">
            <v>موظف</v>
          </cell>
        </row>
        <row r="548">
          <cell r="A548">
            <v>16735371</v>
          </cell>
          <cell r="B548" t="str">
            <v>محمد مبري مفتاح ابو صيبع</v>
          </cell>
          <cell r="C548">
            <v>5</v>
          </cell>
          <cell r="D548">
            <v>1</v>
          </cell>
          <cell r="E548" t="str">
            <v>ذكر</v>
          </cell>
          <cell r="F548" t="str">
            <v>منقول</v>
          </cell>
          <cell r="G548" t="str">
            <v>مسلم</v>
          </cell>
          <cell r="H548">
            <v>35765</v>
          </cell>
          <cell r="I548">
            <v>35775</v>
          </cell>
          <cell r="J548">
            <v>447</v>
          </cell>
          <cell r="K548">
            <v>0</v>
          </cell>
          <cell r="L548" t="str">
            <v>اجميعه عبد الغني بو بكر</v>
          </cell>
          <cell r="M548" t="str">
            <v>عزبة مفتاح ابو صيبع - السلوم</v>
          </cell>
          <cell r="N548" t="str">
            <v>السلوم - مطروح</v>
          </cell>
          <cell r="O548">
            <v>0</v>
          </cell>
          <cell r="P548">
            <v>10</v>
          </cell>
          <cell r="Q548">
            <v>10</v>
          </cell>
          <cell r="U548" t="str">
            <v>مزارع</v>
          </cell>
        </row>
        <row r="549">
          <cell r="A549">
            <v>16735482</v>
          </cell>
          <cell r="B549" t="str">
            <v>محمد محمود محمد ابو ريه</v>
          </cell>
          <cell r="C549">
            <v>5</v>
          </cell>
          <cell r="D549">
            <v>2</v>
          </cell>
          <cell r="E549" t="str">
            <v>ذكر</v>
          </cell>
          <cell r="F549" t="str">
            <v>منقول</v>
          </cell>
          <cell r="G549" t="str">
            <v>مسلم</v>
          </cell>
          <cell r="N549" t="str">
            <v>السلوم - مطروح</v>
          </cell>
          <cell r="O549" t="str">
            <v/>
          </cell>
          <cell r="P549" t="str">
            <v/>
          </cell>
          <cell r="Q549" t="str">
            <v/>
          </cell>
        </row>
        <row r="550">
          <cell r="A550">
            <v>16735333</v>
          </cell>
          <cell r="B550" t="str">
            <v>محمود جمعه زيدان محمد شحاته</v>
          </cell>
          <cell r="C550">
            <v>5</v>
          </cell>
          <cell r="D550">
            <v>1</v>
          </cell>
          <cell r="E550" t="str">
            <v>ذكر</v>
          </cell>
          <cell r="F550" t="str">
            <v>منقول</v>
          </cell>
          <cell r="G550" t="str">
            <v>مسلم</v>
          </cell>
          <cell r="H550">
            <v>35715</v>
          </cell>
          <cell r="I550">
            <v>35718</v>
          </cell>
          <cell r="J550">
            <v>362</v>
          </cell>
          <cell r="K550">
            <v>0</v>
          </cell>
          <cell r="L550" t="str">
            <v>نعمه شحاته عبد العزيز</v>
          </cell>
          <cell r="M550" t="str">
            <v>عزبة الميناء - السلوم</v>
          </cell>
          <cell r="N550" t="str">
            <v>السلوم - مطروح</v>
          </cell>
          <cell r="O550">
            <v>20</v>
          </cell>
          <cell r="P550">
            <v>11</v>
          </cell>
          <cell r="Q550">
            <v>10</v>
          </cell>
          <cell r="U550" t="str">
            <v>كهربائي</v>
          </cell>
        </row>
        <row r="551">
          <cell r="A551">
            <v>16735389</v>
          </cell>
          <cell r="B551" t="str">
            <v>محمود عاطف عبد الظاهر حسن</v>
          </cell>
          <cell r="C551">
            <v>5</v>
          </cell>
          <cell r="D551">
            <v>2</v>
          </cell>
          <cell r="E551" t="str">
            <v>ذكر</v>
          </cell>
          <cell r="F551" t="str">
            <v>منقول</v>
          </cell>
          <cell r="G551" t="str">
            <v>مسلم</v>
          </cell>
          <cell r="H551">
            <v>35796</v>
          </cell>
          <cell r="I551">
            <v>35796</v>
          </cell>
          <cell r="J551">
            <v>2</v>
          </cell>
          <cell r="K551">
            <v>0</v>
          </cell>
          <cell r="L551" t="str">
            <v>رضا شحاته عبد العزيز</v>
          </cell>
          <cell r="M551" t="str">
            <v>العمارات البيضاء - السلوم</v>
          </cell>
          <cell r="N551" t="str">
            <v>السلوم - مطروح</v>
          </cell>
          <cell r="O551">
            <v>0</v>
          </cell>
          <cell r="P551">
            <v>9</v>
          </cell>
          <cell r="Q551">
            <v>10</v>
          </cell>
          <cell r="U551" t="str">
            <v>موظف</v>
          </cell>
        </row>
        <row r="552">
          <cell r="A552">
            <v>16735384</v>
          </cell>
          <cell r="B552" t="str">
            <v>مراد خميس فالح علي</v>
          </cell>
          <cell r="C552">
            <v>5</v>
          </cell>
          <cell r="D552">
            <v>2</v>
          </cell>
          <cell r="E552" t="str">
            <v>ذكر</v>
          </cell>
          <cell r="F552" t="str">
            <v>منقول</v>
          </cell>
          <cell r="G552" t="str">
            <v>مسلم</v>
          </cell>
          <cell r="H552">
            <v>35784</v>
          </cell>
          <cell r="I552">
            <v>35791</v>
          </cell>
          <cell r="J552">
            <v>469</v>
          </cell>
          <cell r="K552">
            <v>0</v>
          </cell>
          <cell r="L552" t="str">
            <v>مبروكه قاسم عبد السلام</v>
          </cell>
          <cell r="M552" t="str">
            <v>عزبة القطعان - السلوم</v>
          </cell>
          <cell r="N552" t="str">
            <v>السلوم - مطروح</v>
          </cell>
          <cell r="O552">
            <v>12</v>
          </cell>
          <cell r="P552">
            <v>9</v>
          </cell>
          <cell r="Q552">
            <v>10</v>
          </cell>
          <cell r="U552" t="str">
            <v>مزارع</v>
          </cell>
        </row>
        <row r="553">
          <cell r="A553">
            <v>404916142</v>
          </cell>
          <cell r="B553" t="str">
            <v>مصطفى احمد كريم عبد الرواف</v>
          </cell>
          <cell r="C553">
            <v>5</v>
          </cell>
          <cell r="D553">
            <v>1</v>
          </cell>
          <cell r="E553" t="str">
            <v>ذكر</v>
          </cell>
          <cell r="F553" t="str">
            <v>منقول</v>
          </cell>
          <cell r="G553" t="str">
            <v>مسلم</v>
          </cell>
          <cell r="H553">
            <v>36059</v>
          </cell>
          <cell r="I553">
            <v>36061</v>
          </cell>
          <cell r="J553">
            <v>349</v>
          </cell>
          <cell r="K553">
            <v>0</v>
          </cell>
          <cell r="L553" t="str">
            <v>زينب جبريل عبد المالك</v>
          </cell>
          <cell r="M553" t="str">
            <v>عزبة القطعان - السلوم</v>
          </cell>
          <cell r="N553" t="str">
            <v>السلوم - مطروح</v>
          </cell>
          <cell r="O553">
            <v>11</v>
          </cell>
          <cell r="P553">
            <v>0</v>
          </cell>
          <cell r="Q553">
            <v>10</v>
          </cell>
          <cell r="U553" t="str">
            <v>سائق</v>
          </cell>
          <cell r="W553" t="str">
            <v>محول إلى المدرسة</v>
          </cell>
          <cell r="X553" t="str">
            <v>الرومان الجديدة بالقصر</v>
          </cell>
        </row>
        <row r="554">
          <cell r="A554">
            <v>16735401</v>
          </cell>
          <cell r="B554" t="str">
            <v>منصور موسى منصور مفتاح</v>
          </cell>
          <cell r="C554">
            <v>5</v>
          </cell>
          <cell r="D554">
            <v>1</v>
          </cell>
          <cell r="E554" t="str">
            <v>ذكر</v>
          </cell>
          <cell r="F554" t="str">
            <v>منقول</v>
          </cell>
          <cell r="G554" t="str">
            <v>مسلم</v>
          </cell>
          <cell r="H554">
            <v>35805</v>
          </cell>
          <cell r="I554">
            <v>35817</v>
          </cell>
          <cell r="J554">
            <v>34</v>
          </cell>
          <cell r="K554">
            <v>0</v>
          </cell>
          <cell r="L554" t="str">
            <v>منى نوح سليمان</v>
          </cell>
          <cell r="M554" t="str">
            <v>خلف المستشفى - السلوم</v>
          </cell>
          <cell r="N554" t="str">
            <v>السلوم - مطروح</v>
          </cell>
          <cell r="O554">
            <v>22</v>
          </cell>
          <cell r="P554">
            <v>8</v>
          </cell>
          <cell r="Q554">
            <v>10</v>
          </cell>
          <cell r="U554" t="str">
            <v>موظف</v>
          </cell>
        </row>
        <row r="555">
          <cell r="A555">
            <v>16735466</v>
          </cell>
          <cell r="B555" t="str">
            <v>مهدي سليمان بريدان عبد الرحيم</v>
          </cell>
          <cell r="C555">
            <v>5</v>
          </cell>
          <cell r="D555">
            <v>2</v>
          </cell>
          <cell r="E555" t="str">
            <v>ذكر</v>
          </cell>
          <cell r="F555" t="str">
            <v>منقول</v>
          </cell>
          <cell r="G555" t="str">
            <v>مسلم</v>
          </cell>
          <cell r="H555">
            <v>35910</v>
          </cell>
          <cell r="I555">
            <v>35915</v>
          </cell>
          <cell r="J555">
            <v>158</v>
          </cell>
          <cell r="K555">
            <v>0</v>
          </cell>
          <cell r="L555" t="str">
            <v>مقبوله عبد الكريم فضل</v>
          </cell>
          <cell r="M555" t="str">
            <v>عزبة القطعان - السلوم</v>
          </cell>
          <cell r="N555" t="str">
            <v>السلوم - مطروح</v>
          </cell>
          <cell r="O555">
            <v>7</v>
          </cell>
          <cell r="P555">
            <v>5</v>
          </cell>
          <cell r="Q555">
            <v>10</v>
          </cell>
          <cell r="U555" t="str">
            <v>مزارع</v>
          </cell>
        </row>
        <row r="556">
          <cell r="A556">
            <v>16735582</v>
          </cell>
          <cell r="B556" t="str">
            <v>هيبه محمد هيبه جبر</v>
          </cell>
          <cell r="C556">
            <v>5</v>
          </cell>
          <cell r="D556">
            <v>1</v>
          </cell>
          <cell r="E556" t="str">
            <v>ذكر</v>
          </cell>
          <cell r="F556" t="str">
            <v>منقول</v>
          </cell>
          <cell r="G556" t="str">
            <v>مسلم</v>
          </cell>
          <cell r="H556">
            <v>36058</v>
          </cell>
          <cell r="I556">
            <v>36061</v>
          </cell>
          <cell r="J556">
            <v>351</v>
          </cell>
          <cell r="K556">
            <v>0</v>
          </cell>
          <cell r="L556" t="str">
            <v>فتحيه ناصف صالح</v>
          </cell>
          <cell r="M556" t="str">
            <v>السلوم</v>
          </cell>
          <cell r="N556" t="str">
            <v>السلوم - مطروح</v>
          </cell>
          <cell r="O556">
            <v>12</v>
          </cell>
          <cell r="P556">
            <v>0</v>
          </cell>
          <cell r="Q556">
            <v>10</v>
          </cell>
          <cell r="R556" t="str">
            <v>00855013</v>
          </cell>
          <cell r="S556" t="str">
            <v>0383380</v>
          </cell>
          <cell r="T556">
            <v>39783</v>
          </cell>
          <cell r="U556" t="str">
            <v>صاحب كافيتريا</v>
          </cell>
        </row>
        <row r="557">
          <cell r="A557">
            <v>16735434</v>
          </cell>
          <cell r="B557" t="str">
            <v>يوسف ربيع عبد القادر موسى</v>
          </cell>
          <cell r="C557">
            <v>5</v>
          </cell>
          <cell r="D557">
            <v>2</v>
          </cell>
          <cell r="E557" t="str">
            <v>ذكر</v>
          </cell>
          <cell r="F557" t="str">
            <v>منقول</v>
          </cell>
          <cell r="G557" t="str">
            <v>مسلم</v>
          </cell>
          <cell r="H557">
            <v>35841</v>
          </cell>
          <cell r="I557">
            <v>35855</v>
          </cell>
          <cell r="J557">
            <v>84</v>
          </cell>
          <cell r="K557">
            <v>0</v>
          </cell>
          <cell r="L557" t="str">
            <v>انشراح عفاسن صالح</v>
          </cell>
          <cell r="M557" t="str">
            <v>خلف المستشفى - السلوم</v>
          </cell>
          <cell r="N557" t="str">
            <v>السلوم - مطروح</v>
          </cell>
          <cell r="O557">
            <v>17</v>
          </cell>
          <cell r="P557">
            <v>7</v>
          </cell>
          <cell r="Q557">
            <v>10</v>
          </cell>
          <cell r="U557" t="str">
            <v>مزارع</v>
          </cell>
        </row>
        <row r="558">
          <cell r="A558">
            <v>16735442</v>
          </cell>
          <cell r="B558" t="str">
            <v>يوسف عصام فوزي محمود</v>
          </cell>
          <cell r="C558">
            <v>5</v>
          </cell>
          <cell r="D558">
            <v>1</v>
          </cell>
          <cell r="E558" t="str">
            <v>ذكر</v>
          </cell>
          <cell r="F558" t="str">
            <v>منقول</v>
          </cell>
          <cell r="G558" t="str">
            <v>مسلم</v>
          </cell>
          <cell r="H558">
            <v>35865</v>
          </cell>
          <cell r="I558">
            <v>35868</v>
          </cell>
          <cell r="J558">
            <v>106</v>
          </cell>
          <cell r="K558">
            <v>0</v>
          </cell>
          <cell r="L558" t="str">
            <v>ناديه احمد عبد الله</v>
          </cell>
          <cell r="M558" t="str">
            <v>الشارع الدولي - السلوم</v>
          </cell>
          <cell r="N558" t="str">
            <v>السلوم - مطروح</v>
          </cell>
          <cell r="O558">
            <v>21</v>
          </cell>
          <cell r="P558">
            <v>6</v>
          </cell>
          <cell r="Q558">
            <v>10</v>
          </cell>
          <cell r="U558" t="str">
            <v>دبلوم صناعي</v>
          </cell>
        </row>
        <row r="559">
          <cell r="A559">
            <v>16733719</v>
          </cell>
          <cell r="B559" t="str">
            <v>يوسف مطرف مداوي فرج</v>
          </cell>
          <cell r="C559">
            <v>5</v>
          </cell>
          <cell r="D559">
            <v>1</v>
          </cell>
          <cell r="E559" t="str">
            <v>ذكر</v>
          </cell>
          <cell r="F559" t="str">
            <v>منقول</v>
          </cell>
          <cell r="G559" t="str">
            <v>مسلم</v>
          </cell>
          <cell r="H559">
            <v>36048</v>
          </cell>
          <cell r="I559">
            <v>37941</v>
          </cell>
          <cell r="J559">
            <v>471</v>
          </cell>
          <cell r="K559">
            <v>0</v>
          </cell>
          <cell r="L559" t="str">
            <v>تمام ضوقه فرج</v>
          </cell>
          <cell r="M559" t="str">
            <v>السلوم</v>
          </cell>
          <cell r="N559" t="str">
            <v>السلوم - مطروح</v>
          </cell>
          <cell r="O559">
            <v>22</v>
          </cell>
          <cell r="P559">
            <v>0</v>
          </cell>
          <cell r="Q559">
            <v>10</v>
          </cell>
          <cell r="U559" t="str">
            <v>مزارع</v>
          </cell>
        </row>
        <row r="560">
          <cell r="A560">
            <v>16735293</v>
          </cell>
          <cell r="B560" t="str">
            <v>اسراء احمد فوزي محمود</v>
          </cell>
          <cell r="C560">
            <v>6</v>
          </cell>
          <cell r="D560">
            <v>1</v>
          </cell>
          <cell r="E560" t="str">
            <v>أنثى</v>
          </cell>
          <cell r="F560" t="str">
            <v>منقولة</v>
          </cell>
          <cell r="G560" t="str">
            <v>مسلمة</v>
          </cell>
          <cell r="N560" t="str">
            <v>السلوم - مطروح</v>
          </cell>
          <cell r="O560" t="str">
            <v/>
          </cell>
          <cell r="P560" t="str">
            <v/>
          </cell>
          <cell r="Q560" t="str">
            <v/>
          </cell>
        </row>
        <row r="561">
          <cell r="A561">
            <v>16735173</v>
          </cell>
          <cell r="B561" t="str">
            <v>اسراء عادل منصور مفتاح</v>
          </cell>
          <cell r="C561">
            <v>6</v>
          </cell>
          <cell r="D561">
            <v>1</v>
          </cell>
          <cell r="E561" t="str">
            <v>أنثى</v>
          </cell>
          <cell r="F561" t="str">
            <v>منقولة</v>
          </cell>
          <cell r="G561" t="str">
            <v>مسلمة</v>
          </cell>
          <cell r="N561" t="str">
            <v>السلوم - مطروح</v>
          </cell>
          <cell r="O561" t="str">
            <v/>
          </cell>
          <cell r="P561" t="str">
            <v/>
          </cell>
          <cell r="Q561" t="str">
            <v/>
          </cell>
        </row>
        <row r="562">
          <cell r="A562">
            <v>16735118</v>
          </cell>
          <cell r="B562" t="str">
            <v>اسراء مسعد السيد محمد</v>
          </cell>
          <cell r="C562">
            <v>6</v>
          </cell>
          <cell r="D562">
            <v>2</v>
          </cell>
          <cell r="E562" t="str">
            <v>أنثى</v>
          </cell>
          <cell r="F562" t="str">
            <v>منقولة</v>
          </cell>
          <cell r="G562" t="str">
            <v>مسلمة</v>
          </cell>
          <cell r="N562" t="str">
            <v>السلوم - مطروح</v>
          </cell>
          <cell r="O562" t="str">
            <v/>
          </cell>
          <cell r="P562" t="str">
            <v/>
          </cell>
          <cell r="Q562" t="str">
            <v/>
          </cell>
          <cell r="Y562" t="str">
            <v>متسربة</v>
          </cell>
        </row>
        <row r="563">
          <cell r="A563">
            <v>16735077</v>
          </cell>
          <cell r="B563" t="str">
            <v>اسماء محمد عبده عبد المولى</v>
          </cell>
          <cell r="C563">
            <v>6</v>
          </cell>
          <cell r="D563">
            <v>2</v>
          </cell>
          <cell r="E563" t="str">
            <v>أنثى</v>
          </cell>
          <cell r="F563" t="str">
            <v>منقولة</v>
          </cell>
          <cell r="G563" t="str">
            <v>مسلمة</v>
          </cell>
          <cell r="N563" t="str">
            <v>السلوم - مطروح</v>
          </cell>
          <cell r="O563" t="str">
            <v/>
          </cell>
          <cell r="P563" t="str">
            <v/>
          </cell>
          <cell r="Q563" t="str">
            <v/>
          </cell>
        </row>
        <row r="564">
          <cell r="A564">
            <v>16735217</v>
          </cell>
          <cell r="B564" t="str">
            <v>الهام وهبه عبد السلام صالح</v>
          </cell>
          <cell r="C564">
            <v>6</v>
          </cell>
          <cell r="D564">
            <v>2</v>
          </cell>
          <cell r="E564" t="str">
            <v>أنثى</v>
          </cell>
          <cell r="F564" t="str">
            <v>منقولة</v>
          </cell>
          <cell r="G564" t="str">
            <v>مسلمة</v>
          </cell>
          <cell r="N564" t="str">
            <v>السلوم - مطروح</v>
          </cell>
          <cell r="O564" t="str">
            <v/>
          </cell>
          <cell r="P564" t="str">
            <v/>
          </cell>
          <cell r="Q564" t="str">
            <v/>
          </cell>
        </row>
        <row r="565">
          <cell r="A565">
            <v>395319939</v>
          </cell>
          <cell r="B565" t="str">
            <v>امل سعد فتح الله سالم</v>
          </cell>
          <cell r="C565">
            <v>6</v>
          </cell>
          <cell r="D565">
            <v>1</v>
          </cell>
          <cell r="E565" t="str">
            <v>أنثى</v>
          </cell>
          <cell r="F565" t="str">
            <v>منقولة</v>
          </cell>
          <cell r="G565" t="str">
            <v>مسلمة</v>
          </cell>
          <cell r="N565" t="str">
            <v>السلوم - مطروح</v>
          </cell>
          <cell r="O565" t="str">
            <v/>
          </cell>
          <cell r="P565" t="str">
            <v/>
          </cell>
          <cell r="Q565" t="str">
            <v/>
          </cell>
        </row>
        <row r="566">
          <cell r="A566">
            <v>16735274</v>
          </cell>
          <cell r="B566" t="str">
            <v>اميرة احمد محمد احمد</v>
          </cell>
          <cell r="C566">
            <v>6</v>
          </cell>
          <cell r="D566">
            <v>2</v>
          </cell>
          <cell r="E566" t="str">
            <v>أنثى</v>
          </cell>
          <cell r="F566" t="str">
            <v>منقولة</v>
          </cell>
          <cell r="G566" t="str">
            <v>مسلمة</v>
          </cell>
          <cell r="N566" t="str">
            <v>السلوم - مطروح</v>
          </cell>
          <cell r="O566" t="str">
            <v/>
          </cell>
          <cell r="P566" t="str">
            <v/>
          </cell>
          <cell r="Q566" t="str">
            <v/>
          </cell>
        </row>
        <row r="567">
          <cell r="A567">
            <v>16735156</v>
          </cell>
          <cell r="B567" t="str">
            <v>ايمان احمد شبيب عبد الرحيم</v>
          </cell>
          <cell r="C567">
            <v>6</v>
          </cell>
          <cell r="D567">
            <v>2</v>
          </cell>
          <cell r="E567" t="str">
            <v>أنثى</v>
          </cell>
          <cell r="F567" t="str">
            <v>منقولة</v>
          </cell>
          <cell r="G567" t="str">
            <v>مسلمة</v>
          </cell>
          <cell r="N567" t="str">
            <v>السلوم - مطروح</v>
          </cell>
          <cell r="O567" t="str">
            <v/>
          </cell>
          <cell r="P567" t="str">
            <v/>
          </cell>
          <cell r="Q567" t="str">
            <v/>
          </cell>
        </row>
        <row r="568">
          <cell r="A568">
            <v>16735127</v>
          </cell>
          <cell r="B568" t="str">
            <v>ايمان عبد الكريم عبد السلام صالح</v>
          </cell>
          <cell r="C568">
            <v>6</v>
          </cell>
          <cell r="D568">
            <v>2</v>
          </cell>
          <cell r="E568" t="str">
            <v>أنثى</v>
          </cell>
          <cell r="F568" t="str">
            <v>منقولة</v>
          </cell>
          <cell r="G568" t="str">
            <v>مسلمة</v>
          </cell>
          <cell r="N568" t="str">
            <v>السلوم - مطروح</v>
          </cell>
          <cell r="O568" t="str">
            <v/>
          </cell>
          <cell r="P568" t="str">
            <v/>
          </cell>
          <cell r="Q568" t="str">
            <v/>
          </cell>
        </row>
        <row r="569">
          <cell r="A569">
            <v>16735224</v>
          </cell>
          <cell r="B569" t="str">
            <v>ايه رمضان ابراهيم ابراهيم</v>
          </cell>
          <cell r="C569">
            <v>6</v>
          </cell>
          <cell r="D569">
            <v>2</v>
          </cell>
          <cell r="E569" t="str">
            <v>أنثى</v>
          </cell>
          <cell r="F569" t="str">
            <v>منقولة</v>
          </cell>
          <cell r="G569" t="str">
            <v>مسلمة</v>
          </cell>
          <cell r="N569" t="str">
            <v>السلوم - مطروح</v>
          </cell>
          <cell r="O569" t="str">
            <v/>
          </cell>
          <cell r="P569" t="str">
            <v/>
          </cell>
          <cell r="Q569" t="str">
            <v/>
          </cell>
        </row>
        <row r="570">
          <cell r="A570">
            <v>16735315</v>
          </cell>
          <cell r="B570" t="str">
            <v>حنان عبد الله محمود صالح</v>
          </cell>
          <cell r="C570">
            <v>6</v>
          </cell>
          <cell r="D570">
            <v>2</v>
          </cell>
          <cell r="E570" t="str">
            <v>أنثى</v>
          </cell>
          <cell r="F570" t="str">
            <v>منقولة</v>
          </cell>
          <cell r="G570" t="str">
            <v>مسلمة</v>
          </cell>
          <cell r="N570" t="str">
            <v>السلوم - مطروح</v>
          </cell>
          <cell r="O570" t="str">
            <v/>
          </cell>
          <cell r="P570" t="str">
            <v/>
          </cell>
          <cell r="Q570" t="str">
            <v/>
          </cell>
        </row>
        <row r="571">
          <cell r="A571">
            <v>395319942</v>
          </cell>
          <cell r="B571" t="str">
            <v>خلود خالد سالم الساعدي</v>
          </cell>
          <cell r="C571">
            <v>6</v>
          </cell>
          <cell r="D571">
            <v>1</v>
          </cell>
          <cell r="E571" t="str">
            <v>أنثى</v>
          </cell>
          <cell r="F571" t="str">
            <v>منقولة</v>
          </cell>
          <cell r="G571" t="str">
            <v>مسلمة</v>
          </cell>
          <cell r="N571" t="str">
            <v>السلوم - مطروح</v>
          </cell>
          <cell r="O571" t="str">
            <v/>
          </cell>
          <cell r="P571" t="str">
            <v/>
          </cell>
          <cell r="Q571" t="str">
            <v/>
          </cell>
        </row>
        <row r="572">
          <cell r="A572">
            <v>16735081</v>
          </cell>
          <cell r="B572" t="str">
            <v>خميسه محمد قاسم يوسف</v>
          </cell>
          <cell r="C572">
            <v>6</v>
          </cell>
          <cell r="D572">
            <v>2</v>
          </cell>
          <cell r="E572" t="str">
            <v>أنثى</v>
          </cell>
          <cell r="F572" t="str">
            <v>منقولة</v>
          </cell>
          <cell r="G572" t="str">
            <v>مسلمة</v>
          </cell>
          <cell r="N572" t="str">
            <v>السلوم - مطروح</v>
          </cell>
          <cell r="O572" t="str">
            <v/>
          </cell>
          <cell r="P572" t="str">
            <v/>
          </cell>
          <cell r="Q572" t="str">
            <v/>
          </cell>
        </row>
        <row r="573">
          <cell r="A573">
            <v>16735245</v>
          </cell>
          <cell r="B573" t="str">
            <v>دعاء عبد الله جويده جبريل</v>
          </cell>
          <cell r="C573">
            <v>6</v>
          </cell>
          <cell r="D573">
            <v>1</v>
          </cell>
          <cell r="E573" t="str">
            <v>أنثى</v>
          </cell>
          <cell r="F573" t="str">
            <v>منقولة</v>
          </cell>
          <cell r="G573" t="str">
            <v>مسلمة</v>
          </cell>
          <cell r="N573" t="str">
            <v>السلوم - مطروح</v>
          </cell>
          <cell r="O573" t="str">
            <v/>
          </cell>
          <cell r="P573" t="str">
            <v/>
          </cell>
          <cell r="Q573" t="str">
            <v/>
          </cell>
        </row>
        <row r="574">
          <cell r="A574">
            <v>16735254</v>
          </cell>
          <cell r="B574" t="str">
            <v>دينا عبد الرحمن سيد محمود حمدان</v>
          </cell>
          <cell r="C574">
            <v>6</v>
          </cell>
          <cell r="D574">
            <v>1</v>
          </cell>
          <cell r="E574" t="str">
            <v>أنثى</v>
          </cell>
          <cell r="F574" t="str">
            <v>منقولة</v>
          </cell>
          <cell r="G574" t="str">
            <v>مسلمة</v>
          </cell>
          <cell r="N574" t="str">
            <v>السلوم - مطروح</v>
          </cell>
          <cell r="O574" t="str">
            <v/>
          </cell>
          <cell r="P574" t="str">
            <v/>
          </cell>
          <cell r="Q574" t="str">
            <v/>
          </cell>
        </row>
        <row r="575">
          <cell r="A575">
            <v>16735227</v>
          </cell>
          <cell r="B575" t="str">
            <v>ريهام حمدي عبد اللطيف عطيه</v>
          </cell>
          <cell r="C575">
            <v>6</v>
          </cell>
          <cell r="D575">
            <v>2</v>
          </cell>
          <cell r="E575" t="str">
            <v>أنثى</v>
          </cell>
          <cell r="F575" t="str">
            <v>منقولة</v>
          </cell>
          <cell r="G575" t="str">
            <v>مسلمة</v>
          </cell>
          <cell r="N575" t="str">
            <v>السلوم - مطروح</v>
          </cell>
          <cell r="O575" t="str">
            <v/>
          </cell>
          <cell r="P575" t="str">
            <v/>
          </cell>
          <cell r="Q575" t="str">
            <v/>
          </cell>
        </row>
        <row r="576">
          <cell r="A576">
            <v>16735272</v>
          </cell>
          <cell r="B576" t="str">
            <v>زينب جمال عبد السلام ادريس</v>
          </cell>
          <cell r="C576">
            <v>6</v>
          </cell>
          <cell r="D576">
            <v>1</v>
          </cell>
          <cell r="E576" t="str">
            <v>أنثى</v>
          </cell>
          <cell r="F576" t="str">
            <v>منقولة</v>
          </cell>
          <cell r="G576" t="str">
            <v>مسلمة</v>
          </cell>
          <cell r="N576" t="str">
            <v>السلوم - مطروح</v>
          </cell>
          <cell r="O576" t="str">
            <v/>
          </cell>
          <cell r="P576" t="str">
            <v/>
          </cell>
          <cell r="Q576" t="str">
            <v/>
          </cell>
        </row>
        <row r="577">
          <cell r="A577">
            <v>16735306</v>
          </cell>
          <cell r="B577" t="str">
            <v>ساره ادريس عبد الله حسين</v>
          </cell>
          <cell r="C577">
            <v>6</v>
          </cell>
          <cell r="D577">
            <v>2</v>
          </cell>
          <cell r="E577" t="str">
            <v>أنثى</v>
          </cell>
          <cell r="F577" t="str">
            <v>منقولة</v>
          </cell>
          <cell r="G577" t="str">
            <v>مسلمة</v>
          </cell>
          <cell r="N577" t="str">
            <v>السلوم - مطروح</v>
          </cell>
          <cell r="O577" t="str">
            <v/>
          </cell>
          <cell r="P577" t="str">
            <v/>
          </cell>
          <cell r="Q577" t="str">
            <v/>
          </cell>
        </row>
        <row r="578">
          <cell r="A578">
            <v>16735089</v>
          </cell>
          <cell r="B578" t="str">
            <v>ساره حسين ابراهيم جبريل</v>
          </cell>
          <cell r="C578">
            <v>6</v>
          </cell>
          <cell r="D578">
            <v>1</v>
          </cell>
          <cell r="E578" t="str">
            <v>أنثى</v>
          </cell>
          <cell r="F578" t="str">
            <v>منقولة</v>
          </cell>
          <cell r="G578" t="str">
            <v>مسلمة</v>
          </cell>
          <cell r="N578" t="str">
            <v>السلوم - مطروح</v>
          </cell>
          <cell r="O578" t="str">
            <v/>
          </cell>
          <cell r="P578" t="str">
            <v/>
          </cell>
          <cell r="Q578" t="str">
            <v/>
          </cell>
        </row>
        <row r="579">
          <cell r="A579">
            <v>404912264</v>
          </cell>
          <cell r="B579" t="str">
            <v>ساره خميس طالب يونس</v>
          </cell>
          <cell r="C579">
            <v>6</v>
          </cell>
          <cell r="D579">
            <v>1</v>
          </cell>
          <cell r="E579" t="str">
            <v>أنثى</v>
          </cell>
          <cell r="F579" t="str">
            <v>منقولة</v>
          </cell>
          <cell r="G579" t="str">
            <v>مسلمة</v>
          </cell>
          <cell r="H579">
            <v>35598</v>
          </cell>
          <cell r="N579" t="str">
            <v>السلوم - مطروح</v>
          </cell>
          <cell r="O579">
            <v>15</v>
          </cell>
          <cell r="P579">
            <v>3</v>
          </cell>
          <cell r="Q579">
            <v>11</v>
          </cell>
          <cell r="W579" t="str">
            <v>محولة إلى المدرسة</v>
          </cell>
          <cell r="X579" t="str">
            <v>مدرسة يونس جاب الله</v>
          </cell>
        </row>
        <row r="580">
          <cell r="A580">
            <v>401497980</v>
          </cell>
          <cell r="B580" t="str">
            <v>سحر حامد طاهر عيسى</v>
          </cell>
          <cell r="C580">
            <v>6</v>
          </cell>
          <cell r="D580">
            <v>1</v>
          </cell>
          <cell r="E580" t="str">
            <v>أنثى</v>
          </cell>
          <cell r="F580" t="str">
            <v>منقولة</v>
          </cell>
          <cell r="G580" t="str">
            <v>مسلمة</v>
          </cell>
          <cell r="N580" t="str">
            <v>السلوم - مطروح</v>
          </cell>
          <cell r="O580" t="str">
            <v/>
          </cell>
          <cell r="P580" t="str">
            <v/>
          </cell>
          <cell r="Q580" t="str">
            <v/>
          </cell>
        </row>
        <row r="581">
          <cell r="A581">
            <v>16735295</v>
          </cell>
          <cell r="B581" t="str">
            <v>سمر قاسم محمد قاسم</v>
          </cell>
          <cell r="C581">
            <v>6</v>
          </cell>
          <cell r="D581">
            <v>2</v>
          </cell>
          <cell r="E581" t="str">
            <v>أنثى</v>
          </cell>
          <cell r="F581" t="str">
            <v>منقولة</v>
          </cell>
          <cell r="G581" t="str">
            <v>مسلمة</v>
          </cell>
          <cell r="N581" t="str">
            <v>السلوم - مطروح</v>
          </cell>
          <cell r="O581" t="str">
            <v/>
          </cell>
          <cell r="P581" t="str">
            <v/>
          </cell>
          <cell r="Q581" t="str">
            <v/>
          </cell>
        </row>
        <row r="582">
          <cell r="A582">
            <v>16735238</v>
          </cell>
          <cell r="B582" t="str">
            <v>شيماء محمد عبد الله عبد الهادي</v>
          </cell>
          <cell r="C582">
            <v>6</v>
          </cell>
          <cell r="D582">
            <v>1</v>
          </cell>
          <cell r="E582" t="str">
            <v>أنثى</v>
          </cell>
          <cell r="F582" t="str">
            <v>منقولة</v>
          </cell>
          <cell r="G582" t="str">
            <v>مسلمة</v>
          </cell>
          <cell r="N582" t="str">
            <v>السلوم - مطروح</v>
          </cell>
          <cell r="O582" t="str">
            <v/>
          </cell>
          <cell r="P582" t="str">
            <v/>
          </cell>
          <cell r="Q582" t="str">
            <v/>
          </cell>
        </row>
        <row r="583">
          <cell r="A583">
            <v>404914502</v>
          </cell>
          <cell r="B583" t="str">
            <v>شيماء محمود فالح علي</v>
          </cell>
          <cell r="C583">
            <v>6</v>
          </cell>
          <cell r="D583">
            <v>2</v>
          </cell>
          <cell r="E583" t="str">
            <v>أنثى</v>
          </cell>
          <cell r="F583" t="str">
            <v>باقية</v>
          </cell>
          <cell r="G583" t="str">
            <v>مسلمة</v>
          </cell>
          <cell r="N583" t="str">
            <v>السلوم - مطروح</v>
          </cell>
          <cell r="O583" t="str">
            <v/>
          </cell>
          <cell r="P583" t="str">
            <v/>
          </cell>
          <cell r="Q583" t="str">
            <v/>
          </cell>
          <cell r="Y583" t="str">
            <v>متسربة</v>
          </cell>
        </row>
        <row r="584">
          <cell r="A584">
            <v>16735294</v>
          </cell>
          <cell r="B584" t="str">
            <v>صابرين سليمان مفتاح محمود</v>
          </cell>
          <cell r="C584">
            <v>6</v>
          </cell>
          <cell r="D584">
            <v>1</v>
          </cell>
          <cell r="E584" t="str">
            <v>أنثى</v>
          </cell>
          <cell r="F584" t="str">
            <v>منقولة</v>
          </cell>
          <cell r="G584" t="str">
            <v>مسلمة</v>
          </cell>
          <cell r="N584" t="str">
            <v>السلوم - مطروح</v>
          </cell>
          <cell r="O584" t="str">
            <v/>
          </cell>
          <cell r="P584" t="str">
            <v/>
          </cell>
          <cell r="Q584" t="str">
            <v/>
          </cell>
        </row>
        <row r="585">
          <cell r="A585">
            <v>404914213</v>
          </cell>
          <cell r="B585" t="str">
            <v>صفاء محمود ابو شوال</v>
          </cell>
          <cell r="C585">
            <v>6</v>
          </cell>
          <cell r="D585">
            <v>2</v>
          </cell>
          <cell r="E585" t="str">
            <v>أنثى</v>
          </cell>
          <cell r="F585" t="str">
            <v>باقية</v>
          </cell>
          <cell r="G585" t="str">
            <v>مسلمة</v>
          </cell>
          <cell r="N585" t="str">
            <v>السلوم - مطروح</v>
          </cell>
          <cell r="O585" t="str">
            <v/>
          </cell>
          <cell r="P585" t="str">
            <v/>
          </cell>
          <cell r="Q585" t="str">
            <v/>
          </cell>
          <cell r="Y585" t="str">
            <v>متسربة</v>
          </cell>
        </row>
        <row r="586">
          <cell r="A586">
            <v>16735257</v>
          </cell>
          <cell r="B586" t="str">
            <v>عائشه محمد سعد فضيل</v>
          </cell>
          <cell r="C586">
            <v>6</v>
          </cell>
          <cell r="D586">
            <v>2</v>
          </cell>
          <cell r="E586" t="str">
            <v>أنثى</v>
          </cell>
          <cell r="F586" t="str">
            <v>منقولة</v>
          </cell>
          <cell r="G586" t="str">
            <v>مسلمة</v>
          </cell>
          <cell r="N586" t="str">
            <v>السلوم - مطروح</v>
          </cell>
          <cell r="O586" t="str">
            <v/>
          </cell>
          <cell r="P586" t="str">
            <v/>
          </cell>
          <cell r="Q586" t="str">
            <v/>
          </cell>
        </row>
        <row r="587">
          <cell r="A587">
            <v>16735102</v>
          </cell>
          <cell r="B587" t="str">
            <v>عائشه محمد عمر عبد الحميد</v>
          </cell>
          <cell r="C587">
            <v>6</v>
          </cell>
          <cell r="D587">
            <v>2</v>
          </cell>
          <cell r="E587" t="str">
            <v>أنثى</v>
          </cell>
          <cell r="F587" t="str">
            <v>منقولة</v>
          </cell>
          <cell r="G587" t="str">
            <v>مسلمة</v>
          </cell>
          <cell r="N587" t="str">
            <v>السلوم - مطروح</v>
          </cell>
          <cell r="O587" t="str">
            <v/>
          </cell>
          <cell r="P587" t="str">
            <v/>
          </cell>
          <cell r="Q587" t="str">
            <v/>
          </cell>
          <cell r="R587" t="str">
            <v>00855192</v>
          </cell>
          <cell r="S587" t="str">
            <v>0383282</v>
          </cell>
          <cell r="T587">
            <v>39750</v>
          </cell>
        </row>
        <row r="588">
          <cell r="A588">
            <v>401497975</v>
          </cell>
          <cell r="B588" t="str">
            <v>عزيزه حكيم متموح مسعود</v>
          </cell>
          <cell r="C588">
            <v>6</v>
          </cell>
          <cell r="D588">
            <v>1</v>
          </cell>
          <cell r="E588" t="str">
            <v>أنثى</v>
          </cell>
          <cell r="F588" t="str">
            <v>منقولة</v>
          </cell>
          <cell r="G588" t="str">
            <v>مسلمة</v>
          </cell>
          <cell r="N588" t="str">
            <v>السلوم - مطروح</v>
          </cell>
          <cell r="O588" t="str">
            <v/>
          </cell>
          <cell r="P588" t="str">
            <v/>
          </cell>
          <cell r="Q588" t="str">
            <v/>
          </cell>
        </row>
        <row r="589">
          <cell r="A589">
            <v>404912623</v>
          </cell>
          <cell r="B589" t="str">
            <v>فاطمه ناصف حبيب فرج</v>
          </cell>
          <cell r="C589">
            <v>6</v>
          </cell>
          <cell r="D589">
            <v>2</v>
          </cell>
          <cell r="E589" t="str">
            <v>أنثى</v>
          </cell>
          <cell r="F589" t="str">
            <v>منقولة</v>
          </cell>
          <cell r="G589" t="str">
            <v>مسلمة</v>
          </cell>
          <cell r="H589">
            <v>35415</v>
          </cell>
          <cell r="N589" t="str">
            <v>السلوم - مطروح</v>
          </cell>
          <cell r="O589">
            <v>16</v>
          </cell>
          <cell r="P589">
            <v>9</v>
          </cell>
          <cell r="Q589">
            <v>11</v>
          </cell>
          <cell r="W589" t="str">
            <v>محولة إلى المدرسة</v>
          </cell>
          <cell r="X589" t="str">
            <v>مدرسة سيول القطعان الابتدائية</v>
          </cell>
        </row>
        <row r="590">
          <cell r="A590">
            <v>16735232</v>
          </cell>
          <cell r="B590" t="str">
            <v>فايزه يوسف سليم طاهر</v>
          </cell>
          <cell r="C590">
            <v>6</v>
          </cell>
          <cell r="D590">
            <v>1</v>
          </cell>
          <cell r="E590" t="str">
            <v>أنثى</v>
          </cell>
          <cell r="F590" t="str">
            <v>منقولة</v>
          </cell>
          <cell r="G590" t="str">
            <v>مسلمة</v>
          </cell>
          <cell r="N590" t="str">
            <v>السلوم - مطروح</v>
          </cell>
          <cell r="O590" t="str">
            <v/>
          </cell>
          <cell r="P590" t="str">
            <v/>
          </cell>
          <cell r="Q590" t="str">
            <v/>
          </cell>
        </row>
        <row r="591">
          <cell r="A591">
            <v>404914300</v>
          </cell>
          <cell r="B591" t="str">
            <v>مبروكه ناجي مراجع مهدي</v>
          </cell>
          <cell r="C591">
            <v>6</v>
          </cell>
          <cell r="D591">
            <v>2</v>
          </cell>
          <cell r="E591" t="str">
            <v>أنثى</v>
          </cell>
          <cell r="F591" t="str">
            <v>باقية</v>
          </cell>
          <cell r="G591" t="str">
            <v>مسلمة</v>
          </cell>
          <cell r="N591" t="str">
            <v>السلوم - مطروح</v>
          </cell>
          <cell r="O591" t="str">
            <v/>
          </cell>
          <cell r="P591" t="str">
            <v/>
          </cell>
          <cell r="Q591" t="str">
            <v/>
          </cell>
          <cell r="Y591" t="str">
            <v>متسربة</v>
          </cell>
        </row>
        <row r="592">
          <cell r="A592">
            <v>16735324</v>
          </cell>
          <cell r="B592" t="str">
            <v>مروه رافع حميده يونس</v>
          </cell>
          <cell r="C592">
            <v>6</v>
          </cell>
          <cell r="D592">
            <v>1</v>
          </cell>
          <cell r="E592" t="str">
            <v>أنثى</v>
          </cell>
          <cell r="F592" t="str">
            <v>منقولة</v>
          </cell>
          <cell r="G592" t="str">
            <v>مسلمة</v>
          </cell>
          <cell r="N592" t="str">
            <v>السلوم - مطروح</v>
          </cell>
          <cell r="O592" t="str">
            <v/>
          </cell>
          <cell r="P592" t="str">
            <v/>
          </cell>
          <cell r="Q592" t="str">
            <v/>
          </cell>
        </row>
        <row r="593">
          <cell r="A593">
            <v>404913791</v>
          </cell>
          <cell r="B593" t="str">
            <v>مروه مسعود موسى</v>
          </cell>
          <cell r="C593">
            <v>6</v>
          </cell>
          <cell r="D593">
            <v>2</v>
          </cell>
          <cell r="E593" t="str">
            <v>أنثى</v>
          </cell>
          <cell r="F593" t="str">
            <v>باقية</v>
          </cell>
          <cell r="G593" t="str">
            <v>مسلمة</v>
          </cell>
          <cell r="N593" t="str">
            <v>السلوم - مطروح</v>
          </cell>
          <cell r="O593" t="str">
            <v/>
          </cell>
          <cell r="P593" t="str">
            <v/>
          </cell>
          <cell r="Q593" t="str">
            <v/>
          </cell>
          <cell r="Y593" t="str">
            <v>متسربة</v>
          </cell>
        </row>
        <row r="594">
          <cell r="A594">
            <v>16735066</v>
          </cell>
          <cell r="B594" t="str">
            <v>مروه يوسف مبري ابو بكر</v>
          </cell>
          <cell r="C594">
            <v>6</v>
          </cell>
          <cell r="D594">
            <v>2</v>
          </cell>
          <cell r="E594" t="str">
            <v>أنثى</v>
          </cell>
          <cell r="F594" t="str">
            <v>منقولة</v>
          </cell>
          <cell r="G594" t="str">
            <v>مسلمة</v>
          </cell>
          <cell r="N594" t="str">
            <v>السلوم - مطروح</v>
          </cell>
          <cell r="O594" t="str">
            <v/>
          </cell>
          <cell r="P594" t="str">
            <v/>
          </cell>
          <cell r="Q594" t="str">
            <v/>
          </cell>
          <cell r="Y594" t="str">
            <v>متسربة</v>
          </cell>
        </row>
        <row r="595">
          <cell r="A595">
            <v>16735234</v>
          </cell>
          <cell r="B595" t="str">
            <v>مها اسماعيل محجوب الاحرش</v>
          </cell>
          <cell r="C595">
            <v>6</v>
          </cell>
          <cell r="D595">
            <v>1</v>
          </cell>
          <cell r="E595" t="str">
            <v>أنثى</v>
          </cell>
          <cell r="F595" t="str">
            <v>منقولة</v>
          </cell>
          <cell r="G595" t="str">
            <v>مسلمة</v>
          </cell>
          <cell r="N595" t="str">
            <v>السلوم - مطروح</v>
          </cell>
          <cell r="O595" t="str">
            <v/>
          </cell>
          <cell r="P595" t="str">
            <v/>
          </cell>
          <cell r="Q595" t="str">
            <v/>
          </cell>
        </row>
        <row r="596">
          <cell r="A596">
            <v>401497953</v>
          </cell>
          <cell r="B596" t="str">
            <v>ناديه محمود حميده</v>
          </cell>
          <cell r="C596">
            <v>6</v>
          </cell>
          <cell r="D596">
            <v>2</v>
          </cell>
          <cell r="E596" t="str">
            <v>أنثى</v>
          </cell>
          <cell r="F596" t="str">
            <v>منقولة</v>
          </cell>
          <cell r="G596" t="str">
            <v>مسلمة</v>
          </cell>
          <cell r="N596" t="str">
            <v>السلوم - مطروح</v>
          </cell>
          <cell r="O596" t="str">
            <v/>
          </cell>
          <cell r="P596" t="str">
            <v/>
          </cell>
          <cell r="Q596" t="str">
            <v/>
          </cell>
          <cell r="Y596" t="str">
            <v>متسربة</v>
          </cell>
        </row>
        <row r="597">
          <cell r="A597">
            <v>16735117</v>
          </cell>
          <cell r="B597" t="str">
            <v>نورا صلاح عبد الرحيم راف الله</v>
          </cell>
          <cell r="C597">
            <v>6</v>
          </cell>
          <cell r="D597">
            <v>1</v>
          </cell>
          <cell r="E597" t="str">
            <v>أنثى</v>
          </cell>
          <cell r="F597" t="str">
            <v>منقولة</v>
          </cell>
          <cell r="G597" t="str">
            <v>مسلمة</v>
          </cell>
          <cell r="N597" t="str">
            <v>السلوم - مطروح</v>
          </cell>
          <cell r="O597" t="str">
            <v/>
          </cell>
          <cell r="P597" t="str">
            <v/>
          </cell>
          <cell r="Q597" t="str">
            <v/>
          </cell>
        </row>
        <row r="598">
          <cell r="A598">
            <v>16734889</v>
          </cell>
          <cell r="B598" t="str">
            <v>هاجر حميده صالح سليمان</v>
          </cell>
          <cell r="C598">
            <v>6</v>
          </cell>
          <cell r="D598">
            <v>2</v>
          </cell>
          <cell r="E598" t="str">
            <v>أنثى</v>
          </cell>
          <cell r="F598" t="str">
            <v>منقولة</v>
          </cell>
          <cell r="G598" t="str">
            <v>مسلمة</v>
          </cell>
          <cell r="N598" t="str">
            <v>السلوم - مطروح</v>
          </cell>
          <cell r="O598" t="str">
            <v/>
          </cell>
          <cell r="P598" t="str">
            <v/>
          </cell>
          <cell r="Q598" t="str">
            <v/>
          </cell>
        </row>
        <row r="599">
          <cell r="A599">
            <v>404913714</v>
          </cell>
          <cell r="B599" t="str">
            <v>هاجر عبد الكريم عيد</v>
          </cell>
          <cell r="C599">
            <v>6</v>
          </cell>
          <cell r="D599">
            <v>2</v>
          </cell>
          <cell r="E599" t="str">
            <v>أنثى</v>
          </cell>
          <cell r="F599" t="str">
            <v>باقية</v>
          </cell>
          <cell r="G599" t="str">
            <v>مسلمة</v>
          </cell>
          <cell r="N599" t="str">
            <v>السلوم - مطروح</v>
          </cell>
          <cell r="O599" t="str">
            <v/>
          </cell>
          <cell r="P599" t="str">
            <v/>
          </cell>
          <cell r="Q599" t="str">
            <v/>
          </cell>
          <cell r="Y599" t="str">
            <v>متسربة</v>
          </cell>
        </row>
        <row r="600">
          <cell r="A600">
            <v>16735222</v>
          </cell>
          <cell r="B600" t="str">
            <v>هدى سعد مراجع مهدي</v>
          </cell>
          <cell r="C600">
            <v>6</v>
          </cell>
          <cell r="D600">
            <v>2</v>
          </cell>
          <cell r="E600" t="str">
            <v>أنثى</v>
          </cell>
          <cell r="F600" t="str">
            <v>منقولة</v>
          </cell>
          <cell r="G600" t="str">
            <v>مسلمة</v>
          </cell>
          <cell r="N600" t="str">
            <v>السلوم - مطروح</v>
          </cell>
          <cell r="O600" t="str">
            <v/>
          </cell>
          <cell r="P600" t="str">
            <v/>
          </cell>
          <cell r="Q600" t="str">
            <v/>
          </cell>
        </row>
        <row r="601">
          <cell r="A601">
            <v>16735281</v>
          </cell>
          <cell r="B601" t="str">
            <v>ابانوب رأفت فهمى ضيف</v>
          </cell>
          <cell r="C601">
            <v>6</v>
          </cell>
          <cell r="D601">
            <v>1</v>
          </cell>
          <cell r="E601" t="str">
            <v>ذكر</v>
          </cell>
          <cell r="F601" t="str">
            <v>منقول</v>
          </cell>
          <cell r="G601" t="str">
            <v>مسيحي</v>
          </cell>
          <cell r="N601" t="str">
            <v>السلوم - مطروح</v>
          </cell>
          <cell r="O601" t="str">
            <v/>
          </cell>
          <cell r="P601" t="str">
            <v/>
          </cell>
          <cell r="Q601" t="str">
            <v/>
          </cell>
        </row>
        <row r="602">
          <cell r="A602">
            <v>16735299</v>
          </cell>
          <cell r="B602" t="str">
            <v>احمد رمضان سعد الطواب</v>
          </cell>
          <cell r="C602">
            <v>6</v>
          </cell>
          <cell r="D602">
            <v>1</v>
          </cell>
          <cell r="E602" t="str">
            <v>ذكر</v>
          </cell>
          <cell r="F602" t="str">
            <v>منقول</v>
          </cell>
          <cell r="G602" t="str">
            <v>مسلم</v>
          </cell>
          <cell r="N602" t="str">
            <v>السلوم - مطروح</v>
          </cell>
          <cell r="O602" t="str">
            <v/>
          </cell>
          <cell r="P602" t="str">
            <v/>
          </cell>
          <cell r="Q602" t="str">
            <v/>
          </cell>
        </row>
        <row r="603">
          <cell r="A603">
            <v>16735286</v>
          </cell>
          <cell r="B603" t="str">
            <v>احمد شكرى السيد محمد شلبي</v>
          </cell>
          <cell r="C603">
            <v>6</v>
          </cell>
          <cell r="D603">
            <v>1</v>
          </cell>
          <cell r="E603" t="str">
            <v>ذكر</v>
          </cell>
          <cell r="F603" t="str">
            <v>منقول</v>
          </cell>
          <cell r="G603" t="str">
            <v>مسلم</v>
          </cell>
          <cell r="N603" t="str">
            <v>السلوم - مطروح</v>
          </cell>
          <cell r="O603" t="str">
            <v/>
          </cell>
          <cell r="P603" t="str">
            <v/>
          </cell>
          <cell r="Q603" t="str">
            <v/>
          </cell>
        </row>
        <row r="604">
          <cell r="A604">
            <v>16735157</v>
          </cell>
          <cell r="B604" t="str">
            <v>احمد صقر مراجع مهدي</v>
          </cell>
          <cell r="C604">
            <v>6</v>
          </cell>
          <cell r="D604">
            <v>2</v>
          </cell>
          <cell r="E604" t="str">
            <v>ذكر</v>
          </cell>
          <cell r="F604" t="str">
            <v>منقول</v>
          </cell>
          <cell r="G604" t="str">
            <v>مسلم</v>
          </cell>
          <cell r="N604" t="str">
            <v>السلوم - مطروح</v>
          </cell>
          <cell r="O604" t="str">
            <v/>
          </cell>
          <cell r="P604" t="str">
            <v/>
          </cell>
          <cell r="Q604" t="str">
            <v/>
          </cell>
          <cell r="R604" t="str">
            <v>00855015</v>
          </cell>
          <cell r="S604" t="str">
            <v>0383380</v>
          </cell>
          <cell r="T604">
            <v>39783</v>
          </cell>
        </row>
        <row r="605">
          <cell r="A605">
            <v>16735164</v>
          </cell>
          <cell r="B605" t="str">
            <v>اسلام قاسم فتح الله المبروك</v>
          </cell>
          <cell r="C605">
            <v>6</v>
          </cell>
          <cell r="D605">
            <v>2</v>
          </cell>
          <cell r="E605" t="str">
            <v>ذكر</v>
          </cell>
          <cell r="F605" t="str">
            <v>منقول</v>
          </cell>
          <cell r="G605" t="str">
            <v>مسلم</v>
          </cell>
          <cell r="N605" t="str">
            <v>السلوم - مطروح</v>
          </cell>
          <cell r="O605" t="str">
            <v/>
          </cell>
          <cell r="P605" t="str">
            <v/>
          </cell>
          <cell r="Q605" t="str">
            <v/>
          </cell>
        </row>
        <row r="606">
          <cell r="A606">
            <v>16735006</v>
          </cell>
          <cell r="B606" t="str">
            <v>اسماعيل عوام يادم ابراهيم</v>
          </cell>
          <cell r="C606">
            <v>6</v>
          </cell>
          <cell r="D606">
            <v>1</v>
          </cell>
          <cell r="E606" t="str">
            <v>ذكر</v>
          </cell>
          <cell r="F606" t="str">
            <v>باق</v>
          </cell>
          <cell r="G606" t="str">
            <v>مسلم</v>
          </cell>
          <cell r="N606" t="str">
            <v>السلوم - مطروح</v>
          </cell>
          <cell r="O606" t="str">
            <v/>
          </cell>
          <cell r="P606" t="str">
            <v/>
          </cell>
          <cell r="Q606" t="str">
            <v/>
          </cell>
          <cell r="R606" t="str">
            <v>00855016</v>
          </cell>
          <cell r="S606" t="str">
            <v>0383380</v>
          </cell>
          <cell r="T606">
            <v>39783</v>
          </cell>
        </row>
        <row r="607">
          <cell r="A607">
            <v>16735248</v>
          </cell>
          <cell r="B607" t="str">
            <v>الشارف اسماعيل عبد القادر موسى</v>
          </cell>
          <cell r="C607">
            <v>6</v>
          </cell>
          <cell r="D607">
            <v>2</v>
          </cell>
          <cell r="E607" t="str">
            <v>ذكر</v>
          </cell>
          <cell r="F607" t="str">
            <v>منقول</v>
          </cell>
          <cell r="G607" t="str">
            <v>مسلم</v>
          </cell>
          <cell r="N607" t="str">
            <v>السلوم - مطروح</v>
          </cell>
          <cell r="O607" t="str">
            <v/>
          </cell>
          <cell r="P607" t="str">
            <v/>
          </cell>
          <cell r="Q607" t="str">
            <v/>
          </cell>
        </row>
        <row r="608">
          <cell r="A608">
            <v>395319947</v>
          </cell>
          <cell r="B608" t="str">
            <v>جعفر عمر خليل شريف</v>
          </cell>
          <cell r="C608">
            <v>6</v>
          </cell>
          <cell r="D608">
            <v>2</v>
          </cell>
          <cell r="E608" t="str">
            <v>ذكر</v>
          </cell>
          <cell r="F608" t="str">
            <v>منقول</v>
          </cell>
          <cell r="G608" t="str">
            <v>مسلم</v>
          </cell>
          <cell r="N608" t="str">
            <v>السلوم - مطروح</v>
          </cell>
          <cell r="O608" t="str">
            <v/>
          </cell>
          <cell r="P608" t="str">
            <v/>
          </cell>
          <cell r="Q608" t="str">
            <v/>
          </cell>
          <cell r="Y608" t="str">
            <v>متسرب</v>
          </cell>
        </row>
        <row r="609">
          <cell r="A609">
            <v>16735133</v>
          </cell>
          <cell r="B609" t="str">
            <v>زياد زكريا فايز فرج</v>
          </cell>
          <cell r="C609">
            <v>6</v>
          </cell>
          <cell r="D609">
            <v>2</v>
          </cell>
          <cell r="E609" t="str">
            <v>ذكر</v>
          </cell>
          <cell r="F609" t="str">
            <v>منقول</v>
          </cell>
          <cell r="G609" t="str">
            <v>مسلم</v>
          </cell>
          <cell r="N609" t="str">
            <v>السلوم - مطروح</v>
          </cell>
          <cell r="O609" t="str">
            <v/>
          </cell>
          <cell r="P609" t="str">
            <v/>
          </cell>
          <cell r="Q609" t="str">
            <v/>
          </cell>
        </row>
        <row r="610">
          <cell r="A610">
            <v>16735191</v>
          </cell>
          <cell r="B610" t="str">
            <v>سفيان معاون فايز فرج</v>
          </cell>
          <cell r="C610">
            <v>6</v>
          </cell>
          <cell r="D610">
            <v>2</v>
          </cell>
          <cell r="E610" t="str">
            <v>ذكر</v>
          </cell>
          <cell r="F610" t="str">
            <v>منقول</v>
          </cell>
          <cell r="G610" t="str">
            <v>مسلم</v>
          </cell>
          <cell r="N610" t="str">
            <v>السلوم - مطروح</v>
          </cell>
          <cell r="O610" t="str">
            <v/>
          </cell>
          <cell r="P610" t="str">
            <v/>
          </cell>
          <cell r="Q610" t="str">
            <v/>
          </cell>
        </row>
        <row r="611">
          <cell r="A611">
            <v>16735036</v>
          </cell>
          <cell r="B611" t="str">
            <v>صدام رحومة محمد مسعود</v>
          </cell>
          <cell r="C611">
            <v>6</v>
          </cell>
          <cell r="D611">
            <v>2</v>
          </cell>
          <cell r="E611" t="str">
            <v>ذكر</v>
          </cell>
          <cell r="F611" t="str">
            <v>باق</v>
          </cell>
          <cell r="G611" t="str">
            <v>مسلم</v>
          </cell>
          <cell r="N611" t="str">
            <v>السلوم - مطروح</v>
          </cell>
          <cell r="O611" t="str">
            <v/>
          </cell>
          <cell r="P611" t="str">
            <v/>
          </cell>
          <cell r="Q611" t="str">
            <v/>
          </cell>
        </row>
        <row r="612">
          <cell r="A612">
            <v>16735197</v>
          </cell>
          <cell r="B612" t="str">
            <v>صفوت حسن عبد الكريم محمود</v>
          </cell>
          <cell r="C612">
            <v>6</v>
          </cell>
          <cell r="D612">
            <v>1</v>
          </cell>
          <cell r="E612" t="str">
            <v>ذكر</v>
          </cell>
          <cell r="F612" t="str">
            <v>منقول</v>
          </cell>
          <cell r="G612" t="str">
            <v>مسلم</v>
          </cell>
          <cell r="N612" t="str">
            <v>السلوم - مطروح</v>
          </cell>
          <cell r="O612" t="str">
            <v/>
          </cell>
          <cell r="P612" t="str">
            <v/>
          </cell>
          <cell r="Q612" t="str">
            <v/>
          </cell>
        </row>
        <row r="613">
          <cell r="A613">
            <v>395319997</v>
          </cell>
          <cell r="B613" t="str">
            <v>صلاح بريك شريف محمد</v>
          </cell>
          <cell r="C613">
            <v>6</v>
          </cell>
          <cell r="D613">
            <v>2</v>
          </cell>
          <cell r="E613" t="str">
            <v>ذكر</v>
          </cell>
          <cell r="F613" t="str">
            <v>باق</v>
          </cell>
          <cell r="G613" t="str">
            <v>مسلم</v>
          </cell>
          <cell r="N613" t="str">
            <v>السلوم - مطروح</v>
          </cell>
          <cell r="O613" t="str">
            <v/>
          </cell>
          <cell r="P613" t="str">
            <v/>
          </cell>
          <cell r="Q613" t="str">
            <v/>
          </cell>
        </row>
        <row r="614">
          <cell r="A614">
            <v>16735183</v>
          </cell>
          <cell r="B614" t="str">
            <v>صلاح محمد مساعد قاسم</v>
          </cell>
          <cell r="C614">
            <v>6</v>
          </cell>
          <cell r="D614">
            <v>1</v>
          </cell>
          <cell r="E614" t="str">
            <v>ذكر</v>
          </cell>
          <cell r="F614" t="str">
            <v>منقول</v>
          </cell>
          <cell r="G614" t="str">
            <v>مسلم</v>
          </cell>
          <cell r="N614" t="str">
            <v>السلوم - مطروح</v>
          </cell>
          <cell r="O614" t="str">
            <v/>
          </cell>
          <cell r="P614" t="str">
            <v/>
          </cell>
          <cell r="Q614" t="str">
            <v/>
          </cell>
        </row>
        <row r="615">
          <cell r="A615">
            <v>16735291</v>
          </cell>
          <cell r="B615" t="str">
            <v>عاصم عطية حميده عبد الله</v>
          </cell>
          <cell r="C615">
            <v>6</v>
          </cell>
          <cell r="D615">
            <v>1</v>
          </cell>
          <cell r="E615" t="str">
            <v>ذكر</v>
          </cell>
          <cell r="F615" t="str">
            <v>منقول</v>
          </cell>
          <cell r="G615" t="str">
            <v>مسلم</v>
          </cell>
          <cell r="N615" t="str">
            <v>السلوم - مطروح</v>
          </cell>
          <cell r="O615" t="str">
            <v/>
          </cell>
          <cell r="P615" t="str">
            <v/>
          </cell>
          <cell r="Q615" t="str">
            <v/>
          </cell>
        </row>
        <row r="616">
          <cell r="A616">
            <v>16735149</v>
          </cell>
          <cell r="B616" t="str">
            <v>عبد الرحمن صالح فرج عثمان</v>
          </cell>
          <cell r="C616">
            <v>6</v>
          </cell>
          <cell r="D616">
            <v>2</v>
          </cell>
          <cell r="E616" t="str">
            <v>ذكر</v>
          </cell>
          <cell r="F616" t="str">
            <v>منقول</v>
          </cell>
          <cell r="G616" t="str">
            <v>مسلم</v>
          </cell>
          <cell r="N616" t="str">
            <v>السلوم - مطروح</v>
          </cell>
          <cell r="O616" t="str">
            <v/>
          </cell>
          <cell r="P616" t="str">
            <v/>
          </cell>
          <cell r="Q616" t="str">
            <v/>
          </cell>
        </row>
        <row r="617">
          <cell r="A617">
            <v>16734831</v>
          </cell>
          <cell r="B617" t="str">
            <v>عبد الله عواد مصطفى عوض</v>
          </cell>
          <cell r="C617">
            <v>6</v>
          </cell>
          <cell r="D617">
            <v>2</v>
          </cell>
          <cell r="E617" t="str">
            <v>ذكر</v>
          </cell>
          <cell r="F617" t="str">
            <v>منقول</v>
          </cell>
          <cell r="G617" t="str">
            <v>مسلم</v>
          </cell>
          <cell r="N617" t="str">
            <v>السلوم - مطروح</v>
          </cell>
          <cell r="O617" t="str">
            <v/>
          </cell>
          <cell r="P617" t="str">
            <v/>
          </cell>
          <cell r="Q617" t="str">
            <v/>
          </cell>
        </row>
        <row r="618">
          <cell r="A618">
            <v>404915372</v>
          </cell>
          <cell r="B618" t="str">
            <v>عبد الله كريم طاهر حوسين</v>
          </cell>
          <cell r="C618">
            <v>6</v>
          </cell>
          <cell r="D618">
            <v>2</v>
          </cell>
          <cell r="E618" t="str">
            <v>ذكر</v>
          </cell>
          <cell r="F618" t="str">
            <v>منقول</v>
          </cell>
          <cell r="G618" t="str">
            <v>مسلم</v>
          </cell>
          <cell r="N618" t="str">
            <v>السلوم - مطروح</v>
          </cell>
          <cell r="O618" t="str">
            <v/>
          </cell>
          <cell r="P618" t="str">
            <v/>
          </cell>
          <cell r="Q618" t="str">
            <v/>
          </cell>
        </row>
        <row r="619">
          <cell r="A619">
            <v>401497983</v>
          </cell>
          <cell r="B619" t="str">
            <v>عبد المحسن محمود حميدة عبد السلام</v>
          </cell>
          <cell r="C619">
            <v>6</v>
          </cell>
          <cell r="D619">
            <v>1</v>
          </cell>
          <cell r="E619" t="str">
            <v>ذكر</v>
          </cell>
          <cell r="F619" t="str">
            <v>منقول</v>
          </cell>
          <cell r="G619" t="str">
            <v>مسلم</v>
          </cell>
          <cell r="N619" t="str">
            <v>السلوم - مطروح</v>
          </cell>
          <cell r="O619" t="str">
            <v/>
          </cell>
          <cell r="P619" t="str">
            <v/>
          </cell>
          <cell r="Q619" t="str">
            <v/>
          </cell>
        </row>
        <row r="620">
          <cell r="A620">
            <v>16735091</v>
          </cell>
          <cell r="B620" t="str">
            <v>عبد المنعم عبد الحميد مبري فضيل</v>
          </cell>
          <cell r="C620">
            <v>6</v>
          </cell>
          <cell r="D620">
            <v>2</v>
          </cell>
          <cell r="E620" t="str">
            <v>ذكر</v>
          </cell>
          <cell r="F620" t="str">
            <v>منقول</v>
          </cell>
          <cell r="G620" t="str">
            <v>مسلم</v>
          </cell>
          <cell r="N620" t="str">
            <v>السلوم - مطروح</v>
          </cell>
          <cell r="O620" t="str">
            <v/>
          </cell>
          <cell r="P620" t="str">
            <v/>
          </cell>
          <cell r="Q620" t="str">
            <v/>
          </cell>
        </row>
        <row r="621">
          <cell r="A621">
            <v>16735298</v>
          </cell>
          <cell r="B621" t="str">
            <v>عز الدين عبد الحكيم رمضان سالم</v>
          </cell>
          <cell r="C621">
            <v>6</v>
          </cell>
          <cell r="D621">
            <v>1</v>
          </cell>
          <cell r="E621" t="str">
            <v>ذكر</v>
          </cell>
          <cell r="F621" t="str">
            <v>منقول</v>
          </cell>
          <cell r="G621" t="str">
            <v>مسلم</v>
          </cell>
          <cell r="N621" t="str">
            <v>السلوم - مطروح</v>
          </cell>
          <cell r="O621" t="str">
            <v/>
          </cell>
          <cell r="P621" t="str">
            <v/>
          </cell>
          <cell r="Q621" t="str">
            <v/>
          </cell>
        </row>
        <row r="622">
          <cell r="A622">
            <v>401497957</v>
          </cell>
          <cell r="B622" t="str">
            <v>عمر مساعد جاد الله سليمان</v>
          </cell>
          <cell r="C622">
            <v>6</v>
          </cell>
          <cell r="D622">
            <v>2</v>
          </cell>
          <cell r="E622" t="str">
            <v>ذكر</v>
          </cell>
          <cell r="F622" t="str">
            <v>منقول</v>
          </cell>
          <cell r="G622" t="str">
            <v>مسلم</v>
          </cell>
          <cell r="N622" t="str">
            <v>السلوم - مطروح</v>
          </cell>
          <cell r="O622" t="str">
            <v/>
          </cell>
          <cell r="P622" t="str">
            <v/>
          </cell>
          <cell r="Q622" t="str">
            <v/>
          </cell>
          <cell r="Y622" t="str">
            <v>متسرب</v>
          </cell>
        </row>
        <row r="623">
          <cell r="A623">
            <v>401497955</v>
          </cell>
          <cell r="B623" t="str">
            <v>عمر ناجي حميده عبد السلام</v>
          </cell>
          <cell r="C623">
            <v>6</v>
          </cell>
          <cell r="D623">
            <v>1</v>
          </cell>
          <cell r="E623" t="str">
            <v>ذكر</v>
          </cell>
          <cell r="F623" t="str">
            <v>منقول</v>
          </cell>
          <cell r="G623" t="str">
            <v>مسلم</v>
          </cell>
          <cell r="N623" t="str">
            <v>السلوم - مطروح</v>
          </cell>
          <cell r="O623" t="str">
            <v/>
          </cell>
          <cell r="P623" t="str">
            <v/>
          </cell>
          <cell r="Q623" t="str">
            <v/>
          </cell>
        </row>
        <row r="624">
          <cell r="A624">
            <v>16735068</v>
          </cell>
          <cell r="B624" t="str">
            <v>فؤاد محمد يونس شعيب</v>
          </cell>
          <cell r="C624">
            <v>6</v>
          </cell>
          <cell r="D624">
            <v>2</v>
          </cell>
          <cell r="E624" t="str">
            <v>ذكر</v>
          </cell>
          <cell r="F624" t="str">
            <v>منقول</v>
          </cell>
          <cell r="G624" t="str">
            <v>مسلم</v>
          </cell>
          <cell r="N624" t="str">
            <v>السلوم - مطروح</v>
          </cell>
          <cell r="O624" t="str">
            <v/>
          </cell>
          <cell r="P624" t="str">
            <v/>
          </cell>
          <cell r="Q624" t="str">
            <v/>
          </cell>
        </row>
        <row r="625">
          <cell r="A625">
            <v>16735129</v>
          </cell>
          <cell r="B625" t="str">
            <v>محمد رمضان محمد عبد المقصود</v>
          </cell>
          <cell r="C625">
            <v>6</v>
          </cell>
          <cell r="D625">
            <v>1</v>
          </cell>
          <cell r="E625" t="str">
            <v>ذكر</v>
          </cell>
          <cell r="F625" t="str">
            <v>منقول</v>
          </cell>
          <cell r="G625" t="str">
            <v>مسلم</v>
          </cell>
          <cell r="N625" t="str">
            <v>السلوم - مطروح</v>
          </cell>
          <cell r="O625" t="str">
            <v/>
          </cell>
          <cell r="P625" t="str">
            <v/>
          </cell>
          <cell r="Q625" t="str">
            <v/>
          </cell>
          <cell r="R625" t="str">
            <v>00855020</v>
          </cell>
          <cell r="S625" t="str">
            <v>0383380</v>
          </cell>
          <cell r="T625">
            <v>39783</v>
          </cell>
        </row>
        <row r="626">
          <cell r="A626">
            <v>16735172</v>
          </cell>
          <cell r="B626" t="str">
            <v>محمد عاطف شفيق ابراهيم رزق</v>
          </cell>
          <cell r="C626">
            <v>6</v>
          </cell>
          <cell r="D626">
            <v>2</v>
          </cell>
          <cell r="E626" t="str">
            <v>ذكر</v>
          </cell>
          <cell r="F626" t="str">
            <v>منقول</v>
          </cell>
          <cell r="G626" t="str">
            <v>مسلم</v>
          </cell>
          <cell r="N626" t="str">
            <v>السلوم - مطروح</v>
          </cell>
          <cell r="O626" t="str">
            <v/>
          </cell>
          <cell r="P626" t="str">
            <v/>
          </cell>
          <cell r="Q626" t="str">
            <v/>
          </cell>
          <cell r="Y626" t="str">
            <v>متسرب</v>
          </cell>
        </row>
        <row r="627">
          <cell r="A627">
            <v>16735136</v>
          </cell>
          <cell r="B627" t="str">
            <v>محمد عبدالحميد هيبه جبر</v>
          </cell>
          <cell r="C627">
            <v>6</v>
          </cell>
          <cell r="D627">
            <v>2</v>
          </cell>
          <cell r="E627" t="str">
            <v>ذكر</v>
          </cell>
          <cell r="F627" t="str">
            <v>منقول</v>
          </cell>
          <cell r="G627" t="str">
            <v>مسلم</v>
          </cell>
          <cell r="N627" t="str">
            <v>السلوم - مطروح</v>
          </cell>
          <cell r="O627" t="str">
            <v/>
          </cell>
          <cell r="P627" t="str">
            <v/>
          </cell>
          <cell r="Q627" t="str">
            <v/>
          </cell>
        </row>
        <row r="628">
          <cell r="A628">
            <v>395319944</v>
          </cell>
          <cell r="B628" t="str">
            <v>محمد عمر خليل شريف</v>
          </cell>
          <cell r="C628">
            <v>6</v>
          </cell>
          <cell r="D628">
            <v>1</v>
          </cell>
          <cell r="E628" t="str">
            <v>ذكر</v>
          </cell>
          <cell r="F628" t="str">
            <v>منقول</v>
          </cell>
          <cell r="G628" t="str">
            <v>مسلم</v>
          </cell>
          <cell r="N628" t="str">
            <v>السلوم - مطروح</v>
          </cell>
          <cell r="O628" t="str">
            <v/>
          </cell>
          <cell r="P628" t="str">
            <v/>
          </cell>
          <cell r="Q628" t="str">
            <v/>
          </cell>
        </row>
        <row r="629">
          <cell r="A629">
            <v>16735300</v>
          </cell>
          <cell r="B629" t="str">
            <v>محمد فوزي هاشم سعد</v>
          </cell>
          <cell r="C629">
            <v>6</v>
          </cell>
          <cell r="D629">
            <v>1</v>
          </cell>
          <cell r="E629" t="str">
            <v>ذكر</v>
          </cell>
          <cell r="F629" t="str">
            <v>منقول</v>
          </cell>
          <cell r="G629" t="str">
            <v>مسلم</v>
          </cell>
          <cell r="N629" t="str">
            <v>السلوم - مطروح</v>
          </cell>
          <cell r="O629" t="str">
            <v/>
          </cell>
          <cell r="P629" t="str">
            <v/>
          </cell>
          <cell r="Q629" t="str">
            <v/>
          </cell>
        </row>
        <row r="630">
          <cell r="A630">
            <v>395319959</v>
          </cell>
          <cell r="B630" t="str">
            <v>محمد محمود حميده عبد الله</v>
          </cell>
          <cell r="C630">
            <v>6</v>
          </cell>
          <cell r="D630">
            <v>1</v>
          </cell>
          <cell r="E630" t="str">
            <v>ذكر</v>
          </cell>
          <cell r="F630" t="str">
            <v>منقول</v>
          </cell>
          <cell r="G630" t="str">
            <v>مسلم</v>
          </cell>
          <cell r="N630" t="str">
            <v>السلوم - مطروح</v>
          </cell>
          <cell r="O630" t="str">
            <v/>
          </cell>
          <cell r="P630" t="str">
            <v/>
          </cell>
          <cell r="Q630" t="str">
            <v/>
          </cell>
        </row>
        <row r="631">
          <cell r="A631">
            <v>16735198</v>
          </cell>
          <cell r="B631" t="str">
            <v>محمد مصطفى السيد مصطفى</v>
          </cell>
          <cell r="C631">
            <v>6</v>
          </cell>
          <cell r="D631">
            <v>1</v>
          </cell>
          <cell r="E631" t="str">
            <v>ذكر</v>
          </cell>
          <cell r="F631" t="str">
            <v>منقول</v>
          </cell>
          <cell r="G631" t="str">
            <v>مسلم</v>
          </cell>
          <cell r="N631" t="str">
            <v>السلوم - مطروح</v>
          </cell>
          <cell r="O631" t="str">
            <v/>
          </cell>
          <cell r="P631" t="str">
            <v/>
          </cell>
          <cell r="Q631" t="str">
            <v/>
          </cell>
        </row>
        <row r="632">
          <cell r="A632">
            <v>16735200</v>
          </cell>
          <cell r="B632" t="str">
            <v>محمد مصطفى بكير ابو بكر</v>
          </cell>
          <cell r="C632">
            <v>6</v>
          </cell>
          <cell r="D632">
            <v>2</v>
          </cell>
          <cell r="E632" t="str">
            <v>ذكر</v>
          </cell>
          <cell r="F632" t="str">
            <v>منقول</v>
          </cell>
          <cell r="G632" t="str">
            <v>مسلم</v>
          </cell>
          <cell r="N632" t="str">
            <v>السلوم - مطروح</v>
          </cell>
          <cell r="O632" t="str">
            <v/>
          </cell>
          <cell r="P632" t="str">
            <v/>
          </cell>
          <cell r="Q632" t="str">
            <v/>
          </cell>
        </row>
        <row r="633">
          <cell r="A633">
            <v>16735106</v>
          </cell>
          <cell r="B633" t="str">
            <v>محمود رأفت شعبان عبد الرحيم</v>
          </cell>
          <cell r="C633">
            <v>6</v>
          </cell>
          <cell r="D633">
            <v>2</v>
          </cell>
          <cell r="E633" t="str">
            <v>ذكر</v>
          </cell>
          <cell r="F633" t="str">
            <v>منقول</v>
          </cell>
          <cell r="G633" t="str">
            <v>مسلم</v>
          </cell>
          <cell r="N633" t="str">
            <v>السلوم - مطروح</v>
          </cell>
          <cell r="O633" t="str">
            <v/>
          </cell>
          <cell r="P633" t="str">
            <v/>
          </cell>
          <cell r="Q633" t="str">
            <v/>
          </cell>
          <cell r="Y633" t="str">
            <v>متسرب</v>
          </cell>
        </row>
        <row r="634">
          <cell r="A634">
            <v>16735087</v>
          </cell>
          <cell r="B634" t="str">
            <v>محمود رجب احمد علي عبد السلام</v>
          </cell>
          <cell r="C634">
            <v>6</v>
          </cell>
          <cell r="D634">
            <v>2</v>
          </cell>
          <cell r="E634" t="str">
            <v>ذكر</v>
          </cell>
          <cell r="F634" t="str">
            <v>منقول</v>
          </cell>
          <cell r="G634" t="str">
            <v>مسلم</v>
          </cell>
          <cell r="N634" t="str">
            <v>السلوم - مطروح</v>
          </cell>
          <cell r="O634" t="str">
            <v/>
          </cell>
          <cell r="P634" t="str">
            <v/>
          </cell>
          <cell r="Q634" t="str">
            <v/>
          </cell>
          <cell r="Y634" t="str">
            <v>متسرب</v>
          </cell>
        </row>
        <row r="635">
          <cell r="A635">
            <v>16735209</v>
          </cell>
          <cell r="B635" t="str">
            <v>محمود محمد مبروك حميده</v>
          </cell>
          <cell r="C635">
            <v>6</v>
          </cell>
          <cell r="D635">
            <v>1</v>
          </cell>
          <cell r="E635" t="str">
            <v>ذكر</v>
          </cell>
          <cell r="F635" t="str">
            <v>منقول</v>
          </cell>
          <cell r="G635" t="str">
            <v>مسلم</v>
          </cell>
          <cell r="N635" t="str">
            <v>السلوم - مطروح</v>
          </cell>
          <cell r="O635" t="str">
            <v/>
          </cell>
          <cell r="P635" t="str">
            <v/>
          </cell>
          <cell r="Q635" t="str">
            <v/>
          </cell>
        </row>
        <row r="636">
          <cell r="A636">
            <v>16735062</v>
          </cell>
          <cell r="B636" t="str">
            <v>مصطفى عادل سيد محمود حمدان</v>
          </cell>
          <cell r="C636">
            <v>6</v>
          </cell>
          <cell r="D636">
            <v>1</v>
          </cell>
          <cell r="E636" t="str">
            <v>ذكر</v>
          </cell>
          <cell r="F636" t="str">
            <v>منقول</v>
          </cell>
          <cell r="G636" t="str">
            <v>مسلم</v>
          </cell>
          <cell r="N636" t="str">
            <v>السلوم - مطروح</v>
          </cell>
          <cell r="O636" t="str">
            <v/>
          </cell>
          <cell r="P636" t="str">
            <v/>
          </cell>
          <cell r="Q636" t="str">
            <v/>
          </cell>
        </row>
        <row r="637">
          <cell r="A637">
            <v>395319948</v>
          </cell>
          <cell r="B637" t="str">
            <v>منصور سعد محجوب مصباح</v>
          </cell>
          <cell r="C637">
            <v>6</v>
          </cell>
          <cell r="D637">
            <v>2</v>
          </cell>
          <cell r="E637" t="str">
            <v>ذكر</v>
          </cell>
          <cell r="F637" t="str">
            <v>منقول</v>
          </cell>
          <cell r="G637" t="str">
            <v>مسلم</v>
          </cell>
          <cell r="N637" t="str">
            <v>السلوم - مطروح</v>
          </cell>
          <cell r="O637" t="str">
            <v/>
          </cell>
          <cell r="P637" t="str">
            <v/>
          </cell>
          <cell r="Q637" t="str">
            <v/>
          </cell>
        </row>
        <row r="638">
          <cell r="A638">
            <v>404911798</v>
          </cell>
          <cell r="B638" t="str">
            <v>وليد الزعيم علي</v>
          </cell>
          <cell r="C638">
            <v>6</v>
          </cell>
          <cell r="D638">
            <v>2</v>
          </cell>
          <cell r="E638" t="str">
            <v>ذكر</v>
          </cell>
          <cell r="F638" t="str">
            <v>باق</v>
          </cell>
          <cell r="G638" t="str">
            <v>مسلم</v>
          </cell>
          <cell r="N638" t="str">
            <v>السلوم - مطروح</v>
          </cell>
          <cell r="O638" t="str">
            <v/>
          </cell>
          <cell r="P638" t="str">
            <v/>
          </cell>
          <cell r="Q638" t="str">
            <v/>
          </cell>
          <cell r="Y638" t="str">
            <v>متسرب</v>
          </cell>
        </row>
        <row r="639">
          <cell r="A639">
            <v>639</v>
          </cell>
          <cell r="B639" t="str">
            <v>اسماء محمود فوزي محمود</v>
          </cell>
          <cell r="C639" t="str">
            <v>KG</v>
          </cell>
          <cell r="D639" t="str">
            <v>2</v>
          </cell>
          <cell r="E639" t="str">
            <v>أنثى</v>
          </cell>
          <cell r="F639" t="str">
            <v>منقولة</v>
          </cell>
          <cell r="G639" t="str">
            <v>مسلمة</v>
          </cell>
          <cell r="H639">
            <v>37562</v>
          </cell>
          <cell r="I639">
            <v>37563</v>
          </cell>
          <cell r="J639">
            <v>446</v>
          </cell>
          <cell r="K639">
            <v>0</v>
          </cell>
          <cell r="L639" t="str">
            <v>شوق محمود محمود</v>
          </cell>
          <cell r="M639" t="str">
            <v>محافظة مطروح - السلوم</v>
          </cell>
          <cell r="O639">
            <v>30</v>
          </cell>
          <cell r="P639">
            <v>10</v>
          </cell>
          <cell r="Q639">
            <v>5</v>
          </cell>
          <cell r="R639" t="str">
            <v>00854903</v>
          </cell>
          <cell r="S639" t="str">
            <v>0383283</v>
          </cell>
          <cell r="T639">
            <v>39750</v>
          </cell>
        </row>
        <row r="640">
          <cell r="A640">
            <v>640</v>
          </cell>
          <cell r="B640" t="str">
            <v>اسماء مستور عمر حميده</v>
          </cell>
          <cell r="C640" t="str">
            <v>KG</v>
          </cell>
          <cell r="D640" t="str">
            <v>2</v>
          </cell>
          <cell r="E640" t="str">
            <v>أنثى</v>
          </cell>
          <cell r="F640" t="str">
            <v>منقولة</v>
          </cell>
          <cell r="G640" t="str">
            <v>مسلمة</v>
          </cell>
          <cell r="H640">
            <v>37544</v>
          </cell>
          <cell r="I640">
            <v>37546</v>
          </cell>
          <cell r="J640">
            <v>429</v>
          </cell>
          <cell r="K640">
            <v>30210153300266</v>
          </cell>
          <cell r="L640" t="str">
            <v>رضيه سعد سالم</v>
          </cell>
          <cell r="M640" t="str">
            <v>محافظة مطروح - السلوم</v>
          </cell>
          <cell r="O640">
            <v>17</v>
          </cell>
          <cell r="P640">
            <v>11</v>
          </cell>
          <cell r="Q640">
            <v>5</v>
          </cell>
          <cell r="R640" t="str">
            <v>00854906</v>
          </cell>
          <cell r="S640" t="str">
            <v>0383283</v>
          </cell>
          <cell r="T640">
            <v>39750</v>
          </cell>
        </row>
        <row r="641">
          <cell r="A641">
            <v>641</v>
          </cell>
          <cell r="B641" t="str">
            <v>اية يونس حمد سالم</v>
          </cell>
          <cell r="C641" t="str">
            <v>KG</v>
          </cell>
          <cell r="D641" t="str">
            <v>2</v>
          </cell>
          <cell r="E641" t="str">
            <v>أنثى</v>
          </cell>
          <cell r="F641" t="str">
            <v>منقولة</v>
          </cell>
          <cell r="G641" t="str">
            <v>مسلمة</v>
          </cell>
          <cell r="H641">
            <v>37884</v>
          </cell>
          <cell r="I641">
            <v>37887</v>
          </cell>
          <cell r="J641">
            <v>364</v>
          </cell>
          <cell r="K641">
            <v>0</v>
          </cell>
          <cell r="L641" t="str">
            <v>صابرين مبروك محمد</v>
          </cell>
          <cell r="M641" t="str">
            <v>محافظة مطروح - السلوم</v>
          </cell>
          <cell r="O641">
            <v>12</v>
          </cell>
          <cell r="P641">
            <v>0</v>
          </cell>
          <cell r="Q641">
            <v>5</v>
          </cell>
          <cell r="R641" t="str">
            <v>00854901</v>
          </cell>
          <cell r="S641" t="str">
            <v>0383283</v>
          </cell>
          <cell r="T641">
            <v>39750</v>
          </cell>
        </row>
        <row r="642">
          <cell r="A642">
            <v>644</v>
          </cell>
          <cell r="B642" t="str">
            <v>خلود عطيه عبد النبي صالح</v>
          </cell>
          <cell r="C642" t="str">
            <v>KG</v>
          </cell>
          <cell r="D642" t="str">
            <v>1</v>
          </cell>
          <cell r="E642" t="str">
            <v>أنثى</v>
          </cell>
          <cell r="F642" t="str">
            <v>مستجدة</v>
          </cell>
          <cell r="G642" t="str">
            <v>مسلمة</v>
          </cell>
          <cell r="H642">
            <v>37935</v>
          </cell>
          <cell r="I642">
            <v>37943</v>
          </cell>
          <cell r="J642">
            <v>483</v>
          </cell>
          <cell r="K642">
            <v>30311103300142</v>
          </cell>
          <cell r="L642" t="str">
            <v>اسماء حميده عبد الله</v>
          </cell>
          <cell r="M642" t="str">
            <v>محافظة مطروح - السلوم</v>
          </cell>
          <cell r="O642">
            <v>22</v>
          </cell>
          <cell r="P642">
            <v>10</v>
          </cell>
          <cell r="Q642">
            <v>4</v>
          </cell>
          <cell r="R642" t="str">
            <v>00854916</v>
          </cell>
          <cell r="S642" t="str">
            <v>0383303</v>
          </cell>
          <cell r="T642">
            <v>39756</v>
          </cell>
        </row>
        <row r="643">
          <cell r="A643">
            <v>645</v>
          </cell>
          <cell r="B643" t="str">
            <v>خلود محمد السيد بدوي</v>
          </cell>
          <cell r="C643" t="str">
            <v>KG</v>
          </cell>
          <cell r="D643" t="str">
            <v>1</v>
          </cell>
          <cell r="E643" t="str">
            <v>أنثى</v>
          </cell>
          <cell r="F643" t="str">
            <v>مستجدة</v>
          </cell>
          <cell r="G643" t="str">
            <v>مسلمة</v>
          </cell>
          <cell r="H643">
            <v>38068</v>
          </cell>
          <cell r="I643">
            <v>38076</v>
          </cell>
          <cell r="J643">
            <v>188</v>
          </cell>
          <cell r="K643">
            <v>30403221600764</v>
          </cell>
          <cell r="L643" t="str">
            <v>هدى أحمد أبو الخير</v>
          </cell>
          <cell r="M643" t="str">
            <v>الغربية - مركز بسيون</v>
          </cell>
          <cell r="O643">
            <v>10</v>
          </cell>
          <cell r="P643">
            <v>6</v>
          </cell>
          <cell r="Q643">
            <v>4</v>
          </cell>
          <cell r="R643" t="str">
            <v>00854911</v>
          </cell>
          <cell r="S643" t="str">
            <v>0383303</v>
          </cell>
          <cell r="T643">
            <v>39756</v>
          </cell>
        </row>
        <row r="644">
          <cell r="A644">
            <v>646</v>
          </cell>
          <cell r="B644" t="str">
            <v>دعاء عصام فوزي محمود</v>
          </cell>
          <cell r="C644" t="str">
            <v>KG</v>
          </cell>
          <cell r="D644" t="str">
            <v>2</v>
          </cell>
          <cell r="E644" t="str">
            <v>أنثى</v>
          </cell>
          <cell r="F644" t="str">
            <v>منقولة</v>
          </cell>
          <cell r="G644" t="str">
            <v>مسلمة</v>
          </cell>
          <cell r="H644">
            <v>37859</v>
          </cell>
          <cell r="I644">
            <v>37863</v>
          </cell>
          <cell r="J644">
            <v>335</v>
          </cell>
          <cell r="K644">
            <v>0</v>
          </cell>
          <cell r="L644" t="str">
            <v>نادية احمد ابراهيم</v>
          </cell>
          <cell r="M644" t="str">
            <v>محافظة مطروح - السلوم</v>
          </cell>
          <cell r="O644">
            <v>6</v>
          </cell>
          <cell r="P644">
            <v>1</v>
          </cell>
          <cell r="Q644">
            <v>5</v>
          </cell>
          <cell r="R644" t="str">
            <v>00854904</v>
          </cell>
          <cell r="S644" t="str">
            <v>0383283</v>
          </cell>
          <cell r="T644">
            <v>39750</v>
          </cell>
        </row>
        <row r="645">
          <cell r="A645">
            <v>647</v>
          </cell>
          <cell r="B645" t="str">
            <v>رحاب محمد محمد عكنوش</v>
          </cell>
          <cell r="C645" t="str">
            <v>KG</v>
          </cell>
          <cell r="D645" t="str">
            <v>1</v>
          </cell>
          <cell r="E645" t="str">
            <v>أنثى</v>
          </cell>
          <cell r="F645" t="str">
            <v>مستجدة</v>
          </cell>
          <cell r="G645" t="str">
            <v>مسلمة</v>
          </cell>
          <cell r="H645">
            <v>37974</v>
          </cell>
          <cell r="I645">
            <v>37982</v>
          </cell>
          <cell r="J645">
            <v>526</v>
          </cell>
          <cell r="K645">
            <v>30312193300088</v>
          </cell>
          <cell r="L645" t="str">
            <v>ناجية يونس عبد الله</v>
          </cell>
          <cell r="M645" t="str">
            <v>محافظة مطروح - السلوم</v>
          </cell>
          <cell r="O645">
            <v>13</v>
          </cell>
          <cell r="P645">
            <v>9</v>
          </cell>
          <cell r="Q645">
            <v>4</v>
          </cell>
          <cell r="R645" t="str">
            <v>00854918</v>
          </cell>
          <cell r="S645" t="str">
            <v>0383303</v>
          </cell>
          <cell r="T645">
            <v>39756</v>
          </cell>
        </row>
        <row r="646">
          <cell r="A646">
            <v>649</v>
          </cell>
          <cell r="B646" t="str">
            <v>سميره رزق عيسى صالح</v>
          </cell>
          <cell r="C646" t="str">
            <v>KG</v>
          </cell>
          <cell r="D646" t="str">
            <v>2</v>
          </cell>
          <cell r="E646" t="str">
            <v>أنثى</v>
          </cell>
          <cell r="F646" t="str">
            <v>منقولة</v>
          </cell>
          <cell r="G646" t="str">
            <v>مسلمة</v>
          </cell>
          <cell r="H646">
            <v>37816</v>
          </cell>
          <cell r="I646">
            <v>37828</v>
          </cell>
          <cell r="J646">
            <v>285</v>
          </cell>
          <cell r="K646">
            <v>30307143300148</v>
          </cell>
          <cell r="L646" t="str">
            <v>نواره حميده صالح</v>
          </cell>
          <cell r="M646" t="str">
            <v>محافظة مطروح - السلوم</v>
          </cell>
          <cell r="O646">
            <v>18</v>
          </cell>
          <cell r="P646">
            <v>2</v>
          </cell>
          <cell r="Q646">
            <v>5</v>
          </cell>
          <cell r="R646" t="str">
            <v>00854922</v>
          </cell>
          <cell r="S646" t="str">
            <v>0383366</v>
          </cell>
          <cell r="T646">
            <v>39777</v>
          </cell>
        </row>
        <row r="647">
          <cell r="A647">
            <v>650</v>
          </cell>
          <cell r="B647" t="str">
            <v>سهيله كرم عبد الجيد محمد</v>
          </cell>
          <cell r="C647" t="str">
            <v>KG</v>
          </cell>
          <cell r="D647" t="str">
            <v>1</v>
          </cell>
          <cell r="E647" t="str">
            <v>أنثى</v>
          </cell>
          <cell r="F647" t="str">
            <v>مستجدة</v>
          </cell>
          <cell r="G647" t="str">
            <v>مسلمة</v>
          </cell>
          <cell r="H647">
            <v>38165</v>
          </cell>
          <cell r="I647">
            <v>38176</v>
          </cell>
          <cell r="J647">
            <v>294</v>
          </cell>
          <cell r="K647">
            <v>0</v>
          </cell>
          <cell r="L647" t="str">
            <v>هبه انور كدواني</v>
          </cell>
          <cell r="M647" t="str">
            <v>محافظة مطروح - السلوم</v>
          </cell>
          <cell r="O647">
            <v>5</v>
          </cell>
          <cell r="P647">
            <v>3</v>
          </cell>
          <cell r="Q647">
            <v>4</v>
          </cell>
          <cell r="R647" t="str">
            <v>00854915</v>
          </cell>
          <cell r="S647" t="str">
            <v>0383303</v>
          </cell>
          <cell r="T647">
            <v>39756</v>
          </cell>
        </row>
        <row r="648">
          <cell r="A648">
            <v>652</v>
          </cell>
          <cell r="B648" t="str">
            <v>صابرين علي رجعي علي</v>
          </cell>
          <cell r="C648" t="str">
            <v>KG</v>
          </cell>
          <cell r="D648" t="str">
            <v>2</v>
          </cell>
          <cell r="E648" t="str">
            <v>أنثى</v>
          </cell>
          <cell r="F648" t="str">
            <v>منقولة</v>
          </cell>
          <cell r="G648" t="str">
            <v>مسلمة</v>
          </cell>
          <cell r="H648">
            <v>37545</v>
          </cell>
          <cell r="I648">
            <v>37548</v>
          </cell>
          <cell r="J648">
            <v>430</v>
          </cell>
          <cell r="K648">
            <v>30210163300124</v>
          </cell>
          <cell r="L648" t="str">
            <v>زمزم جمعه علي</v>
          </cell>
          <cell r="M648" t="str">
            <v>محافظة مطروح - السلوم</v>
          </cell>
          <cell r="O648">
            <v>16</v>
          </cell>
          <cell r="P648">
            <v>11</v>
          </cell>
          <cell r="Q648">
            <v>5</v>
          </cell>
          <cell r="R648" t="str">
            <v>00854908</v>
          </cell>
          <cell r="S648" t="str">
            <v>0383283</v>
          </cell>
          <cell r="T648">
            <v>39750</v>
          </cell>
        </row>
        <row r="649">
          <cell r="A649">
            <v>653</v>
          </cell>
          <cell r="B649" t="str">
            <v>صالحه محمد عبد الله نوح</v>
          </cell>
          <cell r="C649" t="str">
            <v>KG</v>
          </cell>
          <cell r="D649" t="str">
            <v>2</v>
          </cell>
          <cell r="E649" t="str">
            <v>أنثى</v>
          </cell>
          <cell r="F649" t="str">
            <v>منقولة</v>
          </cell>
          <cell r="G649" t="str">
            <v>مسلمة</v>
          </cell>
          <cell r="H649">
            <v>37719</v>
          </cell>
          <cell r="I649">
            <v>37725</v>
          </cell>
          <cell r="J649">
            <v>144</v>
          </cell>
          <cell r="K649">
            <v>0</v>
          </cell>
          <cell r="L649" t="str">
            <v>مريم فرج محمد</v>
          </cell>
          <cell r="M649" t="str">
            <v>محافظة مطروح - السلوم</v>
          </cell>
          <cell r="O649">
            <v>24</v>
          </cell>
          <cell r="P649">
            <v>5</v>
          </cell>
          <cell r="Q649">
            <v>5</v>
          </cell>
          <cell r="R649" t="str">
            <v>00854907</v>
          </cell>
          <cell r="S649" t="str">
            <v>0383283</v>
          </cell>
          <cell r="T649">
            <v>39750</v>
          </cell>
        </row>
        <row r="650">
          <cell r="A650">
            <v>658</v>
          </cell>
          <cell r="B650" t="str">
            <v>فرحه فرج ابراهيم</v>
          </cell>
          <cell r="C650" t="str">
            <v>KG</v>
          </cell>
          <cell r="D650" t="str">
            <v>1</v>
          </cell>
          <cell r="E650" t="str">
            <v>أنثى</v>
          </cell>
          <cell r="F650" t="str">
            <v>مستجدة</v>
          </cell>
          <cell r="G650" t="str">
            <v>مسلمة</v>
          </cell>
          <cell r="H650">
            <v>37960</v>
          </cell>
          <cell r="K650">
            <v>0</v>
          </cell>
          <cell r="M650" t="str">
            <v>محافظة مطروح - السلوم</v>
          </cell>
          <cell r="O650">
            <v>27</v>
          </cell>
          <cell r="P650">
            <v>9</v>
          </cell>
          <cell r="Q650">
            <v>4</v>
          </cell>
          <cell r="R650" t="str">
            <v>00854921</v>
          </cell>
          <cell r="S650" t="str">
            <v>0383366</v>
          </cell>
          <cell r="T650">
            <v>39777</v>
          </cell>
        </row>
        <row r="651">
          <cell r="A651">
            <v>662</v>
          </cell>
          <cell r="B651" t="str">
            <v>ميمونه عيسى فرج ميمون</v>
          </cell>
          <cell r="C651" t="str">
            <v>KG</v>
          </cell>
          <cell r="D651" t="str">
            <v>2</v>
          </cell>
          <cell r="E651" t="str">
            <v>أنثى</v>
          </cell>
          <cell r="F651" t="str">
            <v>منقولة</v>
          </cell>
          <cell r="G651" t="str">
            <v>مسلمة</v>
          </cell>
          <cell r="H651">
            <v>37600</v>
          </cell>
          <cell r="I651">
            <v>37611</v>
          </cell>
          <cell r="J651">
            <v>538</v>
          </cell>
          <cell r="K651">
            <v>0</v>
          </cell>
          <cell r="L651" t="str">
            <v>عيشه حامد متخطري</v>
          </cell>
          <cell r="M651" t="str">
            <v>محافظة مطروح - السلوم</v>
          </cell>
          <cell r="O651">
            <v>22</v>
          </cell>
          <cell r="P651">
            <v>9</v>
          </cell>
          <cell r="Q651">
            <v>5</v>
          </cell>
          <cell r="R651" t="str">
            <v>00854902</v>
          </cell>
          <cell r="S651" t="str">
            <v>0383283</v>
          </cell>
          <cell r="T651">
            <v>39750</v>
          </cell>
        </row>
        <row r="652">
          <cell r="A652">
            <v>638</v>
          </cell>
          <cell r="B652" t="str">
            <v>احمد ابراهيم محمد احمد علي</v>
          </cell>
          <cell r="C652" t="str">
            <v>KG</v>
          </cell>
          <cell r="D652" t="str">
            <v>2</v>
          </cell>
          <cell r="E652" t="str">
            <v>ذكر</v>
          </cell>
          <cell r="F652" t="str">
            <v>منقول</v>
          </cell>
          <cell r="G652" t="str">
            <v>مسلم</v>
          </cell>
          <cell r="H652">
            <v>37743</v>
          </cell>
          <cell r="I652">
            <v>37746</v>
          </cell>
          <cell r="J652">
            <v>167</v>
          </cell>
          <cell r="K652">
            <v>0</v>
          </cell>
          <cell r="L652" t="str">
            <v>إنعام السيد عبد الرحيم</v>
          </cell>
          <cell r="M652" t="str">
            <v>محافظة مطروح - السلوم</v>
          </cell>
          <cell r="O652">
            <v>30</v>
          </cell>
          <cell r="P652">
            <v>4</v>
          </cell>
          <cell r="Q652">
            <v>5</v>
          </cell>
          <cell r="R652" t="str">
            <v>00854926</v>
          </cell>
          <cell r="S652" t="str">
            <v>0383366</v>
          </cell>
          <cell r="T652">
            <v>39777</v>
          </cell>
        </row>
        <row r="653">
          <cell r="A653">
            <v>642</v>
          </cell>
          <cell r="B653" t="str">
            <v>بسام ناجي سعد عثمان</v>
          </cell>
          <cell r="C653" t="str">
            <v>KG</v>
          </cell>
          <cell r="D653" t="str">
            <v>2</v>
          </cell>
          <cell r="E653" t="str">
            <v>ذكر</v>
          </cell>
          <cell r="F653" t="str">
            <v>منقول</v>
          </cell>
          <cell r="G653" t="str">
            <v>مسلم</v>
          </cell>
          <cell r="H653">
            <v>37561</v>
          </cell>
          <cell r="I653">
            <v>37574</v>
          </cell>
          <cell r="J653">
            <v>1208</v>
          </cell>
          <cell r="K653">
            <v>0</v>
          </cell>
          <cell r="L653" t="str">
            <v>تفاحه عبد الحي جمعه</v>
          </cell>
          <cell r="M653" t="str">
            <v>محافظة مطروح - سيدي براني</v>
          </cell>
          <cell r="O653">
            <v>0</v>
          </cell>
          <cell r="P653">
            <v>11</v>
          </cell>
          <cell r="Q653">
            <v>5</v>
          </cell>
          <cell r="R653" t="str">
            <v>00854920</v>
          </cell>
          <cell r="S653" t="str">
            <v>0383303</v>
          </cell>
          <cell r="T653">
            <v>39756</v>
          </cell>
        </row>
        <row r="654">
          <cell r="A654">
            <v>643</v>
          </cell>
          <cell r="B654" t="str">
            <v>خالد احمد محمد عبد الحفيظ</v>
          </cell>
          <cell r="C654" t="str">
            <v>KG</v>
          </cell>
          <cell r="D654" t="str">
            <v>2</v>
          </cell>
          <cell r="E654" t="str">
            <v>ذكر</v>
          </cell>
          <cell r="F654" t="str">
            <v>منقول</v>
          </cell>
          <cell r="G654" t="str">
            <v>مسلم</v>
          </cell>
          <cell r="H654">
            <v>37555</v>
          </cell>
          <cell r="I654">
            <v>37556</v>
          </cell>
          <cell r="J654">
            <v>774</v>
          </cell>
          <cell r="K654">
            <v>30210260201939</v>
          </cell>
          <cell r="L654" t="str">
            <v>فاتن السيد بسيوني</v>
          </cell>
          <cell r="M654" t="str">
            <v>الاسكندريه - كرموز</v>
          </cell>
          <cell r="O654">
            <v>6</v>
          </cell>
          <cell r="P654">
            <v>11</v>
          </cell>
          <cell r="Q654">
            <v>5</v>
          </cell>
          <cell r="R654" t="str">
            <v>00854923</v>
          </cell>
          <cell r="S654" t="str">
            <v>0383366</v>
          </cell>
          <cell r="T654">
            <v>39777</v>
          </cell>
        </row>
        <row r="655">
          <cell r="A655">
            <v>648</v>
          </cell>
          <cell r="B655" t="str">
            <v>سعد حامد عمران محمد</v>
          </cell>
          <cell r="C655" t="str">
            <v>KG</v>
          </cell>
          <cell r="D655" t="str">
            <v>2</v>
          </cell>
          <cell r="E655" t="str">
            <v>ذكر</v>
          </cell>
          <cell r="F655" t="str">
            <v>منقول</v>
          </cell>
          <cell r="G655" t="str">
            <v>مسلم</v>
          </cell>
          <cell r="H655">
            <v>37882</v>
          </cell>
          <cell r="I655">
            <v>37886</v>
          </cell>
          <cell r="J655">
            <v>359</v>
          </cell>
          <cell r="K655">
            <v>30309183300194</v>
          </cell>
          <cell r="L655" t="str">
            <v>سعده عطيه ابراهيم</v>
          </cell>
          <cell r="M655" t="str">
            <v>محافظة مطروح - السلوم</v>
          </cell>
          <cell r="O655">
            <v>14</v>
          </cell>
          <cell r="P655">
            <v>0</v>
          </cell>
          <cell r="Q655">
            <v>5</v>
          </cell>
          <cell r="R655" t="str">
            <v>00854910</v>
          </cell>
          <cell r="S655" t="str">
            <v>0383283</v>
          </cell>
          <cell r="T655">
            <v>39750</v>
          </cell>
        </row>
        <row r="656">
          <cell r="A656">
            <v>651</v>
          </cell>
          <cell r="B656" t="str">
            <v>سيف الدين حامد منصور مفتاح</v>
          </cell>
          <cell r="C656" t="str">
            <v>KG</v>
          </cell>
          <cell r="D656" t="str">
            <v>1</v>
          </cell>
          <cell r="E656" t="str">
            <v>ذكر</v>
          </cell>
          <cell r="F656" t="str">
            <v>مستجد</v>
          </cell>
          <cell r="G656" t="str">
            <v>مسلم</v>
          </cell>
          <cell r="H656">
            <v>38112</v>
          </cell>
          <cell r="I656">
            <v>38120</v>
          </cell>
          <cell r="J656">
            <v>205</v>
          </cell>
          <cell r="K656">
            <v>30405053300213</v>
          </cell>
          <cell r="L656" t="str">
            <v>عواطف خميس حميده</v>
          </cell>
          <cell r="M656" t="str">
            <v>محافظة مطروح - السلوم</v>
          </cell>
          <cell r="O656">
            <v>27</v>
          </cell>
          <cell r="P656">
            <v>4</v>
          </cell>
          <cell r="Q656">
            <v>4</v>
          </cell>
          <cell r="R656" t="str">
            <v>00854913</v>
          </cell>
          <cell r="S656" t="str">
            <v>0383303</v>
          </cell>
          <cell r="T656">
            <v>39756</v>
          </cell>
        </row>
        <row r="657">
          <cell r="A657">
            <v>654</v>
          </cell>
          <cell r="B657" t="str">
            <v>عبد الرحمن حسين عبد الرحمن محمد</v>
          </cell>
          <cell r="C657" t="str">
            <v>KG</v>
          </cell>
          <cell r="D657" t="str">
            <v>2</v>
          </cell>
          <cell r="E657" t="str">
            <v>ذكر</v>
          </cell>
          <cell r="F657" t="str">
            <v>منقول</v>
          </cell>
          <cell r="G657" t="str">
            <v>مسلم</v>
          </cell>
          <cell r="H657">
            <v>37893</v>
          </cell>
          <cell r="I657">
            <v>37895</v>
          </cell>
          <cell r="J657">
            <v>351</v>
          </cell>
          <cell r="K657">
            <v>30309292500055</v>
          </cell>
          <cell r="L657" t="str">
            <v>بخيته حموده احمد</v>
          </cell>
          <cell r="M657" t="str">
            <v>اسيوط - مركز الغنايم</v>
          </cell>
          <cell r="O657">
            <v>3</v>
          </cell>
          <cell r="P657">
            <v>0</v>
          </cell>
          <cell r="Q657">
            <v>5</v>
          </cell>
          <cell r="R657" t="str">
            <v>00854905</v>
          </cell>
          <cell r="S657" t="str">
            <v>0383283</v>
          </cell>
          <cell r="T657">
            <v>39750</v>
          </cell>
        </row>
        <row r="658">
          <cell r="A658">
            <v>655</v>
          </cell>
          <cell r="B658" t="str">
            <v>عبد الناصر عبد الله عبد الحميد هيبه</v>
          </cell>
          <cell r="C658" t="str">
            <v>KG</v>
          </cell>
          <cell r="D658" t="str">
            <v>1</v>
          </cell>
          <cell r="E658" t="str">
            <v>ذكر</v>
          </cell>
          <cell r="F658" t="str">
            <v>مستجد</v>
          </cell>
          <cell r="G658" t="str">
            <v>مسلم</v>
          </cell>
          <cell r="H658">
            <v>38408</v>
          </cell>
          <cell r="I658">
            <v>38410</v>
          </cell>
          <cell r="J658">
            <v>94</v>
          </cell>
          <cell r="K658">
            <v>30502253300094</v>
          </cell>
          <cell r="L658" t="str">
            <v>مستوره حامد محمد</v>
          </cell>
          <cell r="M658" t="str">
            <v>محافظة مطروح - السلوم</v>
          </cell>
          <cell r="O658">
            <v>7</v>
          </cell>
          <cell r="P658">
            <v>7</v>
          </cell>
          <cell r="Q658">
            <v>3</v>
          </cell>
          <cell r="R658" t="str">
            <v>00854919</v>
          </cell>
          <cell r="S658" t="str">
            <v>0383303</v>
          </cell>
          <cell r="T658">
            <v>39756</v>
          </cell>
        </row>
        <row r="659">
          <cell r="A659">
            <v>656</v>
          </cell>
          <cell r="B659" t="str">
            <v>علي سعيد هيبه جبر</v>
          </cell>
          <cell r="C659" t="str">
            <v>KG</v>
          </cell>
          <cell r="D659" t="str">
            <v>1</v>
          </cell>
          <cell r="E659" t="str">
            <v>ذكر</v>
          </cell>
          <cell r="F659" t="str">
            <v>مستجد</v>
          </cell>
          <cell r="G659" t="str">
            <v>مسلم</v>
          </cell>
          <cell r="H659">
            <v>38295</v>
          </cell>
          <cell r="I659">
            <v>38299</v>
          </cell>
          <cell r="J659">
            <v>484</v>
          </cell>
          <cell r="K659">
            <v>30411043300037</v>
          </cell>
          <cell r="L659" t="str">
            <v>عيشه عبد الفتاح عبد الحكيم</v>
          </cell>
          <cell r="M659" t="str">
            <v>محافظة مطروح - السلوم</v>
          </cell>
          <cell r="O659">
            <v>28</v>
          </cell>
          <cell r="P659">
            <v>10</v>
          </cell>
          <cell r="Q659">
            <v>3</v>
          </cell>
          <cell r="R659" t="str">
            <v>00854914</v>
          </cell>
          <cell r="S659" t="str">
            <v>0383303</v>
          </cell>
          <cell r="T659">
            <v>39756</v>
          </cell>
        </row>
        <row r="660">
          <cell r="A660">
            <v>657</v>
          </cell>
          <cell r="B660" t="str">
            <v>عمر يادم عمر حميده</v>
          </cell>
          <cell r="C660" t="str">
            <v>KG</v>
          </cell>
          <cell r="D660" t="str">
            <v>1</v>
          </cell>
          <cell r="E660" t="str">
            <v>ذكر</v>
          </cell>
          <cell r="F660" t="str">
            <v>مستجد</v>
          </cell>
          <cell r="G660" t="str">
            <v>مسلم</v>
          </cell>
          <cell r="H660">
            <v>37937</v>
          </cell>
          <cell r="I660">
            <v>37943</v>
          </cell>
          <cell r="J660">
            <v>481</v>
          </cell>
          <cell r="K660">
            <v>30311123300173</v>
          </cell>
          <cell r="L660" t="str">
            <v>مريم فالح علي</v>
          </cell>
          <cell r="M660" t="str">
            <v>محافظة مطروح - السلوم</v>
          </cell>
          <cell r="O660">
            <v>20</v>
          </cell>
          <cell r="P660">
            <v>10</v>
          </cell>
          <cell r="Q660">
            <v>4</v>
          </cell>
          <cell r="R660" t="str">
            <v>00854917</v>
          </cell>
          <cell r="S660" t="str">
            <v>0383303</v>
          </cell>
          <cell r="T660">
            <v>39756</v>
          </cell>
        </row>
        <row r="661">
          <cell r="A661">
            <v>659</v>
          </cell>
          <cell r="B661" t="str">
            <v>محمد عبد الرحمن فتحي ابو زيد الحناوي</v>
          </cell>
          <cell r="C661" t="str">
            <v>KG</v>
          </cell>
          <cell r="D661" t="str">
            <v>1</v>
          </cell>
          <cell r="E661" t="str">
            <v>ذكر</v>
          </cell>
          <cell r="F661" t="str">
            <v>مستجد</v>
          </cell>
          <cell r="G661" t="str">
            <v>مسلم</v>
          </cell>
          <cell r="H661">
            <v>38237</v>
          </cell>
          <cell r="I661">
            <v>38239</v>
          </cell>
          <cell r="J661">
            <v>383</v>
          </cell>
          <cell r="K661">
            <v>0</v>
          </cell>
          <cell r="L661" t="str">
            <v>تباسيم سامي أبو زيد الحناوي</v>
          </cell>
          <cell r="M661" t="str">
            <v>محافظة مطروح - السلوم</v>
          </cell>
          <cell r="O661">
            <v>25</v>
          </cell>
          <cell r="P661">
            <v>0</v>
          </cell>
          <cell r="Q661">
            <v>4</v>
          </cell>
          <cell r="R661" t="str">
            <v>00854912</v>
          </cell>
          <cell r="S661" t="str">
            <v>0383303</v>
          </cell>
          <cell r="T661">
            <v>39756</v>
          </cell>
        </row>
        <row r="662">
          <cell r="A662">
            <v>660</v>
          </cell>
          <cell r="B662" t="str">
            <v>محمد عبد الله محمد يونس</v>
          </cell>
          <cell r="C662" t="str">
            <v>KG</v>
          </cell>
          <cell r="D662" t="str">
            <v>2</v>
          </cell>
          <cell r="E662" t="str">
            <v>ذكر</v>
          </cell>
          <cell r="F662" t="str">
            <v>منقول</v>
          </cell>
          <cell r="G662" t="str">
            <v>مسلم</v>
          </cell>
          <cell r="H662">
            <v>37865</v>
          </cell>
          <cell r="K662">
            <v>0</v>
          </cell>
          <cell r="M662" t="str">
            <v>محافظة مطروح - السلوم</v>
          </cell>
          <cell r="O662">
            <v>0</v>
          </cell>
          <cell r="P662">
            <v>1</v>
          </cell>
          <cell r="Q662">
            <v>5</v>
          </cell>
          <cell r="R662" t="str">
            <v>00854909</v>
          </cell>
          <cell r="S662" t="str">
            <v>0383283</v>
          </cell>
          <cell r="T662">
            <v>39750</v>
          </cell>
        </row>
        <row r="663">
          <cell r="A663">
            <v>661</v>
          </cell>
          <cell r="B663" t="str">
            <v>مصطفى طلعت محمد احمد</v>
          </cell>
          <cell r="C663" t="str">
            <v>KG</v>
          </cell>
          <cell r="D663" t="str">
            <v>2</v>
          </cell>
          <cell r="E663" t="str">
            <v>ذكر</v>
          </cell>
          <cell r="F663" t="str">
            <v>منقول</v>
          </cell>
          <cell r="G663" t="str">
            <v>مسلم</v>
          </cell>
          <cell r="H663">
            <v>37816</v>
          </cell>
          <cell r="I663">
            <v>37823</v>
          </cell>
          <cell r="J663">
            <v>277</v>
          </cell>
          <cell r="K663">
            <v>0</v>
          </cell>
          <cell r="L663" t="str">
            <v>فاتن عبد الودود محمد السيد</v>
          </cell>
          <cell r="M663" t="str">
            <v>محافظة مطروح - السلوم</v>
          </cell>
          <cell r="O663">
            <v>18</v>
          </cell>
          <cell r="P663">
            <v>2</v>
          </cell>
          <cell r="Q663">
            <v>5</v>
          </cell>
          <cell r="R663" t="str">
            <v>00854925</v>
          </cell>
          <cell r="S663" t="str">
            <v>0383366</v>
          </cell>
          <cell r="T663">
            <v>39777</v>
          </cell>
        </row>
        <row r="664">
          <cell r="A664">
            <v>663</v>
          </cell>
          <cell r="B664" t="str">
            <v>ناصر ميكائيل حميد ميكائيل</v>
          </cell>
          <cell r="C664" t="str">
            <v>KG</v>
          </cell>
          <cell r="D664" t="str">
            <v>2</v>
          </cell>
          <cell r="E664" t="str">
            <v>ذكر</v>
          </cell>
          <cell r="F664" t="str">
            <v>منقول</v>
          </cell>
          <cell r="G664" t="str">
            <v>مسلم</v>
          </cell>
          <cell r="H664">
            <v>37557</v>
          </cell>
          <cell r="I664">
            <v>37569</v>
          </cell>
          <cell r="J664">
            <v>468</v>
          </cell>
          <cell r="K664">
            <v>0</v>
          </cell>
          <cell r="L664" t="str">
            <v>سعده فضل صالح</v>
          </cell>
          <cell r="M664" t="str">
            <v>محافظة مطروح - السلوم</v>
          </cell>
          <cell r="O664">
            <v>4</v>
          </cell>
          <cell r="P664">
            <v>11</v>
          </cell>
          <cell r="Q664">
            <v>5</v>
          </cell>
          <cell r="R664" t="str">
            <v>00854928</v>
          </cell>
          <cell r="S664" t="str">
            <v>0383366</v>
          </cell>
          <cell r="T664">
            <v>39777</v>
          </cell>
        </row>
        <row r="665">
          <cell r="A665">
            <v>664</v>
          </cell>
          <cell r="B665" t="str">
            <v>هشام صبحي مصطفى نوح</v>
          </cell>
          <cell r="C665" t="str">
            <v>KG</v>
          </cell>
          <cell r="D665" t="str">
            <v>2</v>
          </cell>
          <cell r="E665" t="str">
            <v>ذكر</v>
          </cell>
          <cell r="F665" t="str">
            <v>منقول</v>
          </cell>
          <cell r="G665" t="str">
            <v>مسلم</v>
          </cell>
          <cell r="H665">
            <v>37718</v>
          </cell>
          <cell r="I665">
            <v>37719</v>
          </cell>
          <cell r="J665">
            <v>134</v>
          </cell>
          <cell r="K665">
            <v>30304073300154</v>
          </cell>
          <cell r="L665" t="str">
            <v>مريم سالم حميدة</v>
          </cell>
          <cell r="M665" t="str">
            <v>محافظة مطروح - السلوم</v>
          </cell>
          <cell r="O665">
            <v>25</v>
          </cell>
          <cell r="P665">
            <v>5</v>
          </cell>
          <cell r="Q665">
            <v>5</v>
          </cell>
          <cell r="R665" t="str">
            <v>00854924</v>
          </cell>
          <cell r="S665" t="str">
            <v>0383366</v>
          </cell>
          <cell r="T665">
            <v>39777</v>
          </cell>
        </row>
        <row r="666">
          <cell r="A666">
            <v>665</v>
          </cell>
          <cell r="B666" t="str">
            <v>يوسف موسى منصور مفتاح</v>
          </cell>
          <cell r="C666" t="str">
            <v>KG</v>
          </cell>
          <cell r="D666" t="str">
            <v>2</v>
          </cell>
          <cell r="E666" t="str">
            <v>ذكر</v>
          </cell>
          <cell r="F666" t="str">
            <v>منقول</v>
          </cell>
          <cell r="G666" t="str">
            <v>مسلم</v>
          </cell>
          <cell r="H666">
            <v>37841</v>
          </cell>
          <cell r="I666">
            <v>37853</v>
          </cell>
          <cell r="J666">
            <v>323</v>
          </cell>
          <cell r="K666">
            <v>30308083300093</v>
          </cell>
          <cell r="L666" t="str">
            <v>منى نوح سليمان</v>
          </cell>
          <cell r="M666" t="str">
            <v>محافظة مطروح - السلوم</v>
          </cell>
          <cell r="O666">
            <v>24</v>
          </cell>
          <cell r="P666">
            <v>1</v>
          </cell>
          <cell r="Q666">
            <v>5</v>
          </cell>
          <cell r="R666" t="str">
            <v>00854927</v>
          </cell>
          <cell r="S666" t="str">
            <v>0383366</v>
          </cell>
          <cell r="T666">
            <v>39777</v>
          </cell>
        </row>
        <row r="667">
          <cell r="A667">
            <v>666</v>
          </cell>
          <cell r="B667" t="str">
            <v>نسمة ميلود حفيظ معيوف</v>
          </cell>
          <cell r="C667" t="str">
            <v>6</v>
          </cell>
          <cell r="D667" t="str">
            <v>1</v>
          </cell>
          <cell r="E667" t="str">
            <v>أنثى</v>
          </cell>
          <cell r="F667" t="str">
            <v>منقولة</v>
          </cell>
          <cell r="G667" t="str">
            <v>مسلمة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2">
          <cell r="C2" t="str">
            <v xml:space="preserve">محمد </v>
          </cell>
          <cell r="D2">
            <v>39814</v>
          </cell>
        </row>
        <row r="3">
          <cell r="C3" t="str">
            <v>احمد</v>
          </cell>
          <cell r="D3">
            <v>39814</v>
          </cell>
        </row>
        <row r="4">
          <cell r="C4" t="str">
            <v>سعيد</v>
          </cell>
          <cell r="D4">
            <v>39814</v>
          </cell>
        </row>
        <row r="5">
          <cell r="C5" t="str">
            <v xml:space="preserve">محمد </v>
          </cell>
          <cell r="D5">
            <v>39938</v>
          </cell>
        </row>
        <row r="6">
          <cell r="C6" t="str">
            <v>احمد</v>
          </cell>
          <cell r="D6">
            <v>39938</v>
          </cell>
        </row>
        <row r="7">
          <cell r="C7" t="str">
            <v>خالد</v>
          </cell>
          <cell r="D7">
            <v>39938</v>
          </cell>
        </row>
      </sheetData>
      <sheetData sheetId="1"/>
      <sheetData sheetId="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1"/>
      <sheetName val="1"/>
      <sheetName val="2"/>
      <sheetName val="3"/>
      <sheetName val="4"/>
      <sheetName val="5"/>
      <sheetName val="7"/>
      <sheetName val="6"/>
      <sheetName val="4 (2)"/>
      <sheetName val="العملاء"/>
      <sheetName val="الأصناف"/>
      <sheetName val="المبيعات"/>
      <sheetName val="المخزون"/>
    </sheetNames>
    <sheetDataSet>
      <sheetData sheetId="0"/>
      <sheetData sheetId="1">
        <row r="8">
          <cell r="B8">
            <v>39448</v>
          </cell>
          <cell r="H8" t="str">
            <v>SM  1x24</v>
          </cell>
        </row>
        <row r="9">
          <cell r="H9" t="str">
            <v>SM  1x24</v>
          </cell>
        </row>
        <row r="10">
          <cell r="H10" t="str">
            <v>SM  1x24</v>
          </cell>
        </row>
        <row r="11">
          <cell r="H11" t="str">
            <v>SM  4x6</v>
          </cell>
        </row>
        <row r="12">
          <cell r="H12" t="str">
            <v>SL  1x24</v>
          </cell>
        </row>
        <row r="13">
          <cell r="H13" t="str">
            <v>G.O 140  4x6</v>
          </cell>
        </row>
        <row r="14">
          <cell r="H14" t="str">
            <v>SJ  1x24</v>
          </cell>
        </row>
        <row r="15">
          <cell r="H15" t="str">
            <v>SL  1x24</v>
          </cell>
        </row>
        <row r="16">
          <cell r="H16" t="str">
            <v>SL  1x24</v>
          </cell>
        </row>
        <row r="17">
          <cell r="H17" t="str">
            <v>SM  1x24</v>
          </cell>
        </row>
        <row r="18">
          <cell r="H18" t="str">
            <v>SL  4x6</v>
          </cell>
        </row>
        <row r="19">
          <cell r="H19" t="str">
            <v>SM  4x6</v>
          </cell>
        </row>
        <row r="20">
          <cell r="H20" t="str">
            <v>G.O 90  4x6</v>
          </cell>
        </row>
        <row r="21">
          <cell r="H21" t="str">
            <v>SM  1x24</v>
          </cell>
        </row>
        <row r="22">
          <cell r="H22" t="str">
            <v>SL  1x24</v>
          </cell>
        </row>
        <row r="23">
          <cell r="H23" t="str">
            <v>G.O 140  4x6</v>
          </cell>
        </row>
        <row r="24">
          <cell r="H24" t="str">
            <v>SM  1x24</v>
          </cell>
        </row>
        <row r="25">
          <cell r="H25" t="str">
            <v>SL  1x24</v>
          </cell>
        </row>
        <row r="26">
          <cell r="H26">
            <v>0</v>
          </cell>
        </row>
        <row r="27">
          <cell r="H27">
            <v>0</v>
          </cell>
        </row>
        <row r="28">
          <cell r="H28">
            <v>0</v>
          </cell>
        </row>
        <row r="29">
          <cell r="H29">
            <v>0</v>
          </cell>
        </row>
        <row r="30">
          <cell r="H30">
            <v>0</v>
          </cell>
        </row>
        <row r="31">
          <cell r="H31">
            <v>0</v>
          </cell>
        </row>
        <row r="32">
          <cell r="H32">
            <v>0</v>
          </cell>
        </row>
        <row r="33">
          <cell r="H33">
            <v>0</v>
          </cell>
        </row>
        <row r="34">
          <cell r="H34">
            <v>0</v>
          </cell>
        </row>
        <row r="35">
          <cell r="H35">
            <v>0</v>
          </cell>
        </row>
        <row r="36">
          <cell r="H36">
            <v>0</v>
          </cell>
        </row>
        <row r="37">
          <cell r="H37">
            <v>0</v>
          </cell>
        </row>
        <row r="38">
          <cell r="H38">
            <v>0</v>
          </cell>
        </row>
        <row r="39">
          <cell r="H39">
            <v>0</v>
          </cell>
        </row>
        <row r="40">
          <cell r="H40">
            <v>0</v>
          </cell>
        </row>
        <row r="41">
          <cell r="H41">
            <v>0</v>
          </cell>
        </row>
        <row r="42">
          <cell r="H42">
            <v>0</v>
          </cell>
        </row>
        <row r="43">
          <cell r="H43">
            <v>0</v>
          </cell>
        </row>
        <row r="44">
          <cell r="H44">
            <v>0</v>
          </cell>
        </row>
        <row r="45">
          <cell r="H45">
            <v>0</v>
          </cell>
        </row>
        <row r="46">
          <cell r="H46">
            <v>0</v>
          </cell>
        </row>
        <row r="47">
          <cell r="H47">
            <v>0</v>
          </cell>
        </row>
        <row r="48">
          <cell r="H48">
            <v>0</v>
          </cell>
        </row>
        <row r="49">
          <cell r="H49">
            <v>0</v>
          </cell>
        </row>
        <row r="50">
          <cell r="H50">
            <v>0</v>
          </cell>
        </row>
        <row r="51">
          <cell r="H51">
            <v>0</v>
          </cell>
        </row>
        <row r="52">
          <cell r="H52">
            <v>0</v>
          </cell>
        </row>
        <row r="53">
          <cell r="H53">
            <v>0</v>
          </cell>
        </row>
        <row r="54">
          <cell r="H54">
            <v>0</v>
          </cell>
        </row>
        <row r="55">
          <cell r="H55">
            <v>0</v>
          </cell>
        </row>
        <row r="56">
          <cell r="H56">
            <v>0</v>
          </cell>
        </row>
        <row r="57">
          <cell r="H57">
            <v>0</v>
          </cell>
        </row>
        <row r="58">
          <cell r="H58">
            <v>0</v>
          </cell>
        </row>
        <row r="59">
          <cell r="H59">
            <v>0</v>
          </cell>
        </row>
        <row r="60">
          <cell r="H60">
            <v>0</v>
          </cell>
        </row>
        <row r="61">
          <cell r="H61">
            <v>0</v>
          </cell>
        </row>
        <row r="62">
          <cell r="H62">
            <v>0</v>
          </cell>
        </row>
        <row r="63">
          <cell r="H63">
            <v>0</v>
          </cell>
        </row>
        <row r="64">
          <cell r="H64">
            <v>0</v>
          </cell>
        </row>
        <row r="65">
          <cell r="H65">
            <v>0</v>
          </cell>
        </row>
        <row r="66">
          <cell r="H66">
            <v>0</v>
          </cell>
        </row>
        <row r="67">
          <cell r="H67">
            <v>0</v>
          </cell>
        </row>
        <row r="68">
          <cell r="H68">
            <v>0</v>
          </cell>
        </row>
        <row r="69">
          <cell r="H69">
            <v>0</v>
          </cell>
        </row>
        <row r="70">
          <cell r="H70">
            <v>0</v>
          </cell>
        </row>
        <row r="71">
          <cell r="H71">
            <v>0</v>
          </cell>
        </row>
        <row r="72">
          <cell r="H72">
            <v>0</v>
          </cell>
        </row>
        <row r="73">
          <cell r="H73">
            <v>0</v>
          </cell>
        </row>
        <row r="74">
          <cell r="H74">
            <v>0</v>
          </cell>
        </row>
        <row r="75">
          <cell r="H75">
            <v>0</v>
          </cell>
        </row>
        <row r="76">
          <cell r="H76">
            <v>0</v>
          </cell>
        </row>
        <row r="77">
          <cell r="H77">
            <v>0</v>
          </cell>
        </row>
        <row r="78">
          <cell r="H78">
            <v>0</v>
          </cell>
        </row>
        <row r="79">
          <cell r="H79">
            <v>0</v>
          </cell>
        </row>
        <row r="80">
          <cell r="H80">
            <v>0</v>
          </cell>
        </row>
        <row r="81">
          <cell r="H81">
            <v>0</v>
          </cell>
        </row>
        <row r="82">
          <cell r="H82">
            <v>0</v>
          </cell>
        </row>
        <row r="83">
          <cell r="H83">
            <v>0</v>
          </cell>
        </row>
        <row r="84">
          <cell r="H84">
            <v>0</v>
          </cell>
        </row>
        <row r="85">
          <cell r="H85">
            <v>0</v>
          </cell>
        </row>
        <row r="86">
          <cell r="H86">
            <v>0</v>
          </cell>
        </row>
        <row r="87">
          <cell r="H87">
            <v>0</v>
          </cell>
        </row>
        <row r="88">
          <cell r="H88">
            <v>0</v>
          </cell>
        </row>
        <row r="89">
          <cell r="H89">
            <v>0</v>
          </cell>
        </row>
        <row r="90">
          <cell r="H90">
            <v>0</v>
          </cell>
        </row>
        <row r="91">
          <cell r="H91">
            <v>0</v>
          </cell>
        </row>
        <row r="92">
          <cell r="H92">
            <v>0</v>
          </cell>
        </row>
        <row r="93">
          <cell r="H93">
            <v>0</v>
          </cell>
        </row>
        <row r="94">
          <cell r="H94">
            <v>0</v>
          </cell>
        </row>
        <row r="95">
          <cell r="H95">
            <v>0</v>
          </cell>
        </row>
        <row r="96">
          <cell r="H96">
            <v>0</v>
          </cell>
        </row>
        <row r="97">
          <cell r="H97">
            <v>0</v>
          </cell>
        </row>
        <row r="98">
          <cell r="H98">
            <v>0</v>
          </cell>
        </row>
        <row r="99">
          <cell r="H99">
            <v>0</v>
          </cell>
        </row>
        <row r="100">
          <cell r="H100">
            <v>0</v>
          </cell>
        </row>
        <row r="101">
          <cell r="H101">
            <v>0</v>
          </cell>
        </row>
        <row r="102">
          <cell r="H102">
            <v>0</v>
          </cell>
        </row>
        <row r="103">
          <cell r="H103">
            <v>0</v>
          </cell>
        </row>
        <row r="104">
          <cell r="H104">
            <v>0</v>
          </cell>
        </row>
        <row r="105">
          <cell r="H105">
            <v>0</v>
          </cell>
        </row>
        <row r="106">
          <cell r="H106">
            <v>0</v>
          </cell>
        </row>
        <row r="107">
          <cell r="H107">
            <v>0</v>
          </cell>
        </row>
        <row r="108">
          <cell r="H108">
            <v>0</v>
          </cell>
        </row>
        <row r="109">
          <cell r="H109">
            <v>0</v>
          </cell>
        </row>
        <row r="110">
          <cell r="H110">
            <v>0</v>
          </cell>
        </row>
        <row r="111">
          <cell r="H111">
            <v>0</v>
          </cell>
        </row>
        <row r="112">
          <cell r="H112">
            <v>0</v>
          </cell>
        </row>
        <row r="113">
          <cell r="H113">
            <v>0</v>
          </cell>
        </row>
        <row r="114">
          <cell r="H114">
            <v>0</v>
          </cell>
        </row>
        <row r="115">
          <cell r="H115">
            <v>0</v>
          </cell>
        </row>
        <row r="116">
          <cell r="H116">
            <v>0</v>
          </cell>
        </row>
        <row r="117">
          <cell r="H117">
            <v>0</v>
          </cell>
        </row>
        <row r="118">
          <cell r="H118">
            <v>0</v>
          </cell>
        </row>
        <row r="119">
          <cell r="H119">
            <v>0</v>
          </cell>
        </row>
        <row r="120">
          <cell r="H120">
            <v>0</v>
          </cell>
        </row>
        <row r="121">
          <cell r="H121">
            <v>0</v>
          </cell>
        </row>
        <row r="122">
          <cell r="H122">
            <v>0</v>
          </cell>
        </row>
        <row r="123">
          <cell r="H123">
            <v>0</v>
          </cell>
        </row>
        <row r="124">
          <cell r="H124">
            <v>0</v>
          </cell>
        </row>
        <row r="125">
          <cell r="H125">
            <v>0</v>
          </cell>
        </row>
        <row r="126">
          <cell r="H126">
            <v>0</v>
          </cell>
        </row>
        <row r="127">
          <cell r="H127">
            <v>0</v>
          </cell>
        </row>
        <row r="128">
          <cell r="H128">
            <v>0</v>
          </cell>
        </row>
        <row r="129">
          <cell r="H129">
            <v>0</v>
          </cell>
        </row>
        <row r="130">
          <cell r="H130">
            <v>0</v>
          </cell>
        </row>
        <row r="131">
          <cell r="H131">
            <v>0</v>
          </cell>
        </row>
        <row r="132">
          <cell r="H132">
            <v>0</v>
          </cell>
        </row>
        <row r="133">
          <cell r="H133">
            <v>0</v>
          </cell>
        </row>
        <row r="134">
          <cell r="H134">
            <v>0</v>
          </cell>
        </row>
        <row r="135">
          <cell r="H135">
            <v>0</v>
          </cell>
        </row>
        <row r="136">
          <cell r="H136">
            <v>0</v>
          </cell>
        </row>
        <row r="137">
          <cell r="H137">
            <v>0</v>
          </cell>
        </row>
        <row r="138">
          <cell r="H138">
            <v>0</v>
          </cell>
        </row>
        <row r="139">
          <cell r="H139">
            <v>0</v>
          </cell>
        </row>
        <row r="140">
          <cell r="H140">
            <v>0</v>
          </cell>
        </row>
        <row r="141">
          <cell r="H141">
            <v>0</v>
          </cell>
        </row>
        <row r="142">
          <cell r="H142">
            <v>0</v>
          </cell>
        </row>
        <row r="143">
          <cell r="H143">
            <v>0</v>
          </cell>
        </row>
        <row r="144">
          <cell r="H144">
            <v>0</v>
          </cell>
        </row>
        <row r="145">
          <cell r="H145">
            <v>0</v>
          </cell>
        </row>
        <row r="146">
          <cell r="H146">
            <v>0</v>
          </cell>
        </row>
        <row r="147">
          <cell r="H147">
            <v>0</v>
          </cell>
        </row>
        <row r="148">
          <cell r="H148">
            <v>0</v>
          </cell>
        </row>
        <row r="149">
          <cell r="H149">
            <v>0</v>
          </cell>
        </row>
        <row r="150">
          <cell r="H150">
            <v>0</v>
          </cell>
        </row>
        <row r="151">
          <cell r="H151">
            <v>0</v>
          </cell>
        </row>
        <row r="152">
          <cell r="H152">
            <v>0</v>
          </cell>
        </row>
        <row r="153">
          <cell r="H153">
            <v>0</v>
          </cell>
        </row>
        <row r="154">
          <cell r="H154">
            <v>0</v>
          </cell>
        </row>
        <row r="155">
          <cell r="H155">
            <v>0</v>
          </cell>
        </row>
        <row r="156">
          <cell r="H156">
            <v>0</v>
          </cell>
        </row>
        <row r="157">
          <cell r="H157">
            <v>0</v>
          </cell>
        </row>
        <row r="158">
          <cell r="H158">
            <v>0</v>
          </cell>
        </row>
        <row r="159">
          <cell r="H159">
            <v>0</v>
          </cell>
        </row>
        <row r="160">
          <cell r="H160">
            <v>0</v>
          </cell>
        </row>
        <row r="161">
          <cell r="H161">
            <v>0</v>
          </cell>
        </row>
        <row r="162">
          <cell r="H162">
            <v>0</v>
          </cell>
        </row>
        <row r="163">
          <cell r="H163">
            <v>0</v>
          </cell>
        </row>
        <row r="164">
          <cell r="H164">
            <v>0</v>
          </cell>
        </row>
        <row r="165">
          <cell r="H165">
            <v>0</v>
          </cell>
        </row>
        <row r="166">
          <cell r="H166">
            <v>0</v>
          </cell>
        </row>
        <row r="167">
          <cell r="H167">
            <v>0</v>
          </cell>
        </row>
        <row r="168">
          <cell r="H168">
            <v>0</v>
          </cell>
        </row>
        <row r="169">
          <cell r="H169">
            <v>0</v>
          </cell>
        </row>
        <row r="170">
          <cell r="H170">
            <v>0</v>
          </cell>
        </row>
        <row r="171">
          <cell r="H171">
            <v>0</v>
          </cell>
        </row>
        <row r="172">
          <cell r="H172">
            <v>0</v>
          </cell>
        </row>
        <row r="173">
          <cell r="H173">
            <v>0</v>
          </cell>
        </row>
        <row r="174">
          <cell r="H174">
            <v>0</v>
          </cell>
        </row>
        <row r="175">
          <cell r="H175">
            <v>0</v>
          </cell>
        </row>
        <row r="176">
          <cell r="H176">
            <v>0</v>
          </cell>
        </row>
        <row r="177">
          <cell r="H177">
            <v>0</v>
          </cell>
        </row>
        <row r="178">
          <cell r="H178">
            <v>0</v>
          </cell>
        </row>
        <row r="179">
          <cell r="H179">
            <v>0</v>
          </cell>
        </row>
        <row r="180">
          <cell r="H180">
            <v>0</v>
          </cell>
        </row>
        <row r="181">
          <cell r="H181">
            <v>0</v>
          </cell>
        </row>
        <row r="182">
          <cell r="H182">
            <v>0</v>
          </cell>
        </row>
        <row r="183">
          <cell r="H183">
            <v>0</v>
          </cell>
        </row>
        <row r="184">
          <cell r="H184">
            <v>0</v>
          </cell>
        </row>
        <row r="185">
          <cell r="H185">
            <v>0</v>
          </cell>
        </row>
        <row r="186">
          <cell r="H186">
            <v>0</v>
          </cell>
        </row>
        <row r="187">
          <cell r="H187">
            <v>0</v>
          </cell>
        </row>
        <row r="188">
          <cell r="H188">
            <v>0</v>
          </cell>
        </row>
        <row r="189">
          <cell r="H189">
            <v>0</v>
          </cell>
        </row>
        <row r="190">
          <cell r="H190">
            <v>0</v>
          </cell>
        </row>
        <row r="191">
          <cell r="H191">
            <v>0</v>
          </cell>
        </row>
        <row r="192">
          <cell r="H192">
            <v>0</v>
          </cell>
        </row>
        <row r="193">
          <cell r="H193">
            <v>0</v>
          </cell>
        </row>
        <row r="194">
          <cell r="H194">
            <v>0</v>
          </cell>
        </row>
        <row r="195">
          <cell r="H195">
            <v>0</v>
          </cell>
        </row>
        <row r="196">
          <cell r="H196">
            <v>0</v>
          </cell>
        </row>
        <row r="197">
          <cell r="H197">
            <v>0</v>
          </cell>
        </row>
        <row r="198">
          <cell r="H198">
            <v>0</v>
          </cell>
        </row>
        <row r="199">
          <cell r="H199">
            <v>0</v>
          </cell>
        </row>
        <row r="200">
          <cell r="H200">
            <v>0</v>
          </cell>
        </row>
        <row r="201">
          <cell r="H201">
            <v>0</v>
          </cell>
        </row>
        <row r="202">
          <cell r="H202">
            <v>0</v>
          </cell>
        </row>
        <row r="203">
          <cell r="H203">
            <v>0</v>
          </cell>
        </row>
        <row r="204">
          <cell r="H204">
            <v>0</v>
          </cell>
        </row>
        <row r="205">
          <cell r="H205">
            <v>0</v>
          </cell>
        </row>
        <row r="206">
          <cell r="H206">
            <v>0</v>
          </cell>
        </row>
        <row r="207">
          <cell r="H207">
            <v>0</v>
          </cell>
        </row>
        <row r="208">
          <cell r="H208">
            <v>0</v>
          </cell>
        </row>
        <row r="209">
          <cell r="H209">
            <v>0</v>
          </cell>
        </row>
        <row r="210">
          <cell r="H210">
            <v>0</v>
          </cell>
        </row>
        <row r="211">
          <cell r="H211">
            <v>0</v>
          </cell>
        </row>
        <row r="212">
          <cell r="H212">
            <v>0</v>
          </cell>
        </row>
        <row r="213">
          <cell r="H213">
            <v>0</v>
          </cell>
        </row>
        <row r="214">
          <cell r="H214">
            <v>0</v>
          </cell>
        </row>
        <row r="215">
          <cell r="H215">
            <v>0</v>
          </cell>
        </row>
        <row r="216">
          <cell r="H216">
            <v>0</v>
          </cell>
        </row>
        <row r="217">
          <cell r="H217">
            <v>0</v>
          </cell>
        </row>
        <row r="218">
          <cell r="H218">
            <v>0</v>
          </cell>
        </row>
        <row r="219">
          <cell r="H219">
            <v>0</v>
          </cell>
        </row>
        <row r="220">
          <cell r="H220">
            <v>0</v>
          </cell>
        </row>
        <row r="221">
          <cell r="H221">
            <v>0</v>
          </cell>
        </row>
        <row r="222">
          <cell r="H222">
            <v>0</v>
          </cell>
        </row>
        <row r="223">
          <cell r="H223">
            <v>0</v>
          </cell>
        </row>
        <row r="224">
          <cell r="H224">
            <v>0</v>
          </cell>
        </row>
        <row r="225">
          <cell r="H225">
            <v>0</v>
          </cell>
        </row>
        <row r="226">
          <cell r="H226">
            <v>0</v>
          </cell>
        </row>
        <row r="227">
          <cell r="H227">
            <v>0</v>
          </cell>
        </row>
        <row r="228">
          <cell r="H228">
            <v>0</v>
          </cell>
        </row>
        <row r="229">
          <cell r="H229">
            <v>0</v>
          </cell>
        </row>
        <row r="230">
          <cell r="H230">
            <v>0</v>
          </cell>
        </row>
        <row r="231">
          <cell r="H231">
            <v>0</v>
          </cell>
        </row>
        <row r="232">
          <cell r="H232">
            <v>0</v>
          </cell>
        </row>
        <row r="233">
          <cell r="H233">
            <v>0</v>
          </cell>
        </row>
        <row r="234">
          <cell r="H234">
            <v>0</v>
          </cell>
        </row>
        <row r="235">
          <cell r="H235">
            <v>0</v>
          </cell>
        </row>
        <row r="236">
          <cell r="H236">
            <v>0</v>
          </cell>
        </row>
        <row r="237">
          <cell r="H237">
            <v>0</v>
          </cell>
        </row>
        <row r="238">
          <cell r="H238">
            <v>0</v>
          </cell>
        </row>
        <row r="239">
          <cell r="H239">
            <v>0</v>
          </cell>
        </row>
        <row r="240">
          <cell r="H240">
            <v>0</v>
          </cell>
        </row>
        <row r="241">
          <cell r="H241">
            <v>0</v>
          </cell>
        </row>
        <row r="242">
          <cell r="H242">
            <v>0</v>
          </cell>
        </row>
        <row r="243">
          <cell r="H243">
            <v>0</v>
          </cell>
        </row>
        <row r="244">
          <cell r="H244">
            <v>0</v>
          </cell>
        </row>
        <row r="245">
          <cell r="H245">
            <v>0</v>
          </cell>
        </row>
        <row r="246">
          <cell r="H246">
            <v>0</v>
          </cell>
        </row>
        <row r="247">
          <cell r="H247">
            <v>0</v>
          </cell>
        </row>
        <row r="248">
          <cell r="H248">
            <v>0</v>
          </cell>
        </row>
        <row r="249">
          <cell r="H249">
            <v>0</v>
          </cell>
        </row>
        <row r="250">
          <cell r="H250">
            <v>0</v>
          </cell>
        </row>
        <row r="251">
          <cell r="H251">
            <v>0</v>
          </cell>
        </row>
        <row r="252">
          <cell r="H252">
            <v>0</v>
          </cell>
        </row>
        <row r="253">
          <cell r="H253">
            <v>0</v>
          </cell>
        </row>
        <row r="254">
          <cell r="H254">
            <v>0</v>
          </cell>
        </row>
        <row r="255">
          <cell r="H255">
            <v>0</v>
          </cell>
        </row>
        <row r="256">
          <cell r="H256">
            <v>0</v>
          </cell>
        </row>
        <row r="257">
          <cell r="H257">
            <v>0</v>
          </cell>
        </row>
        <row r="258">
          <cell r="H258">
            <v>0</v>
          </cell>
        </row>
        <row r="259">
          <cell r="H259">
            <v>0</v>
          </cell>
        </row>
        <row r="260">
          <cell r="H260">
            <v>0</v>
          </cell>
        </row>
        <row r="261">
          <cell r="H261">
            <v>0</v>
          </cell>
        </row>
        <row r="262">
          <cell r="H262">
            <v>0</v>
          </cell>
        </row>
        <row r="263">
          <cell r="H263">
            <v>0</v>
          </cell>
        </row>
        <row r="264">
          <cell r="H264">
            <v>0</v>
          </cell>
        </row>
        <row r="265">
          <cell r="H265">
            <v>0</v>
          </cell>
        </row>
        <row r="266">
          <cell r="H266">
            <v>0</v>
          </cell>
        </row>
        <row r="267">
          <cell r="H267">
            <v>0</v>
          </cell>
        </row>
        <row r="268">
          <cell r="H268">
            <v>0</v>
          </cell>
        </row>
        <row r="269">
          <cell r="H269">
            <v>0</v>
          </cell>
        </row>
        <row r="270">
          <cell r="H270">
            <v>0</v>
          </cell>
        </row>
        <row r="271">
          <cell r="H271">
            <v>0</v>
          </cell>
        </row>
        <row r="272">
          <cell r="H272">
            <v>0</v>
          </cell>
        </row>
        <row r="273">
          <cell r="H273">
            <v>0</v>
          </cell>
        </row>
        <row r="274">
          <cell r="H274">
            <v>0</v>
          </cell>
        </row>
        <row r="275">
          <cell r="H275">
            <v>0</v>
          </cell>
        </row>
        <row r="276">
          <cell r="H276">
            <v>0</v>
          </cell>
        </row>
        <row r="277">
          <cell r="H277">
            <v>0</v>
          </cell>
        </row>
        <row r="278">
          <cell r="H278">
            <v>0</v>
          </cell>
        </row>
        <row r="279">
          <cell r="H279">
            <v>0</v>
          </cell>
        </row>
        <row r="280">
          <cell r="H280">
            <v>0</v>
          </cell>
        </row>
        <row r="281">
          <cell r="H281">
            <v>0</v>
          </cell>
        </row>
        <row r="282">
          <cell r="H282">
            <v>0</v>
          </cell>
        </row>
        <row r="283">
          <cell r="H283">
            <v>0</v>
          </cell>
        </row>
        <row r="284">
          <cell r="H284">
            <v>0</v>
          </cell>
        </row>
        <row r="285">
          <cell r="H285">
            <v>0</v>
          </cell>
        </row>
        <row r="286">
          <cell r="H286">
            <v>0</v>
          </cell>
        </row>
        <row r="287">
          <cell r="H287">
            <v>0</v>
          </cell>
        </row>
        <row r="288">
          <cell r="H288">
            <v>0</v>
          </cell>
        </row>
        <row r="289">
          <cell r="H289">
            <v>0</v>
          </cell>
        </row>
        <row r="290">
          <cell r="H290">
            <v>0</v>
          </cell>
        </row>
        <row r="291">
          <cell r="H291">
            <v>0</v>
          </cell>
        </row>
        <row r="292">
          <cell r="H292">
            <v>0</v>
          </cell>
        </row>
        <row r="293">
          <cell r="H293">
            <v>0</v>
          </cell>
        </row>
        <row r="294">
          <cell r="H294">
            <v>0</v>
          </cell>
        </row>
        <row r="295">
          <cell r="H295">
            <v>0</v>
          </cell>
        </row>
        <row r="296">
          <cell r="H296">
            <v>0</v>
          </cell>
        </row>
        <row r="297">
          <cell r="H297">
            <v>0</v>
          </cell>
        </row>
        <row r="298">
          <cell r="H298">
            <v>0</v>
          </cell>
        </row>
        <row r="299">
          <cell r="H299">
            <v>0</v>
          </cell>
        </row>
        <row r="300">
          <cell r="H300">
            <v>0</v>
          </cell>
        </row>
        <row r="301">
          <cell r="H301">
            <v>0</v>
          </cell>
        </row>
        <row r="302">
          <cell r="H302">
            <v>0</v>
          </cell>
        </row>
        <row r="303">
          <cell r="H303">
            <v>0</v>
          </cell>
        </row>
        <row r="304">
          <cell r="H304">
            <v>0</v>
          </cell>
        </row>
        <row r="305">
          <cell r="H305">
            <v>0</v>
          </cell>
        </row>
        <row r="306">
          <cell r="H306">
            <v>0</v>
          </cell>
        </row>
        <row r="307">
          <cell r="H307">
            <v>0</v>
          </cell>
        </row>
        <row r="308">
          <cell r="H308">
            <v>0</v>
          </cell>
        </row>
        <row r="309">
          <cell r="H309">
            <v>0</v>
          </cell>
        </row>
        <row r="310">
          <cell r="H310">
            <v>0</v>
          </cell>
        </row>
        <row r="311">
          <cell r="H311">
            <v>0</v>
          </cell>
        </row>
        <row r="312">
          <cell r="H312">
            <v>0</v>
          </cell>
        </row>
        <row r="313">
          <cell r="H313">
            <v>0</v>
          </cell>
        </row>
        <row r="314">
          <cell r="H314">
            <v>0</v>
          </cell>
        </row>
        <row r="315">
          <cell r="H315">
            <v>0</v>
          </cell>
        </row>
        <row r="316">
          <cell r="H316">
            <v>0</v>
          </cell>
        </row>
        <row r="317">
          <cell r="H317">
            <v>0</v>
          </cell>
        </row>
        <row r="318">
          <cell r="H318">
            <v>0</v>
          </cell>
        </row>
        <row r="319">
          <cell r="H319">
            <v>0</v>
          </cell>
        </row>
        <row r="320">
          <cell r="H320">
            <v>0</v>
          </cell>
        </row>
        <row r="321">
          <cell r="H321">
            <v>0</v>
          </cell>
        </row>
        <row r="322">
          <cell r="H322">
            <v>0</v>
          </cell>
        </row>
        <row r="323">
          <cell r="H323">
            <v>0</v>
          </cell>
        </row>
        <row r="324">
          <cell r="H324">
            <v>0</v>
          </cell>
        </row>
        <row r="325">
          <cell r="H325">
            <v>0</v>
          </cell>
        </row>
        <row r="326">
          <cell r="H326">
            <v>0</v>
          </cell>
        </row>
        <row r="327">
          <cell r="H327">
            <v>0</v>
          </cell>
        </row>
        <row r="328">
          <cell r="H328">
            <v>0</v>
          </cell>
        </row>
        <row r="329">
          <cell r="H329">
            <v>0</v>
          </cell>
        </row>
        <row r="330">
          <cell r="H330">
            <v>0</v>
          </cell>
        </row>
        <row r="331">
          <cell r="H331">
            <v>0</v>
          </cell>
        </row>
        <row r="332">
          <cell r="H332">
            <v>0</v>
          </cell>
        </row>
        <row r="333">
          <cell r="H333">
            <v>0</v>
          </cell>
        </row>
        <row r="334">
          <cell r="H334">
            <v>0</v>
          </cell>
        </row>
        <row r="335">
          <cell r="H335">
            <v>0</v>
          </cell>
        </row>
        <row r="336">
          <cell r="H336">
            <v>0</v>
          </cell>
        </row>
        <row r="337">
          <cell r="H337">
            <v>0</v>
          </cell>
        </row>
        <row r="338">
          <cell r="H338">
            <v>0</v>
          </cell>
        </row>
        <row r="339">
          <cell r="H339">
            <v>0</v>
          </cell>
        </row>
        <row r="340">
          <cell r="H340">
            <v>0</v>
          </cell>
        </row>
        <row r="341">
          <cell r="H341">
            <v>0</v>
          </cell>
        </row>
        <row r="342">
          <cell r="H342">
            <v>0</v>
          </cell>
        </row>
        <row r="343">
          <cell r="H343">
            <v>0</v>
          </cell>
        </row>
        <row r="344">
          <cell r="H344">
            <v>0</v>
          </cell>
        </row>
        <row r="345">
          <cell r="H345">
            <v>0</v>
          </cell>
        </row>
        <row r="346">
          <cell r="H346">
            <v>0</v>
          </cell>
        </row>
        <row r="347">
          <cell r="H347">
            <v>0</v>
          </cell>
        </row>
        <row r="348">
          <cell r="H348">
            <v>0</v>
          </cell>
        </row>
        <row r="349">
          <cell r="H349">
            <v>0</v>
          </cell>
        </row>
        <row r="350">
          <cell r="H350">
            <v>0</v>
          </cell>
        </row>
        <row r="351">
          <cell r="H351">
            <v>0</v>
          </cell>
        </row>
        <row r="352">
          <cell r="H352">
            <v>0</v>
          </cell>
        </row>
        <row r="353">
          <cell r="H353">
            <v>0</v>
          </cell>
        </row>
        <row r="354">
          <cell r="H354">
            <v>0</v>
          </cell>
        </row>
        <row r="355">
          <cell r="H355">
            <v>0</v>
          </cell>
        </row>
        <row r="356">
          <cell r="H356">
            <v>0</v>
          </cell>
        </row>
        <row r="357">
          <cell r="H357">
            <v>0</v>
          </cell>
        </row>
        <row r="358">
          <cell r="H358">
            <v>0</v>
          </cell>
        </row>
        <row r="359">
          <cell r="H359">
            <v>0</v>
          </cell>
        </row>
        <row r="360">
          <cell r="H360">
            <v>0</v>
          </cell>
        </row>
        <row r="361">
          <cell r="H361">
            <v>0</v>
          </cell>
        </row>
        <row r="362">
          <cell r="H362">
            <v>0</v>
          </cell>
        </row>
        <row r="363">
          <cell r="H363">
            <v>0</v>
          </cell>
        </row>
        <row r="364">
          <cell r="H364">
            <v>0</v>
          </cell>
        </row>
        <row r="365">
          <cell r="H365">
            <v>0</v>
          </cell>
        </row>
        <row r="366">
          <cell r="H366">
            <v>0</v>
          </cell>
        </row>
        <row r="367">
          <cell r="H367">
            <v>0</v>
          </cell>
        </row>
        <row r="368">
          <cell r="H368">
            <v>0</v>
          </cell>
        </row>
        <row r="369">
          <cell r="H369">
            <v>0</v>
          </cell>
        </row>
        <row r="370">
          <cell r="H370">
            <v>0</v>
          </cell>
        </row>
        <row r="371">
          <cell r="H371">
            <v>0</v>
          </cell>
        </row>
        <row r="372">
          <cell r="H372">
            <v>0</v>
          </cell>
        </row>
        <row r="373">
          <cell r="H373">
            <v>0</v>
          </cell>
        </row>
        <row r="374">
          <cell r="H374">
            <v>0</v>
          </cell>
        </row>
        <row r="375">
          <cell r="H375">
            <v>0</v>
          </cell>
        </row>
        <row r="376">
          <cell r="H376">
            <v>0</v>
          </cell>
        </row>
        <row r="377">
          <cell r="H377">
            <v>0</v>
          </cell>
        </row>
        <row r="378">
          <cell r="H378">
            <v>0</v>
          </cell>
        </row>
        <row r="379">
          <cell r="H379">
            <v>0</v>
          </cell>
        </row>
        <row r="380">
          <cell r="H380">
            <v>0</v>
          </cell>
        </row>
        <row r="381">
          <cell r="H381">
            <v>0</v>
          </cell>
        </row>
        <row r="382">
          <cell r="H382">
            <v>0</v>
          </cell>
        </row>
        <row r="383">
          <cell r="H383">
            <v>0</v>
          </cell>
        </row>
        <row r="384">
          <cell r="H384">
            <v>0</v>
          </cell>
        </row>
        <row r="385">
          <cell r="H385">
            <v>0</v>
          </cell>
        </row>
        <row r="386">
          <cell r="H386">
            <v>0</v>
          </cell>
        </row>
        <row r="387">
          <cell r="H387">
            <v>0</v>
          </cell>
        </row>
        <row r="388">
          <cell r="H388">
            <v>0</v>
          </cell>
        </row>
        <row r="389">
          <cell r="H389">
            <v>0</v>
          </cell>
        </row>
        <row r="390">
          <cell r="H390">
            <v>0</v>
          </cell>
        </row>
        <row r="391">
          <cell r="H391">
            <v>0</v>
          </cell>
        </row>
        <row r="392">
          <cell r="H392">
            <v>0</v>
          </cell>
        </row>
        <row r="393">
          <cell r="H393">
            <v>0</v>
          </cell>
        </row>
        <row r="394">
          <cell r="H394">
            <v>0</v>
          </cell>
        </row>
        <row r="395">
          <cell r="H395">
            <v>0</v>
          </cell>
        </row>
        <row r="396">
          <cell r="H396">
            <v>0</v>
          </cell>
        </row>
        <row r="397">
          <cell r="H397">
            <v>0</v>
          </cell>
        </row>
        <row r="398">
          <cell r="H398">
            <v>0</v>
          </cell>
        </row>
        <row r="399">
          <cell r="H399">
            <v>0</v>
          </cell>
        </row>
        <row r="400">
          <cell r="H400">
            <v>0</v>
          </cell>
        </row>
        <row r="401">
          <cell r="H401">
            <v>0</v>
          </cell>
        </row>
        <row r="402">
          <cell r="H402">
            <v>0</v>
          </cell>
        </row>
        <row r="403">
          <cell r="H403">
            <v>0</v>
          </cell>
        </row>
        <row r="404">
          <cell r="H404">
            <v>0</v>
          </cell>
        </row>
        <row r="405">
          <cell r="H405">
            <v>0</v>
          </cell>
        </row>
        <row r="406">
          <cell r="H406">
            <v>0</v>
          </cell>
        </row>
        <row r="407">
          <cell r="H407">
            <v>0</v>
          </cell>
        </row>
        <row r="408">
          <cell r="H408">
            <v>0</v>
          </cell>
        </row>
        <row r="409">
          <cell r="H409">
            <v>0</v>
          </cell>
        </row>
        <row r="410">
          <cell r="H410">
            <v>0</v>
          </cell>
        </row>
        <row r="411">
          <cell r="H411">
            <v>0</v>
          </cell>
        </row>
        <row r="412">
          <cell r="H412">
            <v>0</v>
          </cell>
        </row>
        <row r="413">
          <cell r="H413">
            <v>0</v>
          </cell>
        </row>
        <row r="414">
          <cell r="H414">
            <v>0</v>
          </cell>
        </row>
        <row r="415">
          <cell r="H415">
            <v>0</v>
          </cell>
        </row>
        <row r="416">
          <cell r="H416">
            <v>0</v>
          </cell>
        </row>
        <row r="417">
          <cell r="H417">
            <v>0</v>
          </cell>
        </row>
        <row r="418">
          <cell r="H418">
            <v>0</v>
          </cell>
        </row>
        <row r="419">
          <cell r="H419">
            <v>0</v>
          </cell>
        </row>
        <row r="420">
          <cell r="H420">
            <v>0</v>
          </cell>
        </row>
        <row r="421">
          <cell r="H421">
            <v>0</v>
          </cell>
        </row>
        <row r="422">
          <cell r="H422">
            <v>0</v>
          </cell>
        </row>
        <row r="423">
          <cell r="H423">
            <v>0</v>
          </cell>
        </row>
        <row r="424">
          <cell r="H424">
            <v>0</v>
          </cell>
        </row>
        <row r="425">
          <cell r="H425">
            <v>0</v>
          </cell>
        </row>
        <row r="426">
          <cell r="H426">
            <v>0</v>
          </cell>
        </row>
        <row r="427">
          <cell r="H427">
            <v>0</v>
          </cell>
        </row>
        <row r="428">
          <cell r="H428">
            <v>0</v>
          </cell>
        </row>
        <row r="429">
          <cell r="H429">
            <v>0</v>
          </cell>
        </row>
        <row r="430">
          <cell r="H430">
            <v>0</v>
          </cell>
        </row>
        <row r="431">
          <cell r="H431">
            <v>0</v>
          </cell>
        </row>
        <row r="432">
          <cell r="H432">
            <v>0</v>
          </cell>
        </row>
        <row r="433">
          <cell r="H433">
            <v>0</v>
          </cell>
        </row>
        <row r="434">
          <cell r="H434">
            <v>0</v>
          </cell>
        </row>
        <row r="435">
          <cell r="H435">
            <v>0</v>
          </cell>
        </row>
        <row r="436">
          <cell r="H436">
            <v>0</v>
          </cell>
        </row>
        <row r="437">
          <cell r="H437">
            <v>0</v>
          </cell>
        </row>
        <row r="438">
          <cell r="H438">
            <v>0</v>
          </cell>
        </row>
        <row r="439">
          <cell r="H439">
            <v>0</v>
          </cell>
        </row>
        <row r="440">
          <cell r="H440">
            <v>0</v>
          </cell>
        </row>
        <row r="441">
          <cell r="H441">
            <v>0</v>
          </cell>
        </row>
        <row r="442">
          <cell r="H442">
            <v>0</v>
          </cell>
        </row>
        <row r="443">
          <cell r="H443">
            <v>0</v>
          </cell>
        </row>
        <row r="444">
          <cell r="H444">
            <v>0</v>
          </cell>
        </row>
        <row r="445">
          <cell r="H445">
            <v>0</v>
          </cell>
        </row>
        <row r="446">
          <cell r="H446">
            <v>0</v>
          </cell>
        </row>
        <row r="447">
          <cell r="H447">
            <v>0</v>
          </cell>
        </row>
        <row r="448">
          <cell r="H448">
            <v>0</v>
          </cell>
        </row>
        <row r="449">
          <cell r="H449">
            <v>0</v>
          </cell>
        </row>
        <row r="450">
          <cell r="H450">
            <v>0</v>
          </cell>
        </row>
        <row r="451">
          <cell r="H451">
            <v>0</v>
          </cell>
        </row>
        <row r="452">
          <cell r="H452">
            <v>0</v>
          </cell>
        </row>
        <row r="453">
          <cell r="H453">
            <v>0</v>
          </cell>
        </row>
        <row r="454">
          <cell r="H454">
            <v>0</v>
          </cell>
        </row>
        <row r="455">
          <cell r="H455">
            <v>0</v>
          </cell>
        </row>
        <row r="456">
          <cell r="H456">
            <v>0</v>
          </cell>
        </row>
        <row r="457">
          <cell r="H457">
            <v>0</v>
          </cell>
        </row>
        <row r="458">
          <cell r="H458">
            <v>0</v>
          </cell>
        </row>
        <row r="459">
          <cell r="H459">
            <v>0</v>
          </cell>
        </row>
        <row r="460">
          <cell r="H460">
            <v>0</v>
          </cell>
        </row>
        <row r="461">
          <cell r="H461">
            <v>0</v>
          </cell>
        </row>
        <row r="462">
          <cell r="H462">
            <v>0</v>
          </cell>
        </row>
        <row r="463">
          <cell r="H463">
            <v>0</v>
          </cell>
        </row>
        <row r="464">
          <cell r="H464">
            <v>0</v>
          </cell>
        </row>
        <row r="465">
          <cell r="H465">
            <v>0</v>
          </cell>
        </row>
        <row r="466">
          <cell r="H466">
            <v>0</v>
          </cell>
        </row>
        <row r="467">
          <cell r="H467">
            <v>0</v>
          </cell>
        </row>
        <row r="468">
          <cell r="H468">
            <v>0</v>
          </cell>
        </row>
        <row r="469">
          <cell r="H469">
            <v>0</v>
          </cell>
        </row>
        <row r="470">
          <cell r="H470">
            <v>0</v>
          </cell>
        </row>
        <row r="471">
          <cell r="H471">
            <v>0</v>
          </cell>
        </row>
        <row r="472">
          <cell r="H472">
            <v>0</v>
          </cell>
        </row>
        <row r="473">
          <cell r="H473">
            <v>0</v>
          </cell>
        </row>
        <row r="474">
          <cell r="H474">
            <v>0</v>
          </cell>
        </row>
        <row r="475">
          <cell r="H475">
            <v>0</v>
          </cell>
        </row>
        <row r="476">
          <cell r="H476">
            <v>0</v>
          </cell>
        </row>
        <row r="477">
          <cell r="H477">
            <v>0</v>
          </cell>
        </row>
        <row r="478">
          <cell r="H478">
            <v>0</v>
          </cell>
        </row>
        <row r="479">
          <cell r="H479">
            <v>0</v>
          </cell>
        </row>
        <row r="480">
          <cell r="H480">
            <v>0</v>
          </cell>
        </row>
        <row r="481">
          <cell r="H481">
            <v>0</v>
          </cell>
        </row>
        <row r="482">
          <cell r="H482">
            <v>0</v>
          </cell>
        </row>
        <row r="483">
          <cell r="H483">
            <v>0</v>
          </cell>
        </row>
        <row r="484">
          <cell r="H484">
            <v>0</v>
          </cell>
        </row>
        <row r="485">
          <cell r="H485">
            <v>0</v>
          </cell>
        </row>
        <row r="486">
          <cell r="H486">
            <v>0</v>
          </cell>
        </row>
        <row r="487">
          <cell r="H487">
            <v>0</v>
          </cell>
        </row>
        <row r="488">
          <cell r="H488">
            <v>0</v>
          </cell>
        </row>
        <row r="489">
          <cell r="H489">
            <v>0</v>
          </cell>
        </row>
        <row r="490">
          <cell r="H490">
            <v>0</v>
          </cell>
        </row>
        <row r="491">
          <cell r="H491">
            <v>0</v>
          </cell>
        </row>
        <row r="492">
          <cell r="H492">
            <v>0</v>
          </cell>
        </row>
        <row r="493">
          <cell r="H493">
            <v>0</v>
          </cell>
        </row>
        <row r="494">
          <cell r="H494">
            <v>0</v>
          </cell>
        </row>
        <row r="495">
          <cell r="H495">
            <v>0</v>
          </cell>
        </row>
        <row r="496">
          <cell r="H496">
            <v>0</v>
          </cell>
        </row>
        <row r="497">
          <cell r="H497">
            <v>0</v>
          </cell>
        </row>
        <row r="498">
          <cell r="H498">
            <v>0</v>
          </cell>
        </row>
        <row r="499">
          <cell r="H499">
            <v>0</v>
          </cell>
        </row>
        <row r="500">
          <cell r="H500">
            <v>0</v>
          </cell>
        </row>
        <row r="501">
          <cell r="H501">
            <v>0</v>
          </cell>
        </row>
        <row r="502">
          <cell r="H502">
            <v>0</v>
          </cell>
        </row>
        <row r="503">
          <cell r="H503">
            <v>0</v>
          </cell>
        </row>
        <row r="504">
          <cell r="H504">
            <v>0</v>
          </cell>
        </row>
        <row r="505">
          <cell r="H505">
            <v>0</v>
          </cell>
        </row>
        <row r="506">
          <cell r="H506">
            <v>0</v>
          </cell>
        </row>
        <row r="507">
          <cell r="H507">
            <v>0</v>
          </cell>
        </row>
        <row r="508">
          <cell r="H508">
            <v>0</v>
          </cell>
        </row>
        <row r="509">
          <cell r="H509">
            <v>0</v>
          </cell>
        </row>
        <row r="510">
          <cell r="H510">
            <v>0</v>
          </cell>
        </row>
        <row r="511">
          <cell r="H511">
            <v>0</v>
          </cell>
        </row>
        <row r="512">
          <cell r="H512">
            <v>0</v>
          </cell>
        </row>
        <row r="513">
          <cell r="H513">
            <v>0</v>
          </cell>
        </row>
        <row r="514">
          <cell r="H514">
            <v>0</v>
          </cell>
        </row>
        <row r="515">
          <cell r="H515">
            <v>0</v>
          </cell>
        </row>
        <row r="516">
          <cell r="H516">
            <v>0</v>
          </cell>
        </row>
        <row r="517">
          <cell r="H517">
            <v>0</v>
          </cell>
        </row>
        <row r="518">
          <cell r="H518">
            <v>0</v>
          </cell>
        </row>
        <row r="519">
          <cell r="H519">
            <v>0</v>
          </cell>
        </row>
        <row r="520">
          <cell r="H520">
            <v>0</v>
          </cell>
        </row>
        <row r="521">
          <cell r="H521">
            <v>0</v>
          </cell>
        </row>
        <row r="522">
          <cell r="H522">
            <v>0</v>
          </cell>
        </row>
        <row r="523">
          <cell r="H523">
            <v>0</v>
          </cell>
        </row>
        <row r="524">
          <cell r="H524">
            <v>0</v>
          </cell>
        </row>
        <row r="525">
          <cell r="H525">
            <v>0</v>
          </cell>
        </row>
        <row r="526">
          <cell r="H526">
            <v>0</v>
          </cell>
        </row>
        <row r="527">
          <cell r="H527">
            <v>0</v>
          </cell>
        </row>
        <row r="528">
          <cell r="H528">
            <v>0</v>
          </cell>
        </row>
        <row r="529">
          <cell r="H529">
            <v>0</v>
          </cell>
        </row>
        <row r="530">
          <cell r="H530">
            <v>0</v>
          </cell>
        </row>
        <row r="531">
          <cell r="H531">
            <v>0</v>
          </cell>
        </row>
        <row r="532">
          <cell r="H532">
            <v>0</v>
          </cell>
        </row>
        <row r="533">
          <cell r="H533">
            <v>0</v>
          </cell>
        </row>
        <row r="534">
          <cell r="H534">
            <v>0</v>
          </cell>
        </row>
        <row r="535">
          <cell r="H535">
            <v>0</v>
          </cell>
        </row>
        <row r="536">
          <cell r="H536">
            <v>0</v>
          </cell>
        </row>
        <row r="537">
          <cell r="H537">
            <v>0</v>
          </cell>
        </row>
        <row r="538">
          <cell r="H538">
            <v>0</v>
          </cell>
        </row>
        <row r="539">
          <cell r="H539">
            <v>0</v>
          </cell>
        </row>
        <row r="540">
          <cell r="H540">
            <v>0</v>
          </cell>
        </row>
        <row r="541">
          <cell r="H541">
            <v>0</v>
          </cell>
        </row>
        <row r="542">
          <cell r="H542">
            <v>0</v>
          </cell>
        </row>
        <row r="543">
          <cell r="H543">
            <v>0</v>
          </cell>
        </row>
        <row r="544">
          <cell r="H544">
            <v>0</v>
          </cell>
        </row>
        <row r="545">
          <cell r="H545">
            <v>0</v>
          </cell>
        </row>
        <row r="546">
          <cell r="H546">
            <v>0</v>
          </cell>
        </row>
        <row r="547">
          <cell r="H547">
            <v>0</v>
          </cell>
        </row>
        <row r="548">
          <cell r="H548">
            <v>0</v>
          </cell>
        </row>
        <row r="549">
          <cell r="H549">
            <v>0</v>
          </cell>
        </row>
        <row r="550">
          <cell r="H550">
            <v>0</v>
          </cell>
        </row>
        <row r="551">
          <cell r="H551">
            <v>0</v>
          </cell>
        </row>
        <row r="552">
          <cell r="H552">
            <v>0</v>
          </cell>
        </row>
        <row r="553">
          <cell r="H553">
            <v>0</v>
          </cell>
        </row>
        <row r="554">
          <cell r="H554">
            <v>0</v>
          </cell>
        </row>
        <row r="555">
          <cell r="H555">
            <v>0</v>
          </cell>
        </row>
        <row r="556">
          <cell r="H556">
            <v>0</v>
          </cell>
        </row>
        <row r="557">
          <cell r="H557">
            <v>0</v>
          </cell>
        </row>
        <row r="558">
          <cell r="H558">
            <v>0</v>
          </cell>
        </row>
        <row r="559">
          <cell r="H559">
            <v>0</v>
          </cell>
        </row>
        <row r="560">
          <cell r="H560">
            <v>0</v>
          </cell>
        </row>
        <row r="561">
          <cell r="H561">
            <v>0</v>
          </cell>
        </row>
        <row r="562">
          <cell r="H562">
            <v>0</v>
          </cell>
        </row>
        <row r="563">
          <cell r="H563">
            <v>0</v>
          </cell>
        </row>
        <row r="564">
          <cell r="H564">
            <v>0</v>
          </cell>
        </row>
        <row r="565">
          <cell r="H565">
            <v>0</v>
          </cell>
        </row>
        <row r="566">
          <cell r="H566">
            <v>0</v>
          </cell>
        </row>
        <row r="567">
          <cell r="H567">
            <v>0</v>
          </cell>
        </row>
        <row r="568">
          <cell r="H568">
            <v>0</v>
          </cell>
        </row>
        <row r="569">
          <cell r="H569">
            <v>0</v>
          </cell>
        </row>
        <row r="570">
          <cell r="H570">
            <v>0</v>
          </cell>
        </row>
        <row r="571">
          <cell r="H571">
            <v>0</v>
          </cell>
        </row>
        <row r="572">
          <cell r="H572">
            <v>0</v>
          </cell>
        </row>
        <row r="573">
          <cell r="H573">
            <v>0</v>
          </cell>
        </row>
        <row r="574">
          <cell r="H574">
            <v>0</v>
          </cell>
        </row>
        <row r="575">
          <cell r="H575">
            <v>0</v>
          </cell>
        </row>
        <row r="576">
          <cell r="H576">
            <v>0</v>
          </cell>
        </row>
        <row r="577">
          <cell r="H577">
            <v>0</v>
          </cell>
        </row>
        <row r="578">
          <cell r="H578">
            <v>0</v>
          </cell>
        </row>
        <row r="579">
          <cell r="H579">
            <v>0</v>
          </cell>
        </row>
        <row r="580">
          <cell r="H580">
            <v>0</v>
          </cell>
        </row>
        <row r="581">
          <cell r="H581">
            <v>0</v>
          </cell>
        </row>
        <row r="582">
          <cell r="H582">
            <v>0</v>
          </cell>
        </row>
        <row r="583">
          <cell r="H583">
            <v>0</v>
          </cell>
        </row>
        <row r="584">
          <cell r="H584">
            <v>0</v>
          </cell>
        </row>
        <row r="585">
          <cell r="H585">
            <v>0</v>
          </cell>
        </row>
        <row r="586">
          <cell r="H586">
            <v>0</v>
          </cell>
        </row>
        <row r="587">
          <cell r="H587">
            <v>0</v>
          </cell>
        </row>
        <row r="588">
          <cell r="H588">
            <v>0</v>
          </cell>
        </row>
        <row r="589">
          <cell r="H589">
            <v>0</v>
          </cell>
        </row>
        <row r="590">
          <cell r="H590">
            <v>0</v>
          </cell>
        </row>
        <row r="591">
          <cell r="H591">
            <v>0</v>
          </cell>
        </row>
        <row r="592">
          <cell r="H592">
            <v>0</v>
          </cell>
        </row>
        <row r="593">
          <cell r="H593">
            <v>0</v>
          </cell>
        </row>
        <row r="594">
          <cell r="H594">
            <v>0</v>
          </cell>
        </row>
        <row r="595">
          <cell r="H595">
            <v>0</v>
          </cell>
        </row>
        <row r="596">
          <cell r="H596">
            <v>0</v>
          </cell>
        </row>
        <row r="597">
          <cell r="H597">
            <v>0</v>
          </cell>
        </row>
        <row r="598">
          <cell r="H598">
            <v>0</v>
          </cell>
        </row>
        <row r="599">
          <cell r="H599">
            <v>0</v>
          </cell>
        </row>
        <row r="600">
          <cell r="H600">
            <v>0</v>
          </cell>
        </row>
        <row r="601">
          <cell r="H601">
            <v>0</v>
          </cell>
        </row>
        <row r="602">
          <cell r="H602">
            <v>0</v>
          </cell>
        </row>
        <row r="603">
          <cell r="H603">
            <v>0</v>
          </cell>
        </row>
        <row r="604">
          <cell r="H604">
            <v>0</v>
          </cell>
        </row>
        <row r="605">
          <cell r="H605">
            <v>0</v>
          </cell>
        </row>
        <row r="606">
          <cell r="H606">
            <v>0</v>
          </cell>
        </row>
        <row r="607">
          <cell r="H607">
            <v>0</v>
          </cell>
        </row>
        <row r="608">
          <cell r="H608">
            <v>0</v>
          </cell>
        </row>
        <row r="609">
          <cell r="H609">
            <v>0</v>
          </cell>
        </row>
        <row r="610">
          <cell r="H610">
            <v>0</v>
          </cell>
        </row>
        <row r="611">
          <cell r="H611">
            <v>0</v>
          </cell>
        </row>
        <row r="612">
          <cell r="H612">
            <v>0</v>
          </cell>
        </row>
        <row r="613">
          <cell r="H613">
            <v>0</v>
          </cell>
        </row>
        <row r="614">
          <cell r="H614">
            <v>0</v>
          </cell>
        </row>
        <row r="615">
          <cell r="H615">
            <v>0</v>
          </cell>
        </row>
        <row r="616">
          <cell r="H616">
            <v>0</v>
          </cell>
        </row>
        <row r="617">
          <cell r="H617">
            <v>0</v>
          </cell>
        </row>
        <row r="618">
          <cell r="H618">
            <v>0</v>
          </cell>
        </row>
        <row r="619">
          <cell r="H619">
            <v>0</v>
          </cell>
        </row>
        <row r="620">
          <cell r="H620">
            <v>0</v>
          </cell>
        </row>
        <row r="621">
          <cell r="H621">
            <v>0</v>
          </cell>
        </row>
        <row r="622">
          <cell r="H622">
            <v>0</v>
          </cell>
        </row>
        <row r="623">
          <cell r="H623">
            <v>0</v>
          </cell>
        </row>
        <row r="624">
          <cell r="H624">
            <v>0</v>
          </cell>
        </row>
        <row r="625">
          <cell r="H625">
            <v>0</v>
          </cell>
        </row>
        <row r="626">
          <cell r="H626">
            <v>0</v>
          </cell>
        </row>
        <row r="627">
          <cell r="H627">
            <v>0</v>
          </cell>
        </row>
        <row r="628">
          <cell r="H628">
            <v>0</v>
          </cell>
        </row>
        <row r="629">
          <cell r="H629">
            <v>0</v>
          </cell>
        </row>
        <row r="630">
          <cell r="H630">
            <v>0</v>
          </cell>
        </row>
        <row r="631">
          <cell r="H631">
            <v>0</v>
          </cell>
        </row>
        <row r="632">
          <cell r="H632">
            <v>0</v>
          </cell>
        </row>
        <row r="633">
          <cell r="H633">
            <v>0</v>
          </cell>
        </row>
        <row r="634">
          <cell r="H634">
            <v>0</v>
          </cell>
        </row>
        <row r="635">
          <cell r="H635">
            <v>0</v>
          </cell>
        </row>
        <row r="636">
          <cell r="H636">
            <v>0</v>
          </cell>
        </row>
        <row r="637">
          <cell r="H637">
            <v>0</v>
          </cell>
        </row>
        <row r="638">
          <cell r="H638">
            <v>0</v>
          </cell>
        </row>
        <row r="639">
          <cell r="H639">
            <v>0</v>
          </cell>
        </row>
        <row r="640">
          <cell r="H640">
            <v>0</v>
          </cell>
        </row>
        <row r="641">
          <cell r="H641">
            <v>0</v>
          </cell>
        </row>
        <row r="642">
          <cell r="H642">
            <v>0</v>
          </cell>
        </row>
        <row r="643">
          <cell r="H643">
            <v>0</v>
          </cell>
        </row>
        <row r="644">
          <cell r="H644">
            <v>0</v>
          </cell>
        </row>
        <row r="645">
          <cell r="H645">
            <v>0</v>
          </cell>
        </row>
        <row r="646">
          <cell r="H646">
            <v>0</v>
          </cell>
        </row>
        <row r="647">
          <cell r="H647">
            <v>0</v>
          </cell>
        </row>
        <row r="648">
          <cell r="H648">
            <v>0</v>
          </cell>
        </row>
        <row r="649">
          <cell r="H649">
            <v>0</v>
          </cell>
        </row>
        <row r="650">
          <cell r="H650">
            <v>0</v>
          </cell>
        </row>
        <row r="651">
          <cell r="H651">
            <v>0</v>
          </cell>
        </row>
        <row r="652">
          <cell r="H652">
            <v>0</v>
          </cell>
        </row>
        <row r="653">
          <cell r="H653">
            <v>0</v>
          </cell>
        </row>
        <row r="654">
          <cell r="H654">
            <v>0</v>
          </cell>
        </row>
        <row r="655">
          <cell r="H655">
            <v>0</v>
          </cell>
        </row>
        <row r="656">
          <cell r="H656">
            <v>0</v>
          </cell>
        </row>
        <row r="657">
          <cell r="H657">
            <v>0</v>
          </cell>
        </row>
        <row r="658">
          <cell r="H658">
            <v>0</v>
          </cell>
        </row>
        <row r="659">
          <cell r="H659">
            <v>0</v>
          </cell>
        </row>
        <row r="660">
          <cell r="H660">
            <v>0</v>
          </cell>
        </row>
        <row r="661">
          <cell r="H661">
            <v>0</v>
          </cell>
        </row>
        <row r="662">
          <cell r="H662">
            <v>0</v>
          </cell>
        </row>
        <row r="663">
          <cell r="H663">
            <v>0</v>
          </cell>
        </row>
        <row r="664">
          <cell r="H664">
            <v>0</v>
          </cell>
        </row>
        <row r="665">
          <cell r="H665">
            <v>0</v>
          </cell>
        </row>
        <row r="666">
          <cell r="H666">
            <v>0</v>
          </cell>
        </row>
        <row r="667">
          <cell r="H667">
            <v>0</v>
          </cell>
        </row>
        <row r="668">
          <cell r="H668">
            <v>0</v>
          </cell>
        </row>
        <row r="669">
          <cell r="H669">
            <v>0</v>
          </cell>
        </row>
        <row r="670">
          <cell r="H670">
            <v>0</v>
          </cell>
        </row>
        <row r="671">
          <cell r="H671">
            <v>0</v>
          </cell>
        </row>
        <row r="672">
          <cell r="H672">
            <v>0</v>
          </cell>
        </row>
        <row r="673">
          <cell r="H673">
            <v>0</v>
          </cell>
        </row>
        <row r="674">
          <cell r="H674">
            <v>0</v>
          </cell>
        </row>
        <row r="675">
          <cell r="H675">
            <v>0</v>
          </cell>
        </row>
        <row r="676">
          <cell r="H676">
            <v>0</v>
          </cell>
        </row>
        <row r="677">
          <cell r="H677">
            <v>0</v>
          </cell>
        </row>
        <row r="678">
          <cell r="H678">
            <v>0</v>
          </cell>
        </row>
        <row r="679">
          <cell r="H679">
            <v>0</v>
          </cell>
        </row>
        <row r="680">
          <cell r="H680">
            <v>0</v>
          </cell>
        </row>
        <row r="681">
          <cell r="H681">
            <v>0</v>
          </cell>
        </row>
        <row r="682">
          <cell r="H682">
            <v>0</v>
          </cell>
        </row>
        <row r="683">
          <cell r="H683">
            <v>0</v>
          </cell>
        </row>
        <row r="684">
          <cell r="H684">
            <v>0</v>
          </cell>
        </row>
        <row r="685">
          <cell r="H685">
            <v>0</v>
          </cell>
        </row>
        <row r="686">
          <cell r="H686">
            <v>0</v>
          </cell>
        </row>
        <row r="687">
          <cell r="H687">
            <v>0</v>
          </cell>
        </row>
        <row r="688">
          <cell r="H688">
            <v>0</v>
          </cell>
        </row>
        <row r="689">
          <cell r="H689">
            <v>0</v>
          </cell>
        </row>
        <row r="690">
          <cell r="H690">
            <v>0</v>
          </cell>
        </row>
        <row r="691">
          <cell r="H691">
            <v>0</v>
          </cell>
        </row>
        <row r="692">
          <cell r="H692">
            <v>0</v>
          </cell>
        </row>
        <row r="693">
          <cell r="H693">
            <v>0</v>
          </cell>
        </row>
        <row r="694">
          <cell r="H694">
            <v>0</v>
          </cell>
        </row>
        <row r="695">
          <cell r="H695">
            <v>0</v>
          </cell>
        </row>
        <row r="696">
          <cell r="H696">
            <v>0</v>
          </cell>
        </row>
        <row r="697">
          <cell r="H697">
            <v>0</v>
          </cell>
        </row>
        <row r="698">
          <cell r="H698">
            <v>0</v>
          </cell>
        </row>
        <row r="699">
          <cell r="H699">
            <v>0</v>
          </cell>
        </row>
        <row r="700">
          <cell r="H700">
            <v>0</v>
          </cell>
        </row>
        <row r="701">
          <cell r="H701">
            <v>0</v>
          </cell>
        </row>
        <row r="702">
          <cell r="H702">
            <v>0</v>
          </cell>
        </row>
        <row r="703">
          <cell r="H703">
            <v>0</v>
          </cell>
        </row>
        <row r="704">
          <cell r="H704">
            <v>0</v>
          </cell>
        </row>
        <row r="705">
          <cell r="H705">
            <v>0</v>
          </cell>
        </row>
        <row r="706">
          <cell r="H706">
            <v>0</v>
          </cell>
        </row>
        <row r="707">
          <cell r="H707">
            <v>0</v>
          </cell>
        </row>
        <row r="708">
          <cell r="H708">
            <v>0</v>
          </cell>
        </row>
        <row r="709">
          <cell r="H709">
            <v>0</v>
          </cell>
        </row>
        <row r="710">
          <cell r="H710">
            <v>0</v>
          </cell>
        </row>
        <row r="711">
          <cell r="H711">
            <v>0</v>
          </cell>
        </row>
        <row r="712">
          <cell r="H712">
            <v>0</v>
          </cell>
        </row>
        <row r="713">
          <cell r="H713">
            <v>0</v>
          </cell>
        </row>
        <row r="714">
          <cell r="H714">
            <v>0</v>
          </cell>
        </row>
        <row r="715">
          <cell r="H715">
            <v>0</v>
          </cell>
        </row>
        <row r="716">
          <cell r="H716">
            <v>0</v>
          </cell>
        </row>
        <row r="717">
          <cell r="H717">
            <v>0</v>
          </cell>
        </row>
        <row r="718">
          <cell r="H718">
            <v>0</v>
          </cell>
        </row>
        <row r="719">
          <cell r="H719">
            <v>0</v>
          </cell>
        </row>
        <row r="720">
          <cell r="H720">
            <v>0</v>
          </cell>
        </row>
        <row r="721">
          <cell r="H721">
            <v>0</v>
          </cell>
        </row>
        <row r="722">
          <cell r="H722">
            <v>0</v>
          </cell>
        </row>
        <row r="723">
          <cell r="H723">
            <v>0</v>
          </cell>
        </row>
        <row r="724">
          <cell r="H724">
            <v>0</v>
          </cell>
        </row>
        <row r="725">
          <cell r="H725">
            <v>0</v>
          </cell>
        </row>
        <row r="726">
          <cell r="H726">
            <v>0</v>
          </cell>
        </row>
        <row r="727">
          <cell r="H727">
            <v>0</v>
          </cell>
        </row>
        <row r="728">
          <cell r="H728">
            <v>0</v>
          </cell>
        </row>
        <row r="729">
          <cell r="H729">
            <v>0</v>
          </cell>
        </row>
        <row r="730">
          <cell r="H730">
            <v>0</v>
          </cell>
        </row>
        <row r="731">
          <cell r="H731">
            <v>0</v>
          </cell>
        </row>
        <row r="732">
          <cell r="H732">
            <v>0</v>
          </cell>
        </row>
        <row r="733">
          <cell r="H733">
            <v>0</v>
          </cell>
        </row>
        <row r="734">
          <cell r="H734">
            <v>0</v>
          </cell>
        </row>
        <row r="735">
          <cell r="H735">
            <v>0</v>
          </cell>
        </row>
        <row r="736">
          <cell r="H736">
            <v>0</v>
          </cell>
        </row>
        <row r="737">
          <cell r="H737">
            <v>0</v>
          </cell>
        </row>
        <row r="738">
          <cell r="H738">
            <v>0</v>
          </cell>
        </row>
        <row r="739">
          <cell r="H739">
            <v>0</v>
          </cell>
        </row>
        <row r="740">
          <cell r="H740">
            <v>0</v>
          </cell>
        </row>
        <row r="741">
          <cell r="H741">
            <v>0</v>
          </cell>
        </row>
        <row r="742">
          <cell r="H742">
            <v>0</v>
          </cell>
        </row>
        <row r="743">
          <cell r="H743">
            <v>0</v>
          </cell>
        </row>
        <row r="744">
          <cell r="H744">
            <v>0</v>
          </cell>
        </row>
        <row r="745">
          <cell r="H745">
            <v>0</v>
          </cell>
        </row>
        <row r="746">
          <cell r="H746">
            <v>0</v>
          </cell>
        </row>
        <row r="747">
          <cell r="H747">
            <v>0</v>
          </cell>
        </row>
        <row r="748">
          <cell r="H748">
            <v>0</v>
          </cell>
        </row>
        <row r="749">
          <cell r="H749">
            <v>0</v>
          </cell>
        </row>
        <row r="750">
          <cell r="H750">
            <v>0</v>
          </cell>
        </row>
        <row r="751">
          <cell r="H751">
            <v>0</v>
          </cell>
        </row>
        <row r="752">
          <cell r="H752">
            <v>0</v>
          </cell>
        </row>
        <row r="753">
          <cell r="H753">
            <v>0</v>
          </cell>
        </row>
        <row r="754">
          <cell r="H754">
            <v>0</v>
          </cell>
        </row>
        <row r="755">
          <cell r="H755">
            <v>0</v>
          </cell>
        </row>
        <row r="756">
          <cell r="H756">
            <v>0</v>
          </cell>
        </row>
        <row r="757">
          <cell r="H757">
            <v>0</v>
          </cell>
        </row>
        <row r="758">
          <cell r="H758">
            <v>0</v>
          </cell>
        </row>
        <row r="759">
          <cell r="H759">
            <v>0</v>
          </cell>
        </row>
        <row r="760">
          <cell r="H760">
            <v>0</v>
          </cell>
        </row>
        <row r="761">
          <cell r="H761">
            <v>0</v>
          </cell>
        </row>
        <row r="762">
          <cell r="H762">
            <v>0</v>
          </cell>
        </row>
        <row r="763">
          <cell r="H763">
            <v>0</v>
          </cell>
        </row>
        <row r="764">
          <cell r="H764">
            <v>0</v>
          </cell>
        </row>
        <row r="765">
          <cell r="H765">
            <v>0</v>
          </cell>
        </row>
        <row r="766">
          <cell r="H766">
            <v>0</v>
          </cell>
        </row>
        <row r="767">
          <cell r="H767">
            <v>0</v>
          </cell>
        </row>
        <row r="768">
          <cell r="H768">
            <v>0</v>
          </cell>
        </row>
        <row r="769">
          <cell r="H769">
            <v>0</v>
          </cell>
        </row>
        <row r="770">
          <cell r="H770">
            <v>0</v>
          </cell>
        </row>
        <row r="771">
          <cell r="H771">
            <v>0</v>
          </cell>
        </row>
        <row r="772">
          <cell r="H772">
            <v>0</v>
          </cell>
        </row>
        <row r="773">
          <cell r="H773">
            <v>0</v>
          </cell>
        </row>
        <row r="774">
          <cell r="H774">
            <v>0</v>
          </cell>
        </row>
        <row r="775">
          <cell r="H775">
            <v>0</v>
          </cell>
        </row>
        <row r="776">
          <cell r="H776">
            <v>0</v>
          </cell>
        </row>
        <row r="777">
          <cell r="H777">
            <v>0</v>
          </cell>
        </row>
        <row r="778">
          <cell r="H778">
            <v>0</v>
          </cell>
        </row>
        <row r="779">
          <cell r="H779">
            <v>0</v>
          </cell>
        </row>
        <row r="780">
          <cell r="H780">
            <v>0</v>
          </cell>
        </row>
        <row r="781">
          <cell r="H781">
            <v>0</v>
          </cell>
        </row>
        <row r="782">
          <cell r="H782">
            <v>0</v>
          </cell>
        </row>
        <row r="783">
          <cell r="H783">
            <v>0</v>
          </cell>
        </row>
        <row r="784">
          <cell r="H784">
            <v>0</v>
          </cell>
        </row>
        <row r="785">
          <cell r="H785">
            <v>0</v>
          </cell>
        </row>
        <row r="786">
          <cell r="H786">
            <v>0</v>
          </cell>
        </row>
        <row r="787">
          <cell r="H787">
            <v>0</v>
          </cell>
        </row>
        <row r="788">
          <cell r="H788">
            <v>0</v>
          </cell>
        </row>
        <row r="789">
          <cell r="H789">
            <v>0</v>
          </cell>
        </row>
        <row r="790">
          <cell r="H790">
            <v>0</v>
          </cell>
        </row>
        <row r="791">
          <cell r="H791">
            <v>0</v>
          </cell>
        </row>
        <row r="792">
          <cell r="H792">
            <v>0</v>
          </cell>
        </row>
        <row r="793">
          <cell r="H793">
            <v>0</v>
          </cell>
        </row>
        <row r="794">
          <cell r="H794">
            <v>0</v>
          </cell>
        </row>
        <row r="795">
          <cell r="H795">
            <v>0</v>
          </cell>
        </row>
        <row r="796">
          <cell r="H796">
            <v>0</v>
          </cell>
        </row>
        <row r="797">
          <cell r="H797">
            <v>0</v>
          </cell>
        </row>
        <row r="798">
          <cell r="H798">
            <v>0</v>
          </cell>
        </row>
        <row r="799">
          <cell r="H799">
            <v>0</v>
          </cell>
        </row>
        <row r="800">
          <cell r="H800">
            <v>0</v>
          </cell>
        </row>
        <row r="801">
          <cell r="H801">
            <v>0</v>
          </cell>
        </row>
        <row r="802">
          <cell r="H802">
            <v>0</v>
          </cell>
        </row>
        <row r="803">
          <cell r="H803">
            <v>0</v>
          </cell>
        </row>
        <row r="804">
          <cell r="H804">
            <v>0</v>
          </cell>
        </row>
        <row r="805">
          <cell r="H805">
            <v>0</v>
          </cell>
        </row>
        <row r="806">
          <cell r="H806">
            <v>0</v>
          </cell>
        </row>
        <row r="807">
          <cell r="H807">
            <v>0</v>
          </cell>
        </row>
        <row r="808">
          <cell r="H808">
            <v>0</v>
          </cell>
        </row>
        <row r="809">
          <cell r="H809">
            <v>0</v>
          </cell>
        </row>
        <row r="810">
          <cell r="H810">
            <v>0</v>
          </cell>
        </row>
        <row r="811">
          <cell r="H811">
            <v>0</v>
          </cell>
        </row>
        <row r="812">
          <cell r="H812">
            <v>0</v>
          </cell>
        </row>
        <row r="813">
          <cell r="H813">
            <v>0</v>
          </cell>
        </row>
        <row r="814">
          <cell r="H814">
            <v>0</v>
          </cell>
        </row>
        <row r="815">
          <cell r="H815">
            <v>0</v>
          </cell>
        </row>
        <row r="816">
          <cell r="H816">
            <v>0</v>
          </cell>
        </row>
        <row r="817">
          <cell r="H817">
            <v>0</v>
          </cell>
        </row>
        <row r="818">
          <cell r="H818">
            <v>0</v>
          </cell>
        </row>
        <row r="819">
          <cell r="H819">
            <v>0</v>
          </cell>
        </row>
        <row r="820">
          <cell r="H820">
            <v>0</v>
          </cell>
        </row>
        <row r="821">
          <cell r="H821">
            <v>0</v>
          </cell>
        </row>
        <row r="822">
          <cell r="H822">
            <v>0</v>
          </cell>
        </row>
        <row r="823">
          <cell r="H823">
            <v>0</v>
          </cell>
        </row>
        <row r="824">
          <cell r="H824">
            <v>0</v>
          </cell>
        </row>
        <row r="825">
          <cell r="H825">
            <v>0</v>
          </cell>
        </row>
        <row r="826">
          <cell r="H826">
            <v>0</v>
          </cell>
        </row>
        <row r="827">
          <cell r="H827">
            <v>0</v>
          </cell>
        </row>
        <row r="828">
          <cell r="H828">
            <v>0</v>
          </cell>
        </row>
        <row r="829">
          <cell r="H829">
            <v>0</v>
          </cell>
        </row>
        <row r="830">
          <cell r="H830">
            <v>0</v>
          </cell>
        </row>
        <row r="831">
          <cell r="H831">
            <v>0</v>
          </cell>
        </row>
        <row r="832">
          <cell r="H832">
            <v>0</v>
          </cell>
        </row>
        <row r="833">
          <cell r="H833">
            <v>0</v>
          </cell>
        </row>
        <row r="834">
          <cell r="H834">
            <v>0</v>
          </cell>
        </row>
        <row r="835">
          <cell r="H835">
            <v>0</v>
          </cell>
        </row>
        <row r="836">
          <cell r="H836">
            <v>0</v>
          </cell>
        </row>
        <row r="837">
          <cell r="H837">
            <v>0</v>
          </cell>
        </row>
        <row r="838">
          <cell r="H838">
            <v>0</v>
          </cell>
        </row>
        <row r="839">
          <cell r="H839">
            <v>0</v>
          </cell>
        </row>
        <row r="840">
          <cell r="H840">
            <v>0</v>
          </cell>
        </row>
        <row r="841">
          <cell r="H841">
            <v>0</v>
          </cell>
        </row>
        <row r="842">
          <cell r="H842">
            <v>0</v>
          </cell>
        </row>
        <row r="843">
          <cell r="H843">
            <v>0</v>
          </cell>
        </row>
        <row r="844">
          <cell r="H844">
            <v>0</v>
          </cell>
        </row>
        <row r="845">
          <cell r="H845">
            <v>0</v>
          </cell>
        </row>
        <row r="846">
          <cell r="H846">
            <v>0</v>
          </cell>
        </row>
        <row r="847">
          <cell r="H847">
            <v>0</v>
          </cell>
        </row>
        <row r="848">
          <cell r="H848">
            <v>0</v>
          </cell>
        </row>
        <row r="849">
          <cell r="H849">
            <v>0</v>
          </cell>
        </row>
        <row r="850">
          <cell r="H850">
            <v>0</v>
          </cell>
        </row>
        <row r="851">
          <cell r="H851">
            <v>0</v>
          </cell>
        </row>
        <row r="852">
          <cell r="H852">
            <v>0</v>
          </cell>
        </row>
        <row r="853">
          <cell r="H853">
            <v>0</v>
          </cell>
        </row>
        <row r="854">
          <cell r="H854">
            <v>0</v>
          </cell>
        </row>
        <row r="855">
          <cell r="H855">
            <v>0</v>
          </cell>
        </row>
        <row r="856">
          <cell r="H856">
            <v>0</v>
          </cell>
        </row>
        <row r="857">
          <cell r="H857">
            <v>0</v>
          </cell>
        </row>
        <row r="858">
          <cell r="H858">
            <v>0</v>
          </cell>
        </row>
        <row r="859">
          <cell r="H859">
            <v>0</v>
          </cell>
        </row>
        <row r="860">
          <cell r="H860">
            <v>0</v>
          </cell>
        </row>
        <row r="861">
          <cell r="H861">
            <v>0</v>
          </cell>
        </row>
        <row r="862">
          <cell r="H862">
            <v>0</v>
          </cell>
        </row>
        <row r="863">
          <cell r="H863">
            <v>0</v>
          </cell>
        </row>
        <row r="864">
          <cell r="H864">
            <v>0</v>
          </cell>
        </row>
        <row r="865">
          <cell r="H865">
            <v>0</v>
          </cell>
        </row>
        <row r="866">
          <cell r="H866">
            <v>0</v>
          </cell>
        </row>
        <row r="867">
          <cell r="H867">
            <v>0</v>
          </cell>
        </row>
        <row r="868">
          <cell r="H868">
            <v>0</v>
          </cell>
        </row>
        <row r="869">
          <cell r="H869">
            <v>0</v>
          </cell>
        </row>
        <row r="870">
          <cell r="H870">
            <v>0</v>
          </cell>
        </row>
        <row r="871">
          <cell r="H871">
            <v>0</v>
          </cell>
        </row>
        <row r="872">
          <cell r="H872">
            <v>0</v>
          </cell>
        </row>
        <row r="873">
          <cell r="H873">
            <v>0</v>
          </cell>
        </row>
        <row r="874">
          <cell r="H874">
            <v>0</v>
          </cell>
        </row>
        <row r="875">
          <cell r="H875">
            <v>0</v>
          </cell>
        </row>
        <row r="876">
          <cell r="H876">
            <v>0</v>
          </cell>
        </row>
        <row r="877">
          <cell r="H877">
            <v>0</v>
          </cell>
        </row>
        <row r="878">
          <cell r="H878">
            <v>0</v>
          </cell>
        </row>
        <row r="879">
          <cell r="H879">
            <v>0</v>
          </cell>
        </row>
        <row r="880">
          <cell r="H880">
            <v>0</v>
          </cell>
        </row>
        <row r="881">
          <cell r="H881">
            <v>0</v>
          </cell>
        </row>
        <row r="882">
          <cell r="H882">
            <v>0</v>
          </cell>
        </row>
        <row r="883">
          <cell r="H883">
            <v>0</v>
          </cell>
        </row>
        <row r="884">
          <cell r="H884">
            <v>0</v>
          </cell>
        </row>
        <row r="885">
          <cell r="H885">
            <v>0</v>
          </cell>
        </row>
        <row r="886">
          <cell r="H886">
            <v>0</v>
          </cell>
        </row>
        <row r="887">
          <cell r="H887">
            <v>0</v>
          </cell>
        </row>
        <row r="888">
          <cell r="H888">
            <v>0</v>
          </cell>
        </row>
        <row r="889">
          <cell r="H889">
            <v>0</v>
          </cell>
        </row>
        <row r="890">
          <cell r="H890">
            <v>0</v>
          </cell>
        </row>
        <row r="891">
          <cell r="H891">
            <v>0</v>
          </cell>
        </row>
        <row r="892">
          <cell r="H892">
            <v>0</v>
          </cell>
        </row>
        <row r="893">
          <cell r="H893">
            <v>0</v>
          </cell>
        </row>
        <row r="894">
          <cell r="H894">
            <v>0</v>
          </cell>
        </row>
        <row r="895">
          <cell r="H895">
            <v>0</v>
          </cell>
        </row>
        <row r="896">
          <cell r="H896">
            <v>0</v>
          </cell>
        </row>
        <row r="897">
          <cell r="H897">
            <v>0</v>
          </cell>
        </row>
        <row r="898">
          <cell r="H898">
            <v>0</v>
          </cell>
        </row>
        <row r="899">
          <cell r="H899">
            <v>0</v>
          </cell>
        </row>
        <row r="900">
          <cell r="H900">
            <v>0</v>
          </cell>
        </row>
        <row r="901">
          <cell r="H901">
            <v>0</v>
          </cell>
        </row>
        <row r="902">
          <cell r="H902">
            <v>0</v>
          </cell>
        </row>
        <row r="903">
          <cell r="H903">
            <v>0</v>
          </cell>
        </row>
        <row r="904">
          <cell r="H904">
            <v>0</v>
          </cell>
        </row>
        <row r="905">
          <cell r="H905">
            <v>0</v>
          </cell>
        </row>
        <row r="906">
          <cell r="H906">
            <v>0</v>
          </cell>
        </row>
        <row r="907">
          <cell r="H907">
            <v>0</v>
          </cell>
        </row>
        <row r="908">
          <cell r="H908">
            <v>0</v>
          </cell>
        </row>
        <row r="909">
          <cell r="H909">
            <v>0</v>
          </cell>
        </row>
        <row r="910">
          <cell r="H910">
            <v>0</v>
          </cell>
        </row>
        <row r="911">
          <cell r="H911">
            <v>0</v>
          </cell>
        </row>
        <row r="912">
          <cell r="H912">
            <v>0</v>
          </cell>
        </row>
        <row r="913">
          <cell r="H913">
            <v>0</v>
          </cell>
        </row>
        <row r="914">
          <cell r="H914">
            <v>0</v>
          </cell>
        </row>
        <row r="915">
          <cell r="H915">
            <v>0</v>
          </cell>
        </row>
        <row r="916">
          <cell r="H916">
            <v>0</v>
          </cell>
        </row>
        <row r="917">
          <cell r="H917">
            <v>0</v>
          </cell>
        </row>
        <row r="918">
          <cell r="H918">
            <v>0</v>
          </cell>
        </row>
        <row r="919">
          <cell r="H919">
            <v>0</v>
          </cell>
        </row>
        <row r="920">
          <cell r="H920">
            <v>0</v>
          </cell>
        </row>
        <row r="921">
          <cell r="H921">
            <v>0</v>
          </cell>
        </row>
        <row r="922">
          <cell r="H922">
            <v>0</v>
          </cell>
        </row>
        <row r="923">
          <cell r="H923">
            <v>0</v>
          </cell>
        </row>
        <row r="924">
          <cell r="H924">
            <v>0</v>
          </cell>
        </row>
        <row r="925">
          <cell r="H925">
            <v>0</v>
          </cell>
        </row>
        <row r="926">
          <cell r="H926">
            <v>0</v>
          </cell>
        </row>
        <row r="927">
          <cell r="H927">
            <v>0</v>
          </cell>
        </row>
        <row r="928">
          <cell r="H928">
            <v>0</v>
          </cell>
        </row>
        <row r="929">
          <cell r="H929">
            <v>0</v>
          </cell>
        </row>
        <row r="930">
          <cell r="H930">
            <v>0</v>
          </cell>
        </row>
        <row r="931">
          <cell r="H931">
            <v>0</v>
          </cell>
        </row>
        <row r="932">
          <cell r="H932">
            <v>0</v>
          </cell>
        </row>
        <row r="933">
          <cell r="H933">
            <v>0</v>
          </cell>
        </row>
        <row r="934">
          <cell r="H934">
            <v>0</v>
          </cell>
        </row>
        <row r="935">
          <cell r="H935">
            <v>0</v>
          </cell>
        </row>
        <row r="936">
          <cell r="H936">
            <v>0</v>
          </cell>
        </row>
        <row r="937">
          <cell r="H937">
            <v>0</v>
          </cell>
        </row>
        <row r="938">
          <cell r="H938">
            <v>0</v>
          </cell>
        </row>
        <row r="939">
          <cell r="H939">
            <v>0</v>
          </cell>
        </row>
        <row r="940">
          <cell r="H940">
            <v>0</v>
          </cell>
        </row>
        <row r="941">
          <cell r="H941">
            <v>0</v>
          </cell>
        </row>
        <row r="942">
          <cell r="H942">
            <v>0</v>
          </cell>
        </row>
        <row r="943">
          <cell r="H943">
            <v>0</v>
          </cell>
        </row>
        <row r="944">
          <cell r="H944">
            <v>0</v>
          </cell>
        </row>
        <row r="945">
          <cell r="H945">
            <v>0</v>
          </cell>
        </row>
        <row r="946">
          <cell r="H946">
            <v>0</v>
          </cell>
        </row>
        <row r="947">
          <cell r="H947">
            <v>0</v>
          </cell>
        </row>
        <row r="948">
          <cell r="H948">
            <v>0</v>
          </cell>
        </row>
        <row r="949">
          <cell r="H949">
            <v>0</v>
          </cell>
        </row>
        <row r="950">
          <cell r="H950">
            <v>0</v>
          </cell>
        </row>
        <row r="951">
          <cell r="H951">
            <v>0</v>
          </cell>
        </row>
        <row r="952">
          <cell r="H952">
            <v>0</v>
          </cell>
        </row>
        <row r="953">
          <cell r="H953">
            <v>0</v>
          </cell>
        </row>
        <row r="954">
          <cell r="H954">
            <v>0</v>
          </cell>
        </row>
        <row r="955">
          <cell r="H955">
            <v>0</v>
          </cell>
        </row>
        <row r="956">
          <cell r="H956">
            <v>0</v>
          </cell>
        </row>
        <row r="957">
          <cell r="H957">
            <v>0</v>
          </cell>
        </row>
        <row r="958">
          <cell r="H958">
            <v>0</v>
          </cell>
        </row>
        <row r="959">
          <cell r="H959">
            <v>0</v>
          </cell>
        </row>
        <row r="960">
          <cell r="H960">
            <v>0</v>
          </cell>
        </row>
        <row r="961">
          <cell r="H961">
            <v>0</v>
          </cell>
        </row>
        <row r="962">
          <cell r="H962">
            <v>0</v>
          </cell>
        </row>
        <row r="963">
          <cell r="H963">
            <v>0</v>
          </cell>
        </row>
        <row r="964">
          <cell r="H964">
            <v>0</v>
          </cell>
        </row>
        <row r="965">
          <cell r="H965">
            <v>0</v>
          </cell>
        </row>
        <row r="966">
          <cell r="H966">
            <v>0</v>
          </cell>
        </row>
        <row r="967">
          <cell r="H967">
            <v>0</v>
          </cell>
        </row>
        <row r="968">
          <cell r="H968">
            <v>0</v>
          </cell>
        </row>
        <row r="969">
          <cell r="H969">
            <v>0</v>
          </cell>
        </row>
        <row r="970">
          <cell r="H970">
            <v>0</v>
          </cell>
        </row>
        <row r="971">
          <cell r="H971">
            <v>0</v>
          </cell>
        </row>
        <row r="972">
          <cell r="H972">
            <v>0</v>
          </cell>
        </row>
        <row r="973">
          <cell r="H973">
            <v>0</v>
          </cell>
        </row>
        <row r="974">
          <cell r="H974">
            <v>0</v>
          </cell>
        </row>
        <row r="975">
          <cell r="H975">
            <v>0</v>
          </cell>
        </row>
        <row r="976">
          <cell r="H976">
            <v>0</v>
          </cell>
        </row>
        <row r="977">
          <cell r="H977">
            <v>0</v>
          </cell>
        </row>
        <row r="978">
          <cell r="H978">
            <v>0</v>
          </cell>
        </row>
        <row r="979">
          <cell r="H979">
            <v>0</v>
          </cell>
        </row>
        <row r="980">
          <cell r="H980">
            <v>0</v>
          </cell>
        </row>
        <row r="981">
          <cell r="H981">
            <v>0</v>
          </cell>
        </row>
        <row r="982">
          <cell r="H982">
            <v>0</v>
          </cell>
        </row>
        <row r="983">
          <cell r="H983">
            <v>0</v>
          </cell>
        </row>
        <row r="984">
          <cell r="H984">
            <v>0</v>
          </cell>
        </row>
        <row r="985">
          <cell r="H985">
            <v>0</v>
          </cell>
        </row>
        <row r="986">
          <cell r="H986">
            <v>0</v>
          </cell>
        </row>
        <row r="987">
          <cell r="H987">
            <v>0</v>
          </cell>
        </row>
        <row r="988">
          <cell r="H988">
            <v>0</v>
          </cell>
        </row>
        <row r="989">
          <cell r="H989">
            <v>0</v>
          </cell>
        </row>
        <row r="990">
          <cell r="H990">
            <v>0</v>
          </cell>
        </row>
        <row r="991">
          <cell r="H991">
            <v>0</v>
          </cell>
        </row>
        <row r="992">
          <cell r="H992">
            <v>0</v>
          </cell>
        </row>
        <row r="993">
          <cell r="H993">
            <v>0</v>
          </cell>
        </row>
        <row r="994">
          <cell r="H994">
            <v>0</v>
          </cell>
        </row>
        <row r="995">
          <cell r="H995">
            <v>0</v>
          </cell>
        </row>
        <row r="996">
          <cell r="H996">
            <v>0</v>
          </cell>
        </row>
        <row r="997">
          <cell r="H997">
            <v>0</v>
          </cell>
        </row>
        <row r="998">
          <cell r="H998">
            <v>0</v>
          </cell>
        </row>
        <row r="999">
          <cell r="H999">
            <v>0</v>
          </cell>
        </row>
        <row r="1000">
          <cell r="H1000">
            <v>0</v>
          </cell>
        </row>
        <row r="1001">
          <cell r="H1001">
            <v>0</v>
          </cell>
        </row>
        <row r="1002">
          <cell r="H1002">
            <v>0</v>
          </cell>
        </row>
        <row r="1003">
          <cell r="H1003">
            <v>0</v>
          </cell>
        </row>
        <row r="1004">
          <cell r="H1004">
            <v>0</v>
          </cell>
        </row>
        <row r="1005">
          <cell r="H1005">
            <v>0</v>
          </cell>
        </row>
        <row r="1006">
          <cell r="H1006">
            <v>0</v>
          </cell>
        </row>
        <row r="1007">
          <cell r="H1007">
            <v>0</v>
          </cell>
        </row>
        <row r="1008">
          <cell r="H1008">
            <v>0</v>
          </cell>
        </row>
        <row r="1009">
          <cell r="H1009">
            <v>0</v>
          </cell>
        </row>
        <row r="1010">
          <cell r="H1010">
            <v>0</v>
          </cell>
        </row>
        <row r="1011">
          <cell r="H1011">
            <v>0</v>
          </cell>
        </row>
        <row r="1012">
          <cell r="H1012">
            <v>0</v>
          </cell>
        </row>
        <row r="1013">
          <cell r="H1013">
            <v>0</v>
          </cell>
        </row>
        <row r="1014">
          <cell r="H1014">
            <v>0</v>
          </cell>
        </row>
        <row r="1015">
          <cell r="H1015">
            <v>0</v>
          </cell>
        </row>
        <row r="1016">
          <cell r="H1016">
            <v>0</v>
          </cell>
        </row>
        <row r="1017">
          <cell r="H1017">
            <v>0</v>
          </cell>
        </row>
        <row r="1018">
          <cell r="H1018">
            <v>0</v>
          </cell>
        </row>
        <row r="1019">
          <cell r="H1019">
            <v>0</v>
          </cell>
        </row>
        <row r="1020">
          <cell r="H1020">
            <v>0</v>
          </cell>
        </row>
        <row r="1021">
          <cell r="H1021">
            <v>0</v>
          </cell>
        </row>
        <row r="1022">
          <cell r="H1022">
            <v>0</v>
          </cell>
        </row>
        <row r="1023">
          <cell r="H1023">
            <v>0</v>
          </cell>
        </row>
        <row r="1024">
          <cell r="H1024">
            <v>0</v>
          </cell>
        </row>
        <row r="1025">
          <cell r="H1025">
            <v>0</v>
          </cell>
        </row>
        <row r="1026">
          <cell r="H1026">
            <v>0</v>
          </cell>
        </row>
        <row r="1027">
          <cell r="H1027">
            <v>0</v>
          </cell>
        </row>
        <row r="1028">
          <cell r="H1028">
            <v>0</v>
          </cell>
        </row>
        <row r="1029">
          <cell r="H1029">
            <v>0</v>
          </cell>
        </row>
        <row r="1030">
          <cell r="H1030">
            <v>0</v>
          </cell>
        </row>
        <row r="1031">
          <cell r="H1031">
            <v>0</v>
          </cell>
        </row>
        <row r="1032">
          <cell r="H1032">
            <v>0</v>
          </cell>
        </row>
        <row r="1033">
          <cell r="H1033">
            <v>0</v>
          </cell>
        </row>
        <row r="1034">
          <cell r="H1034">
            <v>0</v>
          </cell>
        </row>
        <row r="1035">
          <cell r="H1035">
            <v>0</v>
          </cell>
        </row>
        <row r="1036">
          <cell r="H1036">
            <v>0</v>
          </cell>
        </row>
        <row r="1037">
          <cell r="H1037">
            <v>0</v>
          </cell>
        </row>
        <row r="1038">
          <cell r="H1038">
            <v>0</v>
          </cell>
        </row>
        <row r="1039">
          <cell r="H1039">
            <v>0</v>
          </cell>
        </row>
        <row r="1040">
          <cell r="H1040">
            <v>0</v>
          </cell>
        </row>
        <row r="1041">
          <cell r="H1041">
            <v>0</v>
          </cell>
        </row>
        <row r="1042">
          <cell r="H1042">
            <v>0</v>
          </cell>
        </row>
        <row r="1043">
          <cell r="H1043">
            <v>0</v>
          </cell>
        </row>
        <row r="1044">
          <cell r="H1044">
            <v>0</v>
          </cell>
        </row>
        <row r="1045">
          <cell r="H1045">
            <v>0</v>
          </cell>
        </row>
        <row r="1046">
          <cell r="H1046">
            <v>0</v>
          </cell>
        </row>
        <row r="1047">
          <cell r="H1047">
            <v>0</v>
          </cell>
        </row>
        <row r="1048">
          <cell r="H1048">
            <v>0</v>
          </cell>
        </row>
        <row r="1049">
          <cell r="H1049">
            <v>0</v>
          </cell>
        </row>
        <row r="1050">
          <cell r="H1050">
            <v>0</v>
          </cell>
        </row>
        <row r="1051">
          <cell r="H1051">
            <v>0</v>
          </cell>
        </row>
        <row r="1052">
          <cell r="H1052">
            <v>0</v>
          </cell>
        </row>
        <row r="1053">
          <cell r="H1053">
            <v>0</v>
          </cell>
        </row>
        <row r="1054">
          <cell r="H1054">
            <v>0</v>
          </cell>
        </row>
        <row r="1055">
          <cell r="H1055">
            <v>0</v>
          </cell>
        </row>
        <row r="1056">
          <cell r="H1056">
            <v>0</v>
          </cell>
        </row>
        <row r="1057">
          <cell r="H1057">
            <v>0</v>
          </cell>
        </row>
        <row r="1058">
          <cell r="H1058">
            <v>0</v>
          </cell>
        </row>
        <row r="1059">
          <cell r="H1059">
            <v>0</v>
          </cell>
        </row>
        <row r="1060">
          <cell r="H1060">
            <v>0</v>
          </cell>
        </row>
        <row r="1061">
          <cell r="H1061">
            <v>0</v>
          </cell>
        </row>
        <row r="1062">
          <cell r="H1062">
            <v>0</v>
          </cell>
        </row>
        <row r="1063">
          <cell r="H1063">
            <v>0</v>
          </cell>
        </row>
        <row r="1064">
          <cell r="H1064">
            <v>0</v>
          </cell>
        </row>
        <row r="1065">
          <cell r="H1065">
            <v>0</v>
          </cell>
        </row>
        <row r="1066">
          <cell r="H1066">
            <v>0</v>
          </cell>
        </row>
        <row r="1067">
          <cell r="H1067">
            <v>0</v>
          </cell>
        </row>
        <row r="1068">
          <cell r="H1068">
            <v>0</v>
          </cell>
        </row>
        <row r="1069">
          <cell r="H1069">
            <v>0</v>
          </cell>
        </row>
        <row r="1070">
          <cell r="H1070">
            <v>0</v>
          </cell>
        </row>
        <row r="1071">
          <cell r="H1071">
            <v>0</v>
          </cell>
        </row>
        <row r="1072">
          <cell r="H1072">
            <v>0</v>
          </cell>
        </row>
        <row r="1073">
          <cell r="H1073">
            <v>0</v>
          </cell>
        </row>
        <row r="1074">
          <cell r="H1074">
            <v>0</v>
          </cell>
        </row>
        <row r="1075">
          <cell r="H1075">
            <v>0</v>
          </cell>
        </row>
        <row r="1076">
          <cell r="H1076">
            <v>0</v>
          </cell>
        </row>
        <row r="1077">
          <cell r="H1077">
            <v>0</v>
          </cell>
        </row>
        <row r="1078">
          <cell r="H1078">
            <v>0</v>
          </cell>
        </row>
        <row r="1079">
          <cell r="H1079">
            <v>0</v>
          </cell>
        </row>
        <row r="1080">
          <cell r="H1080">
            <v>0</v>
          </cell>
        </row>
        <row r="1081">
          <cell r="H1081">
            <v>0</v>
          </cell>
        </row>
        <row r="1082">
          <cell r="H1082">
            <v>0</v>
          </cell>
        </row>
        <row r="1083">
          <cell r="H1083">
            <v>0</v>
          </cell>
        </row>
        <row r="1084">
          <cell r="H1084">
            <v>0</v>
          </cell>
        </row>
        <row r="1085">
          <cell r="H1085">
            <v>0</v>
          </cell>
        </row>
        <row r="1086">
          <cell r="H1086">
            <v>0</v>
          </cell>
        </row>
        <row r="1087">
          <cell r="H1087">
            <v>0</v>
          </cell>
        </row>
        <row r="1088">
          <cell r="H1088">
            <v>0</v>
          </cell>
        </row>
        <row r="1089">
          <cell r="H1089">
            <v>0</v>
          </cell>
        </row>
        <row r="1090">
          <cell r="H1090">
            <v>0</v>
          </cell>
        </row>
        <row r="1091">
          <cell r="H1091">
            <v>0</v>
          </cell>
        </row>
        <row r="1092">
          <cell r="H1092">
            <v>0</v>
          </cell>
        </row>
        <row r="1093">
          <cell r="H1093">
            <v>0</v>
          </cell>
        </row>
        <row r="1094">
          <cell r="H1094">
            <v>0</v>
          </cell>
        </row>
        <row r="1095">
          <cell r="H1095">
            <v>0</v>
          </cell>
        </row>
        <row r="1096">
          <cell r="H1096">
            <v>0</v>
          </cell>
        </row>
        <row r="1097">
          <cell r="H1097">
            <v>0</v>
          </cell>
        </row>
        <row r="1098">
          <cell r="H1098">
            <v>0</v>
          </cell>
        </row>
        <row r="1099">
          <cell r="H1099">
            <v>0</v>
          </cell>
        </row>
        <row r="1100">
          <cell r="H1100">
            <v>0</v>
          </cell>
        </row>
        <row r="1101">
          <cell r="H1101">
            <v>0</v>
          </cell>
        </row>
        <row r="1102">
          <cell r="H1102">
            <v>0</v>
          </cell>
        </row>
        <row r="1103">
          <cell r="H1103">
            <v>0</v>
          </cell>
        </row>
        <row r="1104">
          <cell r="H1104">
            <v>0</v>
          </cell>
        </row>
        <row r="1105">
          <cell r="H1105">
            <v>0</v>
          </cell>
        </row>
        <row r="1106">
          <cell r="H1106">
            <v>0</v>
          </cell>
        </row>
        <row r="1107">
          <cell r="H1107">
            <v>0</v>
          </cell>
        </row>
        <row r="1108">
          <cell r="H1108">
            <v>0</v>
          </cell>
        </row>
        <row r="1109">
          <cell r="H1109">
            <v>0</v>
          </cell>
        </row>
        <row r="1110">
          <cell r="H1110">
            <v>0</v>
          </cell>
        </row>
        <row r="1111">
          <cell r="H1111">
            <v>0</v>
          </cell>
        </row>
        <row r="1112">
          <cell r="H1112">
            <v>0</v>
          </cell>
        </row>
        <row r="1113">
          <cell r="H1113">
            <v>0</v>
          </cell>
        </row>
        <row r="1114">
          <cell r="H1114">
            <v>0</v>
          </cell>
        </row>
        <row r="1115">
          <cell r="H1115">
            <v>0</v>
          </cell>
        </row>
        <row r="1116">
          <cell r="H1116">
            <v>0</v>
          </cell>
        </row>
        <row r="1117">
          <cell r="H1117">
            <v>0</v>
          </cell>
        </row>
        <row r="1118">
          <cell r="H1118">
            <v>0</v>
          </cell>
        </row>
        <row r="1119">
          <cell r="H1119">
            <v>0</v>
          </cell>
        </row>
        <row r="1120">
          <cell r="H1120">
            <v>0</v>
          </cell>
        </row>
        <row r="1121">
          <cell r="H1121">
            <v>0</v>
          </cell>
        </row>
        <row r="1122">
          <cell r="H1122">
            <v>0</v>
          </cell>
        </row>
        <row r="1123">
          <cell r="H1123">
            <v>0</v>
          </cell>
        </row>
        <row r="1124">
          <cell r="H1124">
            <v>0</v>
          </cell>
        </row>
        <row r="1125">
          <cell r="H1125">
            <v>0</v>
          </cell>
        </row>
        <row r="1126">
          <cell r="H1126">
            <v>0</v>
          </cell>
        </row>
        <row r="1127">
          <cell r="H1127">
            <v>0</v>
          </cell>
        </row>
        <row r="1128">
          <cell r="H1128">
            <v>0</v>
          </cell>
        </row>
        <row r="1129">
          <cell r="H1129">
            <v>0</v>
          </cell>
        </row>
        <row r="1130">
          <cell r="H1130">
            <v>0</v>
          </cell>
        </row>
        <row r="1131">
          <cell r="H1131">
            <v>0</v>
          </cell>
        </row>
        <row r="1132">
          <cell r="H1132">
            <v>0</v>
          </cell>
        </row>
        <row r="1133">
          <cell r="H1133">
            <v>0</v>
          </cell>
        </row>
        <row r="1134">
          <cell r="H1134">
            <v>0</v>
          </cell>
        </row>
        <row r="1135">
          <cell r="H1135">
            <v>0</v>
          </cell>
        </row>
        <row r="1136">
          <cell r="H1136">
            <v>0</v>
          </cell>
        </row>
        <row r="1137">
          <cell r="H1137">
            <v>0</v>
          </cell>
        </row>
        <row r="1138">
          <cell r="H1138">
            <v>0</v>
          </cell>
        </row>
        <row r="1139">
          <cell r="H1139">
            <v>0</v>
          </cell>
        </row>
        <row r="1140">
          <cell r="H1140">
            <v>0</v>
          </cell>
        </row>
        <row r="1141">
          <cell r="H1141">
            <v>0</v>
          </cell>
        </row>
        <row r="1142">
          <cell r="H1142">
            <v>0</v>
          </cell>
        </row>
        <row r="1143">
          <cell r="H1143">
            <v>0</v>
          </cell>
        </row>
        <row r="1144">
          <cell r="H1144">
            <v>0</v>
          </cell>
        </row>
        <row r="1145">
          <cell r="H1145">
            <v>0</v>
          </cell>
        </row>
        <row r="1146">
          <cell r="H1146">
            <v>0</v>
          </cell>
        </row>
        <row r="1147">
          <cell r="H1147">
            <v>0</v>
          </cell>
        </row>
        <row r="1148">
          <cell r="H1148">
            <v>0</v>
          </cell>
        </row>
        <row r="1149">
          <cell r="H1149">
            <v>0</v>
          </cell>
        </row>
        <row r="1150">
          <cell r="H1150">
            <v>0</v>
          </cell>
        </row>
        <row r="1151">
          <cell r="H1151">
            <v>0</v>
          </cell>
        </row>
        <row r="1152">
          <cell r="H1152">
            <v>0</v>
          </cell>
        </row>
        <row r="1153">
          <cell r="H1153">
            <v>0</v>
          </cell>
        </row>
        <row r="1154">
          <cell r="H1154">
            <v>0</v>
          </cell>
        </row>
        <row r="1155">
          <cell r="H1155">
            <v>0</v>
          </cell>
        </row>
        <row r="1156">
          <cell r="H1156">
            <v>0</v>
          </cell>
        </row>
        <row r="1157">
          <cell r="H1157">
            <v>0</v>
          </cell>
        </row>
        <row r="1158">
          <cell r="H1158">
            <v>0</v>
          </cell>
        </row>
        <row r="1159">
          <cell r="H1159">
            <v>0</v>
          </cell>
        </row>
        <row r="1160">
          <cell r="H1160">
            <v>0</v>
          </cell>
        </row>
        <row r="1161">
          <cell r="H1161">
            <v>0</v>
          </cell>
        </row>
        <row r="1162">
          <cell r="H1162">
            <v>0</v>
          </cell>
        </row>
        <row r="1163">
          <cell r="H1163">
            <v>0</v>
          </cell>
        </row>
        <row r="1164">
          <cell r="H1164">
            <v>0</v>
          </cell>
        </row>
        <row r="1165">
          <cell r="H1165">
            <v>0</v>
          </cell>
        </row>
        <row r="1166">
          <cell r="H1166">
            <v>0</v>
          </cell>
        </row>
        <row r="1167">
          <cell r="H1167">
            <v>0</v>
          </cell>
        </row>
        <row r="1168">
          <cell r="H1168">
            <v>0</v>
          </cell>
        </row>
        <row r="1169">
          <cell r="H1169">
            <v>0</v>
          </cell>
        </row>
        <row r="1170">
          <cell r="H1170">
            <v>0</v>
          </cell>
        </row>
        <row r="1171">
          <cell r="H1171">
            <v>0</v>
          </cell>
        </row>
        <row r="1172">
          <cell r="H1172">
            <v>0</v>
          </cell>
        </row>
        <row r="1173">
          <cell r="H1173">
            <v>0</v>
          </cell>
        </row>
        <row r="1174">
          <cell r="H1174">
            <v>0</v>
          </cell>
        </row>
        <row r="1175">
          <cell r="H1175">
            <v>0</v>
          </cell>
        </row>
        <row r="1176">
          <cell r="H1176">
            <v>0</v>
          </cell>
        </row>
        <row r="1177">
          <cell r="H1177">
            <v>0</v>
          </cell>
        </row>
        <row r="1178">
          <cell r="H1178">
            <v>0</v>
          </cell>
        </row>
        <row r="1179">
          <cell r="H1179">
            <v>0</v>
          </cell>
        </row>
        <row r="1180">
          <cell r="H1180">
            <v>0</v>
          </cell>
        </row>
        <row r="1181">
          <cell r="H1181">
            <v>0</v>
          </cell>
        </row>
        <row r="1182">
          <cell r="H1182">
            <v>0</v>
          </cell>
        </row>
        <row r="1183">
          <cell r="H1183">
            <v>0</v>
          </cell>
        </row>
        <row r="1184">
          <cell r="H1184">
            <v>0</v>
          </cell>
        </row>
        <row r="1185">
          <cell r="H1185">
            <v>0</v>
          </cell>
        </row>
        <row r="1186">
          <cell r="H1186">
            <v>0</v>
          </cell>
        </row>
        <row r="1187">
          <cell r="H1187">
            <v>0</v>
          </cell>
        </row>
        <row r="1188">
          <cell r="H1188">
            <v>0</v>
          </cell>
        </row>
        <row r="1189">
          <cell r="H1189">
            <v>0</v>
          </cell>
        </row>
        <row r="1190">
          <cell r="H1190">
            <v>0</v>
          </cell>
        </row>
        <row r="1191">
          <cell r="H1191">
            <v>0</v>
          </cell>
        </row>
        <row r="1192">
          <cell r="H1192">
            <v>0</v>
          </cell>
        </row>
        <row r="1193">
          <cell r="H1193">
            <v>0</v>
          </cell>
        </row>
        <row r="1194">
          <cell r="H1194">
            <v>0</v>
          </cell>
        </row>
        <row r="1195">
          <cell r="H1195">
            <v>0</v>
          </cell>
        </row>
        <row r="1196">
          <cell r="H1196">
            <v>0</v>
          </cell>
        </row>
        <row r="1197">
          <cell r="H1197">
            <v>0</v>
          </cell>
        </row>
        <row r="1198">
          <cell r="H1198">
            <v>0</v>
          </cell>
        </row>
        <row r="1199">
          <cell r="H1199">
            <v>0</v>
          </cell>
        </row>
        <row r="1200">
          <cell r="H1200">
            <v>0</v>
          </cell>
        </row>
        <row r="1201">
          <cell r="H1201">
            <v>0</v>
          </cell>
        </row>
        <row r="1202">
          <cell r="H1202">
            <v>0</v>
          </cell>
        </row>
        <row r="1203">
          <cell r="H1203">
            <v>0</v>
          </cell>
        </row>
        <row r="1204">
          <cell r="H1204">
            <v>0</v>
          </cell>
        </row>
        <row r="1205">
          <cell r="H1205">
            <v>0</v>
          </cell>
        </row>
        <row r="1206">
          <cell r="H1206">
            <v>0</v>
          </cell>
        </row>
        <row r="1207">
          <cell r="H1207">
            <v>0</v>
          </cell>
        </row>
        <row r="1208">
          <cell r="H1208">
            <v>0</v>
          </cell>
        </row>
        <row r="1209">
          <cell r="H1209">
            <v>0</v>
          </cell>
        </row>
        <row r="1210">
          <cell r="H1210">
            <v>0</v>
          </cell>
        </row>
        <row r="1211">
          <cell r="H1211">
            <v>0</v>
          </cell>
        </row>
        <row r="1212">
          <cell r="H1212">
            <v>0</v>
          </cell>
        </row>
        <row r="1213">
          <cell r="H1213">
            <v>0</v>
          </cell>
        </row>
        <row r="1214">
          <cell r="H1214">
            <v>0</v>
          </cell>
        </row>
        <row r="1215">
          <cell r="H1215">
            <v>0</v>
          </cell>
        </row>
        <row r="1216">
          <cell r="H1216">
            <v>0</v>
          </cell>
        </row>
        <row r="1217">
          <cell r="H1217">
            <v>0</v>
          </cell>
        </row>
        <row r="1218">
          <cell r="H1218">
            <v>0</v>
          </cell>
        </row>
        <row r="1219">
          <cell r="H1219">
            <v>0</v>
          </cell>
        </row>
        <row r="1220">
          <cell r="H1220">
            <v>0</v>
          </cell>
        </row>
        <row r="1221">
          <cell r="H1221">
            <v>0</v>
          </cell>
        </row>
        <row r="1222">
          <cell r="H1222">
            <v>0</v>
          </cell>
        </row>
        <row r="1223">
          <cell r="H1223">
            <v>0</v>
          </cell>
        </row>
        <row r="1224">
          <cell r="H1224">
            <v>0</v>
          </cell>
        </row>
        <row r="1225">
          <cell r="H1225">
            <v>0</v>
          </cell>
        </row>
        <row r="1226">
          <cell r="H1226">
            <v>0</v>
          </cell>
        </row>
        <row r="1227">
          <cell r="H1227">
            <v>0</v>
          </cell>
        </row>
        <row r="1228">
          <cell r="H1228">
            <v>0</v>
          </cell>
        </row>
        <row r="1229">
          <cell r="H1229">
            <v>0</v>
          </cell>
        </row>
        <row r="1230">
          <cell r="H1230">
            <v>0</v>
          </cell>
        </row>
        <row r="1231">
          <cell r="H1231">
            <v>0</v>
          </cell>
        </row>
        <row r="1232">
          <cell r="H1232">
            <v>0</v>
          </cell>
        </row>
        <row r="1233">
          <cell r="H1233">
            <v>0</v>
          </cell>
        </row>
        <row r="1234">
          <cell r="H1234">
            <v>0</v>
          </cell>
        </row>
        <row r="1235">
          <cell r="H1235">
            <v>0</v>
          </cell>
        </row>
        <row r="1236">
          <cell r="H1236">
            <v>0</v>
          </cell>
        </row>
        <row r="1237">
          <cell r="H1237">
            <v>0</v>
          </cell>
        </row>
        <row r="1238">
          <cell r="H1238">
            <v>0</v>
          </cell>
        </row>
        <row r="1239">
          <cell r="H1239">
            <v>0</v>
          </cell>
        </row>
        <row r="1240">
          <cell r="H1240">
            <v>0</v>
          </cell>
        </row>
        <row r="1241">
          <cell r="H1241">
            <v>0</v>
          </cell>
        </row>
        <row r="1242">
          <cell r="H1242">
            <v>0</v>
          </cell>
        </row>
        <row r="1243">
          <cell r="H1243">
            <v>0</v>
          </cell>
        </row>
        <row r="1244">
          <cell r="H1244">
            <v>0</v>
          </cell>
        </row>
        <row r="1245">
          <cell r="H1245">
            <v>0</v>
          </cell>
        </row>
        <row r="1246">
          <cell r="H1246">
            <v>0</v>
          </cell>
        </row>
        <row r="1247">
          <cell r="H1247">
            <v>0</v>
          </cell>
        </row>
        <row r="1248">
          <cell r="H1248">
            <v>0</v>
          </cell>
        </row>
        <row r="1249">
          <cell r="H1249">
            <v>0</v>
          </cell>
        </row>
        <row r="1250">
          <cell r="H1250">
            <v>0</v>
          </cell>
        </row>
        <row r="1251">
          <cell r="H1251">
            <v>0</v>
          </cell>
        </row>
        <row r="1252">
          <cell r="H1252">
            <v>0</v>
          </cell>
        </row>
        <row r="1253">
          <cell r="H1253">
            <v>0</v>
          </cell>
        </row>
        <row r="1254">
          <cell r="H1254">
            <v>0</v>
          </cell>
        </row>
        <row r="1255">
          <cell r="H1255">
            <v>0</v>
          </cell>
        </row>
        <row r="1256">
          <cell r="H1256">
            <v>0</v>
          </cell>
        </row>
        <row r="1257">
          <cell r="H1257">
            <v>0</v>
          </cell>
        </row>
        <row r="1258">
          <cell r="H1258">
            <v>0</v>
          </cell>
        </row>
        <row r="1259">
          <cell r="H1259">
            <v>0</v>
          </cell>
        </row>
        <row r="1260">
          <cell r="H1260">
            <v>0</v>
          </cell>
        </row>
        <row r="1261">
          <cell r="H1261">
            <v>0</v>
          </cell>
        </row>
        <row r="1262">
          <cell r="H1262">
            <v>0</v>
          </cell>
        </row>
        <row r="1263">
          <cell r="H1263">
            <v>0</v>
          </cell>
        </row>
        <row r="1264">
          <cell r="H1264">
            <v>0</v>
          </cell>
        </row>
        <row r="1265">
          <cell r="H1265">
            <v>0</v>
          </cell>
        </row>
        <row r="1266">
          <cell r="H1266">
            <v>0</v>
          </cell>
        </row>
        <row r="1267">
          <cell r="H1267">
            <v>0</v>
          </cell>
        </row>
        <row r="1268">
          <cell r="H1268">
            <v>0</v>
          </cell>
        </row>
        <row r="1269">
          <cell r="H1269">
            <v>0</v>
          </cell>
        </row>
        <row r="1270">
          <cell r="H1270">
            <v>0</v>
          </cell>
        </row>
        <row r="1271">
          <cell r="H1271">
            <v>0</v>
          </cell>
        </row>
        <row r="1272">
          <cell r="H1272">
            <v>0</v>
          </cell>
        </row>
        <row r="1273">
          <cell r="H1273">
            <v>0</v>
          </cell>
        </row>
        <row r="1274">
          <cell r="H1274">
            <v>0</v>
          </cell>
        </row>
        <row r="1275">
          <cell r="H1275">
            <v>0</v>
          </cell>
        </row>
        <row r="1276">
          <cell r="H1276">
            <v>0</v>
          </cell>
        </row>
        <row r="1277">
          <cell r="H1277">
            <v>0</v>
          </cell>
        </row>
        <row r="1278">
          <cell r="H1278">
            <v>0</v>
          </cell>
        </row>
        <row r="1279">
          <cell r="H1279">
            <v>0</v>
          </cell>
        </row>
        <row r="1280">
          <cell r="H1280">
            <v>0</v>
          </cell>
        </row>
        <row r="1281">
          <cell r="H1281">
            <v>0</v>
          </cell>
        </row>
        <row r="1282">
          <cell r="H1282">
            <v>0</v>
          </cell>
        </row>
        <row r="1283">
          <cell r="H1283">
            <v>0</v>
          </cell>
        </row>
        <row r="1284">
          <cell r="H1284">
            <v>0</v>
          </cell>
        </row>
        <row r="1285">
          <cell r="H1285">
            <v>0</v>
          </cell>
        </row>
        <row r="1286">
          <cell r="H1286">
            <v>0</v>
          </cell>
        </row>
        <row r="1287">
          <cell r="H1287">
            <v>0</v>
          </cell>
        </row>
        <row r="1288">
          <cell r="H1288">
            <v>0</v>
          </cell>
        </row>
        <row r="1289">
          <cell r="H1289">
            <v>0</v>
          </cell>
        </row>
        <row r="1290">
          <cell r="H1290">
            <v>0</v>
          </cell>
        </row>
        <row r="1291">
          <cell r="H1291">
            <v>0</v>
          </cell>
        </row>
        <row r="1292">
          <cell r="H1292">
            <v>0</v>
          </cell>
        </row>
        <row r="1293">
          <cell r="H1293">
            <v>0</v>
          </cell>
        </row>
        <row r="1294">
          <cell r="H1294">
            <v>0</v>
          </cell>
        </row>
        <row r="1295">
          <cell r="H1295">
            <v>0</v>
          </cell>
        </row>
        <row r="1296">
          <cell r="H1296">
            <v>0</v>
          </cell>
        </row>
        <row r="1297">
          <cell r="H1297">
            <v>0</v>
          </cell>
        </row>
        <row r="1298">
          <cell r="H1298">
            <v>0</v>
          </cell>
        </row>
        <row r="1299">
          <cell r="H1299">
            <v>0</v>
          </cell>
        </row>
        <row r="1300">
          <cell r="H1300">
            <v>0</v>
          </cell>
        </row>
        <row r="1301">
          <cell r="H1301">
            <v>0</v>
          </cell>
        </row>
        <row r="1302">
          <cell r="H1302">
            <v>0</v>
          </cell>
        </row>
        <row r="1303">
          <cell r="H1303">
            <v>0</v>
          </cell>
        </row>
        <row r="1304">
          <cell r="H1304">
            <v>0</v>
          </cell>
        </row>
        <row r="1305">
          <cell r="H1305">
            <v>0</v>
          </cell>
        </row>
        <row r="1306">
          <cell r="H1306">
            <v>0</v>
          </cell>
        </row>
        <row r="1307">
          <cell r="H1307">
            <v>0</v>
          </cell>
        </row>
        <row r="1308">
          <cell r="H1308">
            <v>0</v>
          </cell>
        </row>
        <row r="1309">
          <cell r="H1309">
            <v>0</v>
          </cell>
        </row>
        <row r="1310">
          <cell r="H1310">
            <v>0</v>
          </cell>
        </row>
        <row r="1311">
          <cell r="H1311">
            <v>0</v>
          </cell>
        </row>
        <row r="1312">
          <cell r="H1312">
            <v>0</v>
          </cell>
        </row>
        <row r="1313">
          <cell r="H1313">
            <v>0</v>
          </cell>
        </row>
        <row r="1314">
          <cell r="H1314">
            <v>0</v>
          </cell>
        </row>
        <row r="1315">
          <cell r="H1315">
            <v>0</v>
          </cell>
        </row>
        <row r="1316">
          <cell r="H1316">
            <v>0</v>
          </cell>
        </row>
        <row r="1317">
          <cell r="H1317">
            <v>0</v>
          </cell>
        </row>
        <row r="1318">
          <cell r="H1318">
            <v>0</v>
          </cell>
        </row>
        <row r="1319">
          <cell r="H1319">
            <v>0</v>
          </cell>
        </row>
        <row r="1320">
          <cell r="H1320">
            <v>0</v>
          </cell>
        </row>
        <row r="1321">
          <cell r="H1321">
            <v>0</v>
          </cell>
        </row>
        <row r="1322">
          <cell r="H1322">
            <v>0</v>
          </cell>
        </row>
        <row r="1323">
          <cell r="H1323">
            <v>0</v>
          </cell>
        </row>
        <row r="1324">
          <cell r="H1324">
            <v>0</v>
          </cell>
        </row>
        <row r="1325">
          <cell r="H1325">
            <v>0</v>
          </cell>
        </row>
        <row r="1326">
          <cell r="H1326">
            <v>0</v>
          </cell>
        </row>
        <row r="1327">
          <cell r="H1327">
            <v>0</v>
          </cell>
        </row>
        <row r="1328">
          <cell r="H1328">
            <v>0</v>
          </cell>
        </row>
        <row r="1329">
          <cell r="H1329">
            <v>0</v>
          </cell>
        </row>
        <row r="1330">
          <cell r="H1330">
            <v>0</v>
          </cell>
        </row>
        <row r="1331">
          <cell r="H1331">
            <v>0</v>
          </cell>
        </row>
        <row r="1332">
          <cell r="H1332">
            <v>0</v>
          </cell>
        </row>
        <row r="1333">
          <cell r="H1333">
            <v>0</v>
          </cell>
        </row>
        <row r="1334">
          <cell r="H1334">
            <v>0</v>
          </cell>
        </row>
        <row r="1335">
          <cell r="H1335">
            <v>0</v>
          </cell>
        </row>
        <row r="1336">
          <cell r="H1336">
            <v>0</v>
          </cell>
        </row>
        <row r="1337">
          <cell r="H1337">
            <v>0</v>
          </cell>
        </row>
        <row r="1338">
          <cell r="H1338">
            <v>0</v>
          </cell>
        </row>
        <row r="1339">
          <cell r="H1339">
            <v>0</v>
          </cell>
        </row>
        <row r="1340">
          <cell r="H1340">
            <v>0</v>
          </cell>
        </row>
        <row r="1341">
          <cell r="H1341">
            <v>0</v>
          </cell>
        </row>
        <row r="1342">
          <cell r="H1342">
            <v>0</v>
          </cell>
        </row>
        <row r="1343">
          <cell r="H1343">
            <v>0</v>
          </cell>
        </row>
        <row r="1344">
          <cell r="H1344">
            <v>0</v>
          </cell>
        </row>
        <row r="1345">
          <cell r="H1345">
            <v>0</v>
          </cell>
        </row>
        <row r="1346">
          <cell r="H1346">
            <v>0</v>
          </cell>
        </row>
        <row r="1347">
          <cell r="H1347">
            <v>0</v>
          </cell>
        </row>
        <row r="1348">
          <cell r="H1348">
            <v>0</v>
          </cell>
        </row>
        <row r="1349">
          <cell r="H1349">
            <v>0</v>
          </cell>
        </row>
        <row r="1350">
          <cell r="H1350">
            <v>0</v>
          </cell>
        </row>
        <row r="1351">
          <cell r="H1351">
            <v>0</v>
          </cell>
        </row>
        <row r="1352">
          <cell r="H1352">
            <v>0</v>
          </cell>
        </row>
        <row r="1353">
          <cell r="H1353">
            <v>0</v>
          </cell>
        </row>
        <row r="1354">
          <cell r="H1354">
            <v>0</v>
          </cell>
        </row>
        <row r="1355">
          <cell r="H1355">
            <v>0</v>
          </cell>
        </row>
        <row r="1356">
          <cell r="H1356">
            <v>0</v>
          </cell>
        </row>
        <row r="1357">
          <cell r="H1357">
            <v>0</v>
          </cell>
        </row>
        <row r="1358">
          <cell r="H1358">
            <v>0</v>
          </cell>
        </row>
        <row r="1359">
          <cell r="H1359">
            <v>0</v>
          </cell>
        </row>
        <row r="1360">
          <cell r="H1360">
            <v>0</v>
          </cell>
        </row>
        <row r="1361">
          <cell r="H1361">
            <v>0</v>
          </cell>
        </row>
        <row r="1362">
          <cell r="H1362">
            <v>0</v>
          </cell>
        </row>
        <row r="1363">
          <cell r="H1363">
            <v>0</v>
          </cell>
        </row>
        <row r="1364">
          <cell r="H1364">
            <v>0</v>
          </cell>
        </row>
        <row r="1365">
          <cell r="H1365">
            <v>0</v>
          </cell>
        </row>
        <row r="1366">
          <cell r="H1366">
            <v>0</v>
          </cell>
        </row>
        <row r="1367">
          <cell r="H1367">
            <v>0</v>
          </cell>
        </row>
        <row r="1368">
          <cell r="H1368">
            <v>0</v>
          </cell>
        </row>
        <row r="1369">
          <cell r="H1369">
            <v>0</v>
          </cell>
        </row>
        <row r="1370">
          <cell r="H1370">
            <v>0</v>
          </cell>
        </row>
        <row r="1371">
          <cell r="H1371">
            <v>0</v>
          </cell>
        </row>
        <row r="1372">
          <cell r="H1372">
            <v>0</v>
          </cell>
        </row>
        <row r="1373">
          <cell r="H1373">
            <v>0</v>
          </cell>
        </row>
        <row r="1374">
          <cell r="H1374">
            <v>0</v>
          </cell>
        </row>
        <row r="1375">
          <cell r="H1375">
            <v>0</v>
          </cell>
        </row>
        <row r="1376">
          <cell r="H1376">
            <v>0</v>
          </cell>
        </row>
        <row r="1377">
          <cell r="H1377">
            <v>0</v>
          </cell>
        </row>
        <row r="1378">
          <cell r="H1378">
            <v>0</v>
          </cell>
        </row>
        <row r="1379">
          <cell r="H1379">
            <v>0</v>
          </cell>
        </row>
        <row r="1380">
          <cell r="H1380">
            <v>0</v>
          </cell>
        </row>
        <row r="1381">
          <cell r="H1381">
            <v>0</v>
          </cell>
        </row>
        <row r="1382">
          <cell r="H1382">
            <v>0</v>
          </cell>
        </row>
        <row r="1383">
          <cell r="H1383">
            <v>0</v>
          </cell>
        </row>
        <row r="1384">
          <cell r="H1384">
            <v>0</v>
          </cell>
        </row>
        <row r="1385">
          <cell r="H1385">
            <v>0</v>
          </cell>
        </row>
        <row r="1386">
          <cell r="H1386">
            <v>0</v>
          </cell>
        </row>
        <row r="1387">
          <cell r="H1387">
            <v>0</v>
          </cell>
        </row>
        <row r="1388">
          <cell r="H1388">
            <v>0</v>
          </cell>
        </row>
        <row r="1389">
          <cell r="H1389">
            <v>0</v>
          </cell>
        </row>
        <row r="1390">
          <cell r="H1390">
            <v>0</v>
          </cell>
        </row>
        <row r="1391">
          <cell r="H1391">
            <v>0</v>
          </cell>
        </row>
        <row r="1392">
          <cell r="H1392">
            <v>0</v>
          </cell>
        </row>
        <row r="1393">
          <cell r="H1393">
            <v>0</v>
          </cell>
        </row>
        <row r="1394">
          <cell r="H1394">
            <v>0</v>
          </cell>
        </row>
        <row r="1395">
          <cell r="H1395">
            <v>0</v>
          </cell>
        </row>
        <row r="1396">
          <cell r="H1396">
            <v>0</v>
          </cell>
        </row>
        <row r="1397">
          <cell r="H1397">
            <v>0</v>
          </cell>
        </row>
        <row r="1398">
          <cell r="H1398">
            <v>0</v>
          </cell>
        </row>
        <row r="1399">
          <cell r="H1399">
            <v>0</v>
          </cell>
        </row>
        <row r="1400">
          <cell r="H1400">
            <v>0</v>
          </cell>
        </row>
        <row r="1401">
          <cell r="H1401">
            <v>0</v>
          </cell>
        </row>
        <row r="1402">
          <cell r="H1402">
            <v>0</v>
          </cell>
        </row>
        <row r="1403">
          <cell r="H1403">
            <v>0</v>
          </cell>
        </row>
        <row r="1404">
          <cell r="H1404">
            <v>0</v>
          </cell>
        </row>
        <row r="1405">
          <cell r="H1405">
            <v>0</v>
          </cell>
        </row>
        <row r="1406">
          <cell r="H1406">
            <v>0</v>
          </cell>
        </row>
        <row r="1407">
          <cell r="H1407">
            <v>0</v>
          </cell>
        </row>
        <row r="1408">
          <cell r="H1408">
            <v>0</v>
          </cell>
        </row>
        <row r="1409">
          <cell r="H1409">
            <v>0</v>
          </cell>
        </row>
        <row r="1410">
          <cell r="H1410">
            <v>0</v>
          </cell>
        </row>
        <row r="1411">
          <cell r="H1411">
            <v>0</v>
          </cell>
        </row>
        <row r="1412">
          <cell r="H1412">
            <v>0</v>
          </cell>
        </row>
        <row r="1413">
          <cell r="H1413">
            <v>0</v>
          </cell>
        </row>
        <row r="1414">
          <cell r="H1414">
            <v>0</v>
          </cell>
        </row>
        <row r="1415">
          <cell r="H1415">
            <v>0</v>
          </cell>
        </row>
        <row r="1416">
          <cell r="H1416">
            <v>0</v>
          </cell>
        </row>
        <row r="1417">
          <cell r="H1417">
            <v>0</v>
          </cell>
        </row>
        <row r="1418">
          <cell r="H1418">
            <v>0</v>
          </cell>
        </row>
        <row r="1419">
          <cell r="H1419">
            <v>0</v>
          </cell>
        </row>
        <row r="1420">
          <cell r="H1420">
            <v>0</v>
          </cell>
        </row>
        <row r="1421">
          <cell r="H1421">
            <v>0</v>
          </cell>
        </row>
        <row r="1422">
          <cell r="H1422">
            <v>0</v>
          </cell>
        </row>
        <row r="1423">
          <cell r="H1423">
            <v>0</v>
          </cell>
        </row>
        <row r="1424">
          <cell r="H1424">
            <v>0</v>
          </cell>
        </row>
        <row r="1425">
          <cell r="H1425">
            <v>0</v>
          </cell>
        </row>
        <row r="1426">
          <cell r="H1426">
            <v>0</v>
          </cell>
        </row>
        <row r="1427">
          <cell r="H1427">
            <v>0</v>
          </cell>
        </row>
        <row r="1428">
          <cell r="H1428">
            <v>0</v>
          </cell>
        </row>
        <row r="1429">
          <cell r="H1429">
            <v>0</v>
          </cell>
        </row>
        <row r="1430">
          <cell r="H1430">
            <v>0</v>
          </cell>
        </row>
        <row r="1431">
          <cell r="H1431">
            <v>0</v>
          </cell>
        </row>
        <row r="1432">
          <cell r="H1432">
            <v>0</v>
          </cell>
        </row>
        <row r="1433">
          <cell r="H1433">
            <v>0</v>
          </cell>
        </row>
        <row r="1434">
          <cell r="H1434">
            <v>0</v>
          </cell>
        </row>
        <row r="1435">
          <cell r="H1435">
            <v>0</v>
          </cell>
        </row>
        <row r="1436">
          <cell r="H1436">
            <v>0</v>
          </cell>
        </row>
        <row r="1437">
          <cell r="H1437">
            <v>0</v>
          </cell>
        </row>
        <row r="1438">
          <cell r="H1438">
            <v>0</v>
          </cell>
        </row>
        <row r="1439">
          <cell r="H1439">
            <v>0</v>
          </cell>
        </row>
        <row r="1440">
          <cell r="H1440">
            <v>0</v>
          </cell>
        </row>
        <row r="1441">
          <cell r="H1441">
            <v>0</v>
          </cell>
        </row>
        <row r="1442">
          <cell r="H1442">
            <v>0</v>
          </cell>
        </row>
        <row r="1443">
          <cell r="H1443">
            <v>0</v>
          </cell>
        </row>
        <row r="1444">
          <cell r="H1444">
            <v>0</v>
          </cell>
        </row>
        <row r="1445">
          <cell r="H1445">
            <v>0</v>
          </cell>
        </row>
        <row r="1446">
          <cell r="H1446">
            <v>0</v>
          </cell>
        </row>
        <row r="1447">
          <cell r="H1447">
            <v>0</v>
          </cell>
        </row>
        <row r="1448">
          <cell r="H1448">
            <v>0</v>
          </cell>
        </row>
        <row r="1449">
          <cell r="H1449">
            <v>0</v>
          </cell>
        </row>
        <row r="1450">
          <cell r="H1450">
            <v>0</v>
          </cell>
        </row>
        <row r="1451">
          <cell r="H1451">
            <v>0</v>
          </cell>
        </row>
        <row r="1452">
          <cell r="H1452">
            <v>0</v>
          </cell>
        </row>
        <row r="1453">
          <cell r="H1453">
            <v>0</v>
          </cell>
        </row>
        <row r="1454">
          <cell r="H1454">
            <v>0</v>
          </cell>
        </row>
        <row r="1455">
          <cell r="H1455">
            <v>0</v>
          </cell>
        </row>
        <row r="1456">
          <cell r="H1456">
            <v>0</v>
          </cell>
        </row>
        <row r="1457">
          <cell r="H1457">
            <v>0</v>
          </cell>
        </row>
        <row r="1458">
          <cell r="H1458">
            <v>0</v>
          </cell>
        </row>
        <row r="1459">
          <cell r="H1459">
            <v>0</v>
          </cell>
        </row>
        <row r="1460">
          <cell r="H1460">
            <v>0</v>
          </cell>
        </row>
        <row r="1461">
          <cell r="H1461">
            <v>0</v>
          </cell>
        </row>
        <row r="1462">
          <cell r="H1462">
            <v>0</v>
          </cell>
        </row>
        <row r="1463">
          <cell r="H1463">
            <v>0</v>
          </cell>
        </row>
        <row r="1464">
          <cell r="H1464">
            <v>0</v>
          </cell>
        </row>
        <row r="1465">
          <cell r="H1465">
            <v>0</v>
          </cell>
        </row>
        <row r="1466">
          <cell r="H1466">
            <v>0</v>
          </cell>
        </row>
        <row r="1467">
          <cell r="H1467">
            <v>0</v>
          </cell>
        </row>
        <row r="1468">
          <cell r="H1468">
            <v>0</v>
          </cell>
        </row>
        <row r="1469">
          <cell r="H1469">
            <v>0</v>
          </cell>
        </row>
        <row r="1470">
          <cell r="H1470">
            <v>0</v>
          </cell>
        </row>
        <row r="1471">
          <cell r="H1471">
            <v>0</v>
          </cell>
        </row>
        <row r="1472">
          <cell r="H1472">
            <v>0</v>
          </cell>
        </row>
        <row r="1473">
          <cell r="H1473">
            <v>0</v>
          </cell>
        </row>
        <row r="1474">
          <cell r="H1474">
            <v>0</v>
          </cell>
        </row>
        <row r="1475">
          <cell r="H1475">
            <v>0</v>
          </cell>
        </row>
        <row r="1476">
          <cell r="H1476">
            <v>0</v>
          </cell>
        </row>
        <row r="1477">
          <cell r="H1477">
            <v>0</v>
          </cell>
        </row>
        <row r="1478">
          <cell r="H1478">
            <v>0</v>
          </cell>
        </row>
        <row r="1479">
          <cell r="H1479">
            <v>0</v>
          </cell>
        </row>
        <row r="1480">
          <cell r="H1480">
            <v>0</v>
          </cell>
        </row>
        <row r="1481">
          <cell r="H1481">
            <v>0</v>
          </cell>
        </row>
        <row r="1482">
          <cell r="H1482">
            <v>0</v>
          </cell>
        </row>
        <row r="1483">
          <cell r="H1483">
            <v>0</v>
          </cell>
        </row>
        <row r="1484">
          <cell r="H1484">
            <v>0</v>
          </cell>
        </row>
        <row r="1485">
          <cell r="H1485">
            <v>0</v>
          </cell>
        </row>
        <row r="1486">
          <cell r="H1486">
            <v>0</v>
          </cell>
        </row>
        <row r="1487">
          <cell r="H1487">
            <v>0</v>
          </cell>
        </row>
        <row r="1488">
          <cell r="H1488">
            <v>0</v>
          </cell>
        </row>
        <row r="1489">
          <cell r="H1489">
            <v>0</v>
          </cell>
        </row>
        <row r="1490">
          <cell r="H1490">
            <v>0</v>
          </cell>
        </row>
        <row r="1491">
          <cell r="H1491">
            <v>0</v>
          </cell>
        </row>
        <row r="1492">
          <cell r="H1492">
            <v>0</v>
          </cell>
        </row>
        <row r="1493">
          <cell r="H1493">
            <v>0</v>
          </cell>
        </row>
        <row r="1494">
          <cell r="H1494">
            <v>0</v>
          </cell>
        </row>
        <row r="1495">
          <cell r="H1495">
            <v>0</v>
          </cell>
        </row>
        <row r="1496">
          <cell r="H1496">
            <v>0</v>
          </cell>
        </row>
        <row r="1497">
          <cell r="H1497">
            <v>0</v>
          </cell>
        </row>
        <row r="1498">
          <cell r="H1498">
            <v>0</v>
          </cell>
        </row>
        <row r="1499">
          <cell r="H1499">
            <v>0</v>
          </cell>
        </row>
        <row r="1500">
          <cell r="H1500">
            <v>0</v>
          </cell>
        </row>
        <row r="1501">
          <cell r="H1501">
            <v>0</v>
          </cell>
        </row>
        <row r="1502">
          <cell r="H1502">
            <v>0</v>
          </cell>
        </row>
        <row r="1503">
          <cell r="H1503">
            <v>0</v>
          </cell>
        </row>
        <row r="1504">
          <cell r="H1504">
            <v>0</v>
          </cell>
        </row>
        <row r="1505">
          <cell r="H1505">
            <v>0</v>
          </cell>
        </row>
        <row r="1506">
          <cell r="H1506">
            <v>0</v>
          </cell>
        </row>
        <row r="1507">
          <cell r="H1507">
            <v>0</v>
          </cell>
        </row>
        <row r="1508">
          <cell r="H1508">
            <v>0</v>
          </cell>
        </row>
        <row r="1509">
          <cell r="H1509">
            <v>0</v>
          </cell>
        </row>
        <row r="1510">
          <cell r="H1510">
            <v>0</v>
          </cell>
        </row>
        <row r="1511">
          <cell r="H1511">
            <v>0</v>
          </cell>
        </row>
        <row r="1512">
          <cell r="H1512">
            <v>0</v>
          </cell>
        </row>
        <row r="1513">
          <cell r="H1513">
            <v>0</v>
          </cell>
        </row>
        <row r="1514">
          <cell r="H1514">
            <v>0</v>
          </cell>
        </row>
        <row r="1515">
          <cell r="H1515">
            <v>0</v>
          </cell>
        </row>
        <row r="1516">
          <cell r="H1516">
            <v>0</v>
          </cell>
        </row>
        <row r="1517">
          <cell r="H1517">
            <v>0</v>
          </cell>
        </row>
        <row r="1518">
          <cell r="H1518">
            <v>0</v>
          </cell>
        </row>
        <row r="1519">
          <cell r="H1519">
            <v>0</v>
          </cell>
        </row>
        <row r="1520">
          <cell r="H1520">
            <v>0</v>
          </cell>
        </row>
        <row r="1521">
          <cell r="H1521">
            <v>0</v>
          </cell>
        </row>
        <row r="1522">
          <cell r="H1522">
            <v>0</v>
          </cell>
        </row>
        <row r="1523">
          <cell r="H1523">
            <v>0</v>
          </cell>
        </row>
        <row r="1524">
          <cell r="H1524">
            <v>0</v>
          </cell>
        </row>
        <row r="1525">
          <cell r="H1525">
            <v>0</v>
          </cell>
        </row>
        <row r="1526">
          <cell r="H1526">
            <v>0</v>
          </cell>
        </row>
        <row r="1527">
          <cell r="H1527">
            <v>0</v>
          </cell>
        </row>
        <row r="1528">
          <cell r="H1528">
            <v>0</v>
          </cell>
        </row>
        <row r="1529">
          <cell r="H1529">
            <v>0</v>
          </cell>
        </row>
        <row r="1530">
          <cell r="H1530">
            <v>0</v>
          </cell>
        </row>
        <row r="1531">
          <cell r="H1531">
            <v>0</v>
          </cell>
        </row>
        <row r="1532">
          <cell r="H1532">
            <v>0</v>
          </cell>
        </row>
        <row r="1533">
          <cell r="H1533">
            <v>0</v>
          </cell>
        </row>
        <row r="1534">
          <cell r="H1534">
            <v>0</v>
          </cell>
        </row>
        <row r="1535">
          <cell r="H1535">
            <v>0</v>
          </cell>
        </row>
        <row r="1536">
          <cell r="H1536">
            <v>0</v>
          </cell>
        </row>
        <row r="1537">
          <cell r="H1537">
            <v>0</v>
          </cell>
        </row>
        <row r="1538">
          <cell r="H1538">
            <v>0</v>
          </cell>
        </row>
        <row r="1539">
          <cell r="H1539">
            <v>0</v>
          </cell>
        </row>
        <row r="1540">
          <cell r="H1540">
            <v>0</v>
          </cell>
        </row>
        <row r="1541">
          <cell r="H1541">
            <v>0</v>
          </cell>
        </row>
        <row r="1542">
          <cell r="H1542">
            <v>0</v>
          </cell>
        </row>
        <row r="1543">
          <cell r="H1543">
            <v>0</v>
          </cell>
        </row>
        <row r="1544">
          <cell r="H1544">
            <v>0</v>
          </cell>
        </row>
        <row r="1545">
          <cell r="H1545">
            <v>0</v>
          </cell>
        </row>
        <row r="1546">
          <cell r="H1546">
            <v>0</v>
          </cell>
        </row>
        <row r="1547">
          <cell r="H1547">
            <v>0</v>
          </cell>
        </row>
        <row r="1548">
          <cell r="H1548">
            <v>0</v>
          </cell>
        </row>
        <row r="1549">
          <cell r="H1549">
            <v>0</v>
          </cell>
        </row>
        <row r="1550">
          <cell r="H1550">
            <v>0</v>
          </cell>
        </row>
        <row r="1551">
          <cell r="H1551">
            <v>0</v>
          </cell>
        </row>
        <row r="1552">
          <cell r="H1552">
            <v>0</v>
          </cell>
        </row>
        <row r="1553">
          <cell r="H1553">
            <v>0</v>
          </cell>
        </row>
        <row r="1554">
          <cell r="H1554">
            <v>0</v>
          </cell>
        </row>
        <row r="1555">
          <cell r="H1555">
            <v>0</v>
          </cell>
        </row>
        <row r="1556">
          <cell r="H1556">
            <v>0</v>
          </cell>
        </row>
        <row r="1557">
          <cell r="H1557">
            <v>0</v>
          </cell>
        </row>
        <row r="1558">
          <cell r="H1558">
            <v>0</v>
          </cell>
        </row>
        <row r="1559">
          <cell r="H1559">
            <v>0</v>
          </cell>
        </row>
        <row r="1560">
          <cell r="H1560">
            <v>0</v>
          </cell>
        </row>
        <row r="1561">
          <cell r="H1561">
            <v>0</v>
          </cell>
        </row>
        <row r="1562">
          <cell r="H1562">
            <v>0</v>
          </cell>
        </row>
        <row r="1563">
          <cell r="H1563">
            <v>0</v>
          </cell>
        </row>
        <row r="1564">
          <cell r="H1564">
            <v>0</v>
          </cell>
        </row>
        <row r="1565">
          <cell r="H1565">
            <v>0</v>
          </cell>
        </row>
        <row r="1566">
          <cell r="H1566">
            <v>0</v>
          </cell>
        </row>
        <row r="1567">
          <cell r="H1567">
            <v>0</v>
          </cell>
        </row>
        <row r="1568">
          <cell r="H1568">
            <v>0</v>
          </cell>
        </row>
        <row r="1569">
          <cell r="H1569">
            <v>0</v>
          </cell>
        </row>
        <row r="1570">
          <cell r="H1570">
            <v>0</v>
          </cell>
        </row>
        <row r="1571">
          <cell r="H1571">
            <v>0</v>
          </cell>
        </row>
        <row r="1572">
          <cell r="H1572">
            <v>0</v>
          </cell>
        </row>
        <row r="1573">
          <cell r="H1573">
            <v>0</v>
          </cell>
        </row>
        <row r="1574">
          <cell r="H1574">
            <v>0</v>
          </cell>
        </row>
        <row r="1575">
          <cell r="H1575">
            <v>0</v>
          </cell>
        </row>
        <row r="1576">
          <cell r="H1576">
            <v>0</v>
          </cell>
        </row>
        <row r="1577">
          <cell r="H1577">
            <v>0</v>
          </cell>
        </row>
        <row r="1578">
          <cell r="H1578">
            <v>0</v>
          </cell>
        </row>
        <row r="1579">
          <cell r="H1579">
            <v>0</v>
          </cell>
        </row>
        <row r="1580">
          <cell r="H1580">
            <v>0</v>
          </cell>
        </row>
        <row r="1581">
          <cell r="H1581">
            <v>0</v>
          </cell>
        </row>
        <row r="1582">
          <cell r="H1582">
            <v>0</v>
          </cell>
        </row>
        <row r="1583">
          <cell r="H1583">
            <v>0</v>
          </cell>
        </row>
        <row r="1584">
          <cell r="H1584">
            <v>0</v>
          </cell>
        </row>
        <row r="1585">
          <cell r="H1585">
            <v>0</v>
          </cell>
        </row>
        <row r="1586">
          <cell r="H1586">
            <v>0</v>
          </cell>
        </row>
        <row r="1587">
          <cell r="H1587">
            <v>0</v>
          </cell>
        </row>
        <row r="1588">
          <cell r="H1588">
            <v>0</v>
          </cell>
        </row>
        <row r="1589">
          <cell r="H1589">
            <v>0</v>
          </cell>
        </row>
        <row r="1590">
          <cell r="H1590">
            <v>0</v>
          </cell>
        </row>
        <row r="1591">
          <cell r="H1591">
            <v>0</v>
          </cell>
        </row>
        <row r="1592">
          <cell r="H1592">
            <v>0</v>
          </cell>
        </row>
        <row r="1593">
          <cell r="H1593">
            <v>0</v>
          </cell>
        </row>
        <row r="1594">
          <cell r="H1594">
            <v>0</v>
          </cell>
        </row>
        <row r="1595">
          <cell r="H1595">
            <v>0</v>
          </cell>
        </row>
        <row r="1596">
          <cell r="H1596">
            <v>0</v>
          </cell>
        </row>
        <row r="1597">
          <cell r="H1597">
            <v>0</v>
          </cell>
        </row>
        <row r="1598">
          <cell r="H1598">
            <v>0</v>
          </cell>
        </row>
        <row r="1599">
          <cell r="H1599">
            <v>0</v>
          </cell>
        </row>
        <row r="1600">
          <cell r="H1600">
            <v>0</v>
          </cell>
        </row>
        <row r="1601">
          <cell r="H1601">
            <v>0</v>
          </cell>
        </row>
        <row r="1602">
          <cell r="H1602">
            <v>0</v>
          </cell>
        </row>
        <row r="1603">
          <cell r="H1603">
            <v>0</v>
          </cell>
        </row>
        <row r="1604">
          <cell r="H1604">
            <v>0</v>
          </cell>
        </row>
        <row r="1605">
          <cell r="H1605">
            <v>0</v>
          </cell>
        </row>
        <row r="1606">
          <cell r="H1606">
            <v>0</v>
          </cell>
        </row>
        <row r="1607">
          <cell r="H1607">
            <v>0</v>
          </cell>
        </row>
        <row r="1608">
          <cell r="H1608">
            <v>0</v>
          </cell>
        </row>
        <row r="1609">
          <cell r="H1609">
            <v>0</v>
          </cell>
        </row>
        <row r="1610">
          <cell r="H1610">
            <v>0</v>
          </cell>
        </row>
        <row r="1611">
          <cell r="H1611">
            <v>0</v>
          </cell>
        </row>
        <row r="1612">
          <cell r="H1612">
            <v>0</v>
          </cell>
        </row>
        <row r="1613">
          <cell r="H1613">
            <v>0</v>
          </cell>
        </row>
        <row r="1614">
          <cell r="H1614">
            <v>0</v>
          </cell>
        </row>
        <row r="1615">
          <cell r="H1615">
            <v>0</v>
          </cell>
        </row>
        <row r="1616">
          <cell r="H1616">
            <v>0</v>
          </cell>
        </row>
        <row r="1617">
          <cell r="H1617">
            <v>0</v>
          </cell>
        </row>
        <row r="1618">
          <cell r="H1618">
            <v>0</v>
          </cell>
        </row>
        <row r="1619">
          <cell r="H1619">
            <v>0</v>
          </cell>
        </row>
        <row r="1620">
          <cell r="H1620">
            <v>0</v>
          </cell>
        </row>
        <row r="1621">
          <cell r="H1621">
            <v>0</v>
          </cell>
        </row>
        <row r="1622">
          <cell r="H1622">
            <v>0</v>
          </cell>
        </row>
        <row r="1623">
          <cell r="H1623">
            <v>0</v>
          </cell>
        </row>
        <row r="1624">
          <cell r="H1624">
            <v>0</v>
          </cell>
        </row>
        <row r="1625">
          <cell r="H1625">
            <v>0</v>
          </cell>
        </row>
        <row r="1626">
          <cell r="H1626">
            <v>0</v>
          </cell>
        </row>
        <row r="1627">
          <cell r="H1627">
            <v>0</v>
          </cell>
        </row>
        <row r="1628">
          <cell r="H1628">
            <v>0</v>
          </cell>
        </row>
        <row r="1629">
          <cell r="H1629">
            <v>0</v>
          </cell>
        </row>
        <row r="1630">
          <cell r="H1630">
            <v>0</v>
          </cell>
        </row>
        <row r="1631">
          <cell r="H1631">
            <v>0</v>
          </cell>
        </row>
        <row r="1632">
          <cell r="H1632">
            <v>0</v>
          </cell>
        </row>
        <row r="1633">
          <cell r="H1633">
            <v>0</v>
          </cell>
        </row>
        <row r="1634">
          <cell r="H1634">
            <v>0</v>
          </cell>
        </row>
        <row r="1635">
          <cell r="H1635">
            <v>0</v>
          </cell>
        </row>
        <row r="1636">
          <cell r="H1636">
            <v>0</v>
          </cell>
        </row>
        <row r="1637">
          <cell r="H1637">
            <v>0</v>
          </cell>
        </row>
        <row r="1638">
          <cell r="H1638">
            <v>0</v>
          </cell>
        </row>
        <row r="1639">
          <cell r="H1639">
            <v>0</v>
          </cell>
        </row>
        <row r="1640">
          <cell r="H1640">
            <v>0</v>
          </cell>
        </row>
        <row r="1641">
          <cell r="H1641">
            <v>0</v>
          </cell>
        </row>
        <row r="1642">
          <cell r="H1642">
            <v>0</v>
          </cell>
        </row>
        <row r="1643">
          <cell r="H1643">
            <v>0</v>
          </cell>
        </row>
        <row r="1644">
          <cell r="H1644">
            <v>0</v>
          </cell>
        </row>
        <row r="1645">
          <cell r="H1645">
            <v>0</v>
          </cell>
        </row>
        <row r="1646">
          <cell r="H1646">
            <v>0</v>
          </cell>
        </row>
        <row r="1647">
          <cell r="H1647">
            <v>0</v>
          </cell>
        </row>
        <row r="1648">
          <cell r="H1648">
            <v>0</v>
          </cell>
        </row>
        <row r="1649">
          <cell r="H1649">
            <v>0</v>
          </cell>
        </row>
        <row r="1650">
          <cell r="H1650">
            <v>0</v>
          </cell>
        </row>
        <row r="1651">
          <cell r="H1651">
            <v>0</v>
          </cell>
        </row>
        <row r="1652">
          <cell r="H1652">
            <v>0</v>
          </cell>
        </row>
        <row r="1653">
          <cell r="H1653">
            <v>0</v>
          </cell>
        </row>
        <row r="1654">
          <cell r="H1654">
            <v>0</v>
          </cell>
        </row>
        <row r="1655">
          <cell r="H1655">
            <v>0</v>
          </cell>
        </row>
        <row r="1656">
          <cell r="H1656">
            <v>0</v>
          </cell>
        </row>
        <row r="1657">
          <cell r="H1657">
            <v>0</v>
          </cell>
        </row>
        <row r="1658">
          <cell r="H1658">
            <v>0</v>
          </cell>
        </row>
        <row r="1659">
          <cell r="H1659">
            <v>0</v>
          </cell>
        </row>
        <row r="1660">
          <cell r="H1660">
            <v>0</v>
          </cell>
        </row>
        <row r="1661">
          <cell r="H1661">
            <v>0</v>
          </cell>
        </row>
        <row r="1662">
          <cell r="H1662">
            <v>0</v>
          </cell>
        </row>
        <row r="1663">
          <cell r="H1663">
            <v>0</v>
          </cell>
        </row>
        <row r="1664">
          <cell r="H1664">
            <v>0</v>
          </cell>
        </row>
        <row r="1665">
          <cell r="H1665">
            <v>0</v>
          </cell>
        </row>
        <row r="1666">
          <cell r="H1666">
            <v>0</v>
          </cell>
        </row>
        <row r="1667">
          <cell r="H1667">
            <v>0</v>
          </cell>
        </row>
        <row r="1668">
          <cell r="H1668">
            <v>0</v>
          </cell>
        </row>
        <row r="1669">
          <cell r="H1669">
            <v>0</v>
          </cell>
        </row>
        <row r="1670">
          <cell r="H1670">
            <v>0</v>
          </cell>
        </row>
        <row r="1671">
          <cell r="H1671">
            <v>0</v>
          </cell>
        </row>
        <row r="1672">
          <cell r="H1672">
            <v>0</v>
          </cell>
        </row>
        <row r="1673">
          <cell r="H1673">
            <v>0</v>
          </cell>
        </row>
        <row r="1674">
          <cell r="H1674">
            <v>0</v>
          </cell>
        </row>
        <row r="1675">
          <cell r="H1675">
            <v>0</v>
          </cell>
        </row>
        <row r="1676">
          <cell r="H1676">
            <v>0</v>
          </cell>
        </row>
        <row r="1677">
          <cell r="H1677">
            <v>0</v>
          </cell>
        </row>
        <row r="1678">
          <cell r="H1678">
            <v>0</v>
          </cell>
        </row>
        <row r="1679">
          <cell r="H1679">
            <v>0</v>
          </cell>
        </row>
        <row r="1680">
          <cell r="H1680">
            <v>0</v>
          </cell>
        </row>
        <row r="1681">
          <cell r="H1681">
            <v>0</v>
          </cell>
        </row>
        <row r="1682">
          <cell r="H1682">
            <v>0</v>
          </cell>
        </row>
        <row r="1683">
          <cell r="H1683">
            <v>0</v>
          </cell>
        </row>
        <row r="1684">
          <cell r="H1684">
            <v>0</v>
          </cell>
        </row>
        <row r="1685">
          <cell r="H1685">
            <v>0</v>
          </cell>
        </row>
        <row r="1686">
          <cell r="H1686">
            <v>0</v>
          </cell>
        </row>
        <row r="1687">
          <cell r="H1687">
            <v>0</v>
          </cell>
        </row>
        <row r="1688">
          <cell r="H1688">
            <v>0</v>
          </cell>
        </row>
        <row r="1689">
          <cell r="H1689">
            <v>0</v>
          </cell>
        </row>
        <row r="1690">
          <cell r="H1690">
            <v>0</v>
          </cell>
        </row>
        <row r="1691">
          <cell r="H1691">
            <v>0</v>
          </cell>
        </row>
        <row r="1692">
          <cell r="H1692">
            <v>0</v>
          </cell>
        </row>
        <row r="1693">
          <cell r="H1693">
            <v>0</v>
          </cell>
        </row>
        <row r="1694">
          <cell r="H1694">
            <v>0</v>
          </cell>
        </row>
        <row r="1695">
          <cell r="H1695">
            <v>0</v>
          </cell>
        </row>
        <row r="1696">
          <cell r="H1696">
            <v>0</v>
          </cell>
        </row>
        <row r="1697">
          <cell r="H1697">
            <v>0</v>
          </cell>
        </row>
        <row r="1698">
          <cell r="H1698">
            <v>0</v>
          </cell>
        </row>
        <row r="1699">
          <cell r="H1699">
            <v>0</v>
          </cell>
        </row>
        <row r="1700">
          <cell r="H1700">
            <v>0</v>
          </cell>
        </row>
        <row r="1701">
          <cell r="H1701">
            <v>0</v>
          </cell>
        </row>
        <row r="1702">
          <cell r="H1702">
            <v>0</v>
          </cell>
        </row>
        <row r="1703">
          <cell r="H1703">
            <v>0</v>
          </cell>
        </row>
        <row r="1704">
          <cell r="H1704">
            <v>0</v>
          </cell>
        </row>
        <row r="1705">
          <cell r="H1705">
            <v>0</v>
          </cell>
        </row>
        <row r="1706">
          <cell r="H1706">
            <v>0</v>
          </cell>
        </row>
        <row r="1707">
          <cell r="H1707">
            <v>0</v>
          </cell>
        </row>
        <row r="1708">
          <cell r="H1708">
            <v>0</v>
          </cell>
        </row>
        <row r="1709">
          <cell r="H1709">
            <v>0</v>
          </cell>
        </row>
        <row r="1710">
          <cell r="H1710">
            <v>0</v>
          </cell>
        </row>
        <row r="1711">
          <cell r="H1711">
            <v>0</v>
          </cell>
        </row>
        <row r="1712">
          <cell r="H1712">
            <v>0</v>
          </cell>
        </row>
        <row r="1713">
          <cell r="H1713">
            <v>0</v>
          </cell>
        </row>
        <row r="1714">
          <cell r="H1714">
            <v>0</v>
          </cell>
        </row>
        <row r="1715">
          <cell r="H1715">
            <v>0</v>
          </cell>
        </row>
        <row r="1716">
          <cell r="H1716">
            <v>0</v>
          </cell>
        </row>
        <row r="1717">
          <cell r="H1717">
            <v>0</v>
          </cell>
        </row>
        <row r="1718">
          <cell r="H1718">
            <v>0</v>
          </cell>
        </row>
        <row r="1719">
          <cell r="H1719">
            <v>0</v>
          </cell>
        </row>
        <row r="1720">
          <cell r="H1720">
            <v>0</v>
          </cell>
        </row>
        <row r="1721">
          <cell r="H1721">
            <v>0</v>
          </cell>
        </row>
        <row r="1722">
          <cell r="H1722">
            <v>0</v>
          </cell>
        </row>
        <row r="1723">
          <cell r="H1723">
            <v>0</v>
          </cell>
        </row>
        <row r="1724">
          <cell r="H1724">
            <v>0</v>
          </cell>
        </row>
        <row r="1725">
          <cell r="H1725">
            <v>0</v>
          </cell>
        </row>
        <row r="1726">
          <cell r="H1726">
            <v>0</v>
          </cell>
        </row>
        <row r="1727">
          <cell r="H1727">
            <v>0</v>
          </cell>
        </row>
        <row r="1728">
          <cell r="H1728">
            <v>0</v>
          </cell>
        </row>
        <row r="1729">
          <cell r="H1729">
            <v>0</v>
          </cell>
        </row>
        <row r="1730">
          <cell r="H1730">
            <v>0</v>
          </cell>
        </row>
        <row r="1731">
          <cell r="H1731">
            <v>0</v>
          </cell>
        </row>
        <row r="1732">
          <cell r="H1732">
            <v>0</v>
          </cell>
        </row>
        <row r="1733">
          <cell r="H1733">
            <v>0</v>
          </cell>
        </row>
        <row r="1734">
          <cell r="H1734">
            <v>0</v>
          </cell>
        </row>
        <row r="1735">
          <cell r="H1735">
            <v>0</v>
          </cell>
        </row>
        <row r="1736">
          <cell r="H1736">
            <v>0</v>
          </cell>
        </row>
        <row r="1737">
          <cell r="H1737">
            <v>0</v>
          </cell>
        </row>
        <row r="1738">
          <cell r="H1738">
            <v>0</v>
          </cell>
        </row>
        <row r="1739">
          <cell r="H1739">
            <v>0</v>
          </cell>
        </row>
        <row r="1740">
          <cell r="H1740">
            <v>0</v>
          </cell>
        </row>
        <row r="1741">
          <cell r="H1741">
            <v>0</v>
          </cell>
        </row>
        <row r="1742">
          <cell r="H1742">
            <v>0</v>
          </cell>
        </row>
        <row r="1743">
          <cell r="H1743">
            <v>0</v>
          </cell>
        </row>
        <row r="1744">
          <cell r="H1744">
            <v>0</v>
          </cell>
        </row>
        <row r="1745">
          <cell r="H1745">
            <v>0</v>
          </cell>
        </row>
        <row r="1746">
          <cell r="H1746">
            <v>0</v>
          </cell>
        </row>
        <row r="1747">
          <cell r="H1747">
            <v>0</v>
          </cell>
        </row>
        <row r="1748">
          <cell r="H1748">
            <v>0</v>
          </cell>
        </row>
        <row r="1749">
          <cell r="H1749">
            <v>0</v>
          </cell>
        </row>
        <row r="1750">
          <cell r="H1750">
            <v>0</v>
          </cell>
        </row>
        <row r="1751">
          <cell r="H1751">
            <v>0</v>
          </cell>
        </row>
        <row r="1752">
          <cell r="H1752">
            <v>0</v>
          </cell>
        </row>
        <row r="1753">
          <cell r="H1753">
            <v>0</v>
          </cell>
        </row>
        <row r="1754">
          <cell r="H1754">
            <v>0</v>
          </cell>
        </row>
        <row r="1755">
          <cell r="H1755">
            <v>0</v>
          </cell>
        </row>
        <row r="1756">
          <cell r="H1756">
            <v>0</v>
          </cell>
        </row>
        <row r="1757">
          <cell r="H1757">
            <v>0</v>
          </cell>
        </row>
        <row r="1758">
          <cell r="H1758">
            <v>0</v>
          </cell>
        </row>
        <row r="1759">
          <cell r="H1759">
            <v>0</v>
          </cell>
        </row>
        <row r="1760">
          <cell r="H1760">
            <v>0</v>
          </cell>
        </row>
        <row r="1761">
          <cell r="H1761">
            <v>0</v>
          </cell>
        </row>
        <row r="1762">
          <cell r="H1762">
            <v>0</v>
          </cell>
        </row>
        <row r="1763">
          <cell r="H1763">
            <v>0</v>
          </cell>
        </row>
        <row r="1764">
          <cell r="H1764">
            <v>0</v>
          </cell>
        </row>
        <row r="1765">
          <cell r="H1765">
            <v>0</v>
          </cell>
        </row>
        <row r="1766">
          <cell r="H1766">
            <v>0</v>
          </cell>
        </row>
        <row r="1767">
          <cell r="H1767">
            <v>0</v>
          </cell>
        </row>
        <row r="1768">
          <cell r="H1768">
            <v>0</v>
          </cell>
        </row>
        <row r="1769">
          <cell r="H1769">
            <v>0</v>
          </cell>
        </row>
        <row r="1770">
          <cell r="H1770">
            <v>0</v>
          </cell>
        </row>
        <row r="1771">
          <cell r="H1771">
            <v>0</v>
          </cell>
        </row>
        <row r="1772">
          <cell r="H1772">
            <v>0</v>
          </cell>
        </row>
        <row r="1773">
          <cell r="H1773">
            <v>0</v>
          </cell>
        </row>
        <row r="1774">
          <cell r="H1774">
            <v>0</v>
          </cell>
        </row>
        <row r="1775">
          <cell r="H1775">
            <v>0</v>
          </cell>
        </row>
        <row r="1776">
          <cell r="H1776">
            <v>0</v>
          </cell>
        </row>
        <row r="1777">
          <cell r="H1777">
            <v>0</v>
          </cell>
        </row>
        <row r="1778">
          <cell r="H1778">
            <v>0</v>
          </cell>
        </row>
        <row r="1779">
          <cell r="H1779">
            <v>0</v>
          </cell>
        </row>
        <row r="1780">
          <cell r="H1780">
            <v>0</v>
          </cell>
        </row>
        <row r="1781">
          <cell r="H1781">
            <v>0</v>
          </cell>
        </row>
        <row r="1782">
          <cell r="H1782">
            <v>0</v>
          </cell>
        </row>
        <row r="1783">
          <cell r="H1783">
            <v>0</v>
          </cell>
        </row>
        <row r="1784">
          <cell r="H1784">
            <v>0</v>
          </cell>
        </row>
        <row r="1785">
          <cell r="H1785">
            <v>0</v>
          </cell>
        </row>
        <row r="1786">
          <cell r="H1786">
            <v>0</v>
          </cell>
        </row>
        <row r="1787">
          <cell r="H1787">
            <v>0</v>
          </cell>
        </row>
        <row r="1788">
          <cell r="H1788">
            <v>0</v>
          </cell>
        </row>
        <row r="1789">
          <cell r="H1789">
            <v>0</v>
          </cell>
        </row>
        <row r="1790">
          <cell r="H1790">
            <v>0</v>
          </cell>
        </row>
        <row r="1791">
          <cell r="H1791">
            <v>0</v>
          </cell>
        </row>
        <row r="1792">
          <cell r="H1792">
            <v>0</v>
          </cell>
        </row>
        <row r="1793">
          <cell r="H1793">
            <v>0</v>
          </cell>
        </row>
        <row r="1794">
          <cell r="H1794">
            <v>0</v>
          </cell>
        </row>
        <row r="1795">
          <cell r="H1795">
            <v>0</v>
          </cell>
        </row>
        <row r="1796">
          <cell r="H1796">
            <v>0</v>
          </cell>
        </row>
        <row r="1797">
          <cell r="H1797">
            <v>0</v>
          </cell>
        </row>
        <row r="1798">
          <cell r="H1798">
            <v>0</v>
          </cell>
        </row>
        <row r="1799">
          <cell r="H1799">
            <v>0</v>
          </cell>
        </row>
        <row r="1800">
          <cell r="H1800">
            <v>0</v>
          </cell>
        </row>
        <row r="1801">
          <cell r="H1801">
            <v>0</v>
          </cell>
        </row>
        <row r="1802">
          <cell r="H1802">
            <v>0</v>
          </cell>
        </row>
        <row r="1803">
          <cell r="H1803">
            <v>0</v>
          </cell>
        </row>
        <row r="1804">
          <cell r="H1804">
            <v>0</v>
          </cell>
        </row>
        <row r="1805">
          <cell r="H1805">
            <v>0</v>
          </cell>
        </row>
        <row r="1806">
          <cell r="H1806">
            <v>0</v>
          </cell>
        </row>
        <row r="1807">
          <cell r="H1807">
            <v>0</v>
          </cell>
        </row>
        <row r="1808">
          <cell r="H1808">
            <v>0</v>
          </cell>
        </row>
        <row r="1809">
          <cell r="H1809">
            <v>0</v>
          </cell>
        </row>
        <row r="1810">
          <cell r="H1810">
            <v>0</v>
          </cell>
        </row>
        <row r="1811">
          <cell r="H1811">
            <v>0</v>
          </cell>
        </row>
        <row r="1812">
          <cell r="H1812">
            <v>0</v>
          </cell>
        </row>
        <row r="1813">
          <cell r="H1813">
            <v>0</v>
          </cell>
        </row>
        <row r="1814">
          <cell r="H1814">
            <v>0</v>
          </cell>
        </row>
        <row r="1815">
          <cell r="H1815">
            <v>0</v>
          </cell>
        </row>
        <row r="1816">
          <cell r="H1816">
            <v>0</v>
          </cell>
        </row>
        <row r="1817">
          <cell r="H1817">
            <v>0</v>
          </cell>
        </row>
        <row r="1818">
          <cell r="H1818">
            <v>0</v>
          </cell>
        </row>
        <row r="1819">
          <cell r="H1819">
            <v>0</v>
          </cell>
        </row>
        <row r="1820">
          <cell r="H1820">
            <v>0</v>
          </cell>
        </row>
        <row r="1821">
          <cell r="H1821">
            <v>0</v>
          </cell>
        </row>
        <row r="1822">
          <cell r="H1822">
            <v>0</v>
          </cell>
        </row>
        <row r="1823">
          <cell r="H1823">
            <v>0</v>
          </cell>
        </row>
        <row r="1824">
          <cell r="H1824">
            <v>0</v>
          </cell>
        </row>
        <row r="1825">
          <cell r="H1825">
            <v>0</v>
          </cell>
        </row>
        <row r="1826">
          <cell r="H1826">
            <v>0</v>
          </cell>
        </row>
        <row r="1827">
          <cell r="H1827">
            <v>0</v>
          </cell>
        </row>
        <row r="1828">
          <cell r="H1828">
            <v>0</v>
          </cell>
        </row>
        <row r="1829">
          <cell r="H1829">
            <v>0</v>
          </cell>
        </row>
        <row r="1830">
          <cell r="H1830">
            <v>0</v>
          </cell>
        </row>
        <row r="1831">
          <cell r="H1831">
            <v>0</v>
          </cell>
        </row>
        <row r="1832">
          <cell r="H1832">
            <v>0</v>
          </cell>
        </row>
        <row r="1833">
          <cell r="H1833">
            <v>0</v>
          </cell>
        </row>
        <row r="1834">
          <cell r="H1834">
            <v>0</v>
          </cell>
        </row>
        <row r="1835">
          <cell r="H1835">
            <v>0</v>
          </cell>
        </row>
        <row r="1836">
          <cell r="H1836">
            <v>0</v>
          </cell>
        </row>
        <row r="1837">
          <cell r="H1837">
            <v>0</v>
          </cell>
        </row>
        <row r="1838">
          <cell r="H1838">
            <v>0</v>
          </cell>
        </row>
        <row r="1839">
          <cell r="H1839">
            <v>0</v>
          </cell>
        </row>
        <row r="1840">
          <cell r="H1840">
            <v>0</v>
          </cell>
        </row>
        <row r="1841">
          <cell r="H1841">
            <v>0</v>
          </cell>
        </row>
        <row r="1842">
          <cell r="H1842">
            <v>0</v>
          </cell>
        </row>
        <row r="1843">
          <cell r="H1843">
            <v>0</v>
          </cell>
        </row>
        <row r="1844">
          <cell r="H1844">
            <v>0</v>
          </cell>
        </row>
        <row r="1845">
          <cell r="H1845">
            <v>0</v>
          </cell>
        </row>
        <row r="1846">
          <cell r="H1846">
            <v>0</v>
          </cell>
        </row>
        <row r="1847">
          <cell r="H1847">
            <v>0</v>
          </cell>
        </row>
        <row r="1848">
          <cell r="H1848">
            <v>0</v>
          </cell>
        </row>
        <row r="1849">
          <cell r="H1849">
            <v>0</v>
          </cell>
        </row>
        <row r="1850">
          <cell r="H1850">
            <v>0</v>
          </cell>
        </row>
        <row r="1851">
          <cell r="H1851">
            <v>0</v>
          </cell>
        </row>
        <row r="1852">
          <cell r="H1852">
            <v>0</v>
          </cell>
        </row>
        <row r="1853">
          <cell r="H1853">
            <v>0</v>
          </cell>
        </row>
        <row r="1854">
          <cell r="H1854">
            <v>0</v>
          </cell>
        </row>
        <row r="1855">
          <cell r="H1855">
            <v>0</v>
          </cell>
        </row>
        <row r="1856">
          <cell r="H1856">
            <v>0</v>
          </cell>
        </row>
        <row r="1857">
          <cell r="H1857">
            <v>0</v>
          </cell>
        </row>
        <row r="1858">
          <cell r="H1858">
            <v>0</v>
          </cell>
        </row>
        <row r="1859">
          <cell r="H1859">
            <v>0</v>
          </cell>
        </row>
        <row r="1860">
          <cell r="H1860">
            <v>0</v>
          </cell>
        </row>
        <row r="1861">
          <cell r="H1861">
            <v>0</v>
          </cell>
        </row>
        <row r="1862">
          <cell r="H1862">
            <v>0</v>
          </cell>
        </row>
        <row r="1863">
          <cell r="H1863">
            <v>0</v>
          </cell>
        </row>
        <row r="1864">
          <cell r="H1864">
            <v>0</v>
          </cell>
        </row>
        <row r="1865">
          <cell r="H1865">
            <v>0</v>
          </cell>
        </row>
        <row r="1866">
          <cell r="H1866">
            <v>0</v>
          </cell>
        </row>
        <row r="1867">
          <cell r="H1867">
            <v>0</v>
          </cell>
        </row>
        <row r="1868">
          <cell r="H1868">
            <v>0</v>
          </cell>
        </row>
        <row r="1869">
          <cell r="H1869">
            <v>0</v>
          </cell>
        </row>
        <row r="1870">
          <cell r="H1870">
            <v>0</v>
          </cell>
        </row>
        <row r="1871">
          <cell r="H1871">
            <v>0</v>
          </cell>
        </row>
        <row r="1872">
          <cell r="H1872">
            <v>0</v>
          </cell>
        </row>
        <row r="1873">
          <cell r="H1873">
            <v>0</v>
          </cell>
        </row>
        <row r="1874">
          <cell r="H1874">
            <v>0</v>
          </cell>
        </row>
        <row r="1875">
          <cell r="H1875">
            <v>0</v>
          </cell>
        </row>
        <row r="1876">
          <cell r="H1876">
            <v>0</v>
          </cell>
        </row>
        <row r="1877">
          <cell r="H1877">
            <v>0</v>
          </cell>
        </row>
        <row r="1878">
          <cell r="H1878">
            <v>0</v>
          </cell>
        </row>
        <row r="1879">
          <cell r="H1879">
            <v>0</v>
          </cell>
        </row>
        <row r="1880">
          <cell r="H1880">
            <v>0</v>
          </cell>
        </row>
        <row r="1881">
          <cell r="H1881">
            <v>0</v>
          </cell>
        </row>
        <row r="1882">
          <cell r="H1882">
            <v>0</v>
          </cell>
        </row>
        <row r="1883">
          <cell r="H1883">
            <v>0</v>
          </cell>
        </row>
        <row r="1884">
          <cell r="H1884">
            <v>0</v>
          </cell>
        </row>
        <row r="1885">
          <cell r="H1885">
            <v>0</v>
          </cell>
        </row>
        <row r="1886">
          <cell r="H1886">
            <v>0</v>
          </cell>
        </row>
        <row r="1887">
          <cell r="H1887">
            <v>0</v>
          </cell>
        </row>
        <row r="1888">
          <cell r="H1888">
            <v>0</v>
          </cell>
        </row>
        <row r="1889">
          <cell r="H1889">
            <v>0</v>
          </cell>
        </row>
        <row r="1890">
          <cell r="H1890">
            <v>0</v>
          </cell>
        </row>
        <row r="1891">
          <cell r="H1891">
            <v>0</v>
          </cell>
        </row>
        <row r="1892">
          <cell r="H1892">
            <v>0</v>
          </cell>
        </row>
        <row r="1893">
          <cell r="H1893">
            <v>0</v>
          </cell>
        </row>
        <row r="1894">
          <cell r="H1894">
            <v>0</v>
          </cell>
        </row>
        <row r="1895">
          <cell r="H1895">
            <v>0</v>
          </cell>
        </row>
        <row r="1896">
          <cell r="H1896">
            <v>0</v>
          </cell>
        </row>
        <row r="1897">
          <cell r="H1897">
            <v>0</v>
          </cell>
        </row>
        <row r="1898">
          <cell r="H1898">
            <v>0</v>
          </cell>
        </row>
        <row r="1899">
          <cell r="H1899">
            <v>0</v>
          </cell>
        </row>
        <row r="1900">
          <cell r="H1900">
            <v>0</v>
          </cell>
        </row>
        <row r="1901">
          <cell r="H1901">
            <v>0</v>
          </cell>
        </row>
        <row r="1902">
          <cell r="H1902">
            <v>0</v>
          </cell>
        </row>
        <row r="1903">
          <cell r="H1903">
            <v>0</v>
          </cell>
        </row>
        <row r="1904">
          <cell r="H1904">
            <v>0</v>
          </cell>
        </row>
        <row r="1905">
          <cell r="H1905">
            <v>0</v>
          </cell>
        </row>
        <row r="1906">
          <cell r="H1906">
            <v>0</v>
          </cell>
        </row>
        <row r="1907">
          <cell r="H1907">
            <v>0</v>
          </cell>
        </row>
        <row r="1908">
          <cell r="H1908">
            <v>0</v>
          </cell>
        </row>
        <row r="1909">
          <cell r="H1909">
            <v>0</v>
          </cell>
        </row>
        <row r="1910">
          <cell r="H1910">
            <v>0</v>
          </cell>
        </row>
        <row r="1911">
          <cell r="H1911">
            <v>0</v>
          </cell>
        </row>
        <row r="1912">
          <cell r="H1912">
            <v>0</v>
          </cell>
        </row>
        <row r="1913">
          <cell r="H1913">
            <v>0</v>
          </cell>
        </row>
        <row r="1914">
          <cell r="H1914">
            <v>0</v>
          </cell>
        </row>
        <row r="1915">
          <cell r="H1915">
            <v>0</v>
          </cell>
        </row>
        <row r="1916">
          <cell r="H1916">
            <v>0</v>
          </cell>
        </row>
        <row r="1917">
          <cell r="H1917">
            <v>0</v>
          </cell>
        </row>
        <row r="1918">
          <cell r="H1918">
            <v>0</v>
          </cell>
        </row>
        <row r="1919">
          <cell r="H1919">
            <v>0</v>
          </cell>
        </row>
        <row r="1920">
          <cell r="H1920">
            <v>0</v>
          </cell>
        </row>
        <row r="1921">
          <cell r="H1921">
            <v>0</v>
          </cell>
        </row>
        <row r="1922">
          <cell r="H1922">
            <v>0</v>
          </cell>
        </row>
        <row r="1923">
          <cell r="H1923">
            <v>0</v>
          </cell>
        </row>
        <row r="1924">
          <cell r="H1924">
            <v>0</v>
          </cell>
        </row>
        <row r="1925">
          <cell r="H1925">
            <v>0</v>
          </cell>
        </row>
        <row r="1926">
          <cell r="H1926">
            <v>0</v>
          </cell>
        </row>
        <row r="1927">
          <cell r="H1927">
            <v>0</v>
          </cell>
        </row>
        <row r="1928">
          <cell r="H1928">
            <v>0</v>
          </cell>
        </row>
        <row r="1929">
          <cell r="H1929">
            <v>0</v>
          </cell>
        </row>
        <row r="1930">
          <cell r="H1930">
            <v>0</v>
          </cell>
        </row>
        <row r="1931">
          <cell r="H1931">
            <v>0</v>
          </cell>
        </row>
        <row r="1932">
          <cell r="H1932">
            <v>0</v>
          </cell>
        </row>
        <row r="1933">
          <cell r="H1933">
            <v>0</v>
          </cell>
        </row>
        <row r="1934">
          <cell r="H1934">
            <v>0</v>
          </cell>
        </row>
        <row r="1935">
          <cell r="H1935">
            <v>0</v>
          </cell>
        </row>
        <row r="1936">
          <cell r="H1936">
            <v>0</v>
          </cell>
        </row>
        <row r="1937">
          <cell r="H1937">
            <v>0</v>
          </cell>
        </row>
        <row r="1938">
          <cell r="H1938">
            <v>0</v>
          </cell>
        </row>
        <row r="1939">
          <cell r="H1939">
            <v>0</v>
          </cell>
        </row>
        <row r="1940">
          <cell r="H1940">
            <v>0</v>
          </cell>
        </row>
        <row r="1941">
          <cell r="H1941">
            <v>0</v>
          </cell>
        </row>
        <row r="1942">
          <cell r="H1942">
            <v>0</v>
          </cell>
        </row>
        <row r="1943">
          <cell r="H1943">
            <v>0</v>
          </cell>
        </row>
        <row r="1944">
          <cell r="H1944">
            <v>0</v>
          </cell>
        </row>
        <row r="1945">
          <cell r="H1945">
            <v>0</v>
          </cell>
        </row>
        <row r="1946">
          <cell r="H1946">
            <v>0</v>
          </cell>
        </row>
        <row r="1947">
          <cell r="H1947">
            <v>0</v>
          </cell>
        </row>
        <row r="1948">
          <cell r="H1948">
            <v>0</v>
          </cell>
        </row>
        <row r="1949">
          <cell r="H1949">
            <v>0</v>
          </cell>
        </row>
        <row r="1950">
          <cell r="H1950">
            <v>0</v>
          </cell>
        </row>
        <row r="1951">
          <cell r="H1951">
            <v>0</v>
          </cell>
        </row>
        <row r="1952">
          <cell r="H1952">
            <v>0</v>
          </cell>
        </row>
        <row r="1953">
          <cell r="H1953">
            <v>0</v>
          </cell>
        </row>
        <row r="1954">
          <cell r="H1954">
            <v>0</v>
          </cell>
        </row>
        <row r="1955">
          <cell r="H1955">
            <v>0</v>
          </cell>
        </row>
        <row r="1956">
          <cell r="H1956">
            <v>0</v>
          </cell>
        </row>
        <row r="1957">
          <cell r="H1957">
            <v>0</v>
          </cell>
        </row>
        <row r="1958">
          <cell r="H1958">
            <v>0</v>
          </cell>
        </row>
        <row r="1959">
          <cell r="H1959">
            <v>0</v>
          </cell>
        </row>
        <row r="1960">
          <cell r="H1960">
            <v>0</v>
          </cell>
        </row>
        <row r="1961">
          <cell r="H1961">
            <v>0</v>
          </cell>
        </row>
        <row r="1962">
          <cell r="H1962">
            <v>0</v>
          </cell>
        </row>
        <row r="1963">
          <cell r="H1963">
            <v>0</v>
          </cell>
        </row>
        <row r="1964">
          <cell r="H1964">
            <v>0</v>
          </cell>
        </row>
        <row r="1965">
          <cell r="H1965">
            <v>0</v>
          </cell>
        </row>
        <row r="1966">
          <cell r="H1966">
            <v>0</v>
          </cell>
        </row>
        <row r="1967">
          <cell r="H1967">
            <v>0</v>
          </cell>
        </row>
        <row r="1968">
          <cell r="H1968">
            <v>0</v>
          </cell>
        </row>
        <row r="1969">
          <cell r="H1969">
            <v>0</v>
          </cell>
        </row>
        <row r="1970">
          <cell r="H1970">
            <v>0</v>
          </cell>
        </row>
        <row r="1971">
          <cell r="H1971">
            <v>0</v>
          </cell>
        </row>
        <row r="1972">
          <cell r="H1972">
            <v>0</v>
          </cell>
        </row>
        <row r="1973">
          <cell r="H1973">
            <v>0</v>
          </cell>
        </row>
        <row r="1974">
          <cell r="H1974">
            <v>0</v>
          </cell>
        </row>
        <row r="1975">
          <cell r="H1975">
            <v>0</v>
          </cell>
        </row>
        <row r="1976">
          <cell r="H1976">
            <v>0</v>
          </cell>
        </row>
        <row r="1977">
          <cell r="H1977">
            <v>0</v>
          </cell>
        </row>
        <row r="1978">
          <cell r="H1978">
            <v>0</v>
          </cell>
        </row>
        <row r="1979">
          <cell r="H1979">
            <v>0</v>
          </cell>
        </row>
        <row r="1980">
          <cell r="H1980">
            <v>0</v>
          </cell>
        </row>
        <row r="1981">
          <cell r="H1981">
            <v>0</v>
          </cell>
        </row>
        <row r="1982">
          <cell r="H1982">
            <v>0</v>
          </cell>
        </row>
        <row r="1983">
          <cell r="H1983">
            <v>0</v>
          </cell>
        </row>
        <row r="1984">
          <cell r="H1984">
            <v>0</v>
          </cell>
        </row>
        <row r="1985">
          <cell r="H1985">
            <v>0</v>
          </cell>
        </row>
        <row r="1986">
          <cell r="H1986">
            <v>0</v>
          </cell>
        </row>
        <row r="1987">
          <cell r="H1987">
            <v>0</v>
          </cell>
        </row>
        <row r="1988">
          <cell r="H1988">
            <v>0</v>
          </cell>
        </row>
        <row r="1989">
          <cell r="H1989">
            <v>0</v>
          </cell>
        </row>
        <row r="1990">
          <cell r="H1990">
            <v>0</v>
          </cell>
        </row>
        <row r="1991">
          <cell r="H1991">
            <v>0</v>
          </cell>
        </row>
        <row r="1992">
          <cell r="H1992">
            <v>0</v>
          </cell>
        </row>
        <row r="1993">
          <cell r="H1993">
            <v>0</v>
          </cell>
        </row>
        <row r="1994">
          <cell r="H1994">
            <v>0</v>
          </cell>
        </row>
        <row r="1995">
          <cell r="H1995">
            <v>0</v>
          </cell>
        </row>
        <row r="1996">
          <cell r="H1996">
            <v>0</v>
          </cell>
        </row>
        <row r="1997">
          <cell r="H1997">
            <v>0</v>
          </cell>
        </row>
        <row r="1998">
          <cell r="H1998">
            <v>0</v>
          </cell>
        </row>
        <row r="1999">
          <cell r="H1999">
            <v>0</v>
          </cell>
        </row>
        <row r="2000">
          <cell r="H2000">
            <v>0</v>
          </cell>
        </row>
        <row r="2001">
          <cell r="H2001">
            <v>0</v>
          </cell>
        </row>
        <row r="2002">
          <cell r="H2002">
            <v>0</v>
          </cell>
        </row>
        <row r="2003">
          <cell r="H2003">
            <v>0</v>
          </cell>
        </row>
        <row r="2004">
          <cell r="H2004">
            <v>0</v>
          </cell>
        </row>
        <row r="2005">
          <cell r="H2005">
            <v>0</v>
          </cell>
        </row>
        <row r="2006">
          <cell r="H2006">
            <v>0</v>
          </cell>
        </row>
        <row r="2007">
          <cell r="H2007">
            <v>0</v>
          </cell>
        </row>
        <row r="2008">
          <cell r="H2008">
            <v>0</v>
          </cell>
        </row>
        <row r="2009">
          <cell r="H2009">
            <v>0</v>
          </cell>
        </row>
        <row r="2010">
          <cell r="H2010">
            <v>0</v>
          </cell>
        </row>
        <row r="2011">
          <cell r="H2011">
            <v>0</v>
          </cell>
        </row>
        <row r="2012">
          <cell r="H2012">
            <v>0</v>
          </cell>
        </row>
        <row r="2013">
          <cell r="H2013">
            <v>0</v>
          </cell>
        </row>
        <row r="2014">
          <cell r="H2014">
            <v>0</v>
          </cell>
        </row>
        <row r="2015">
          <cell r="H2015">
            <v>0</v>
          </cell>
        </row>
        <row r="2016">
          <cell r="H2016">
            <v>0</v>
          </cell>
        </row>
        <row r="2017">
          <cell r="H2017">
            <v>0</v>
          </cell>
        </row>
        <row r="2018">
          <cell r="H2018">
            <v>0</v>
          </cell>
        </row>
        <row r="2019">
          <cell r="H2019">
            <v>0</v>
          </cell>
        </row>
        <row r="2020">
          <cell r="H2020">
            <v>0</v>
          </cell>
        </row>
        <row r="2021">
          <cell r="H2021">
            <v>0</v>
          </cell>
        </row>
        <row r="2022">
          <cell r="H2022">
            <v>0</v>
          </cell>
        </row>
        <row r="2023">
          <cell r="H2023">
            <v>0</v>
          </cell>
        </row>
        <row r="2024">
          <cell r="H2024">
            <v>0</v>
          </cell>
        </row>
        <row r="2025">
          <cell r="H2025">
            <v>0</v>
          </cell>
        </row>
        <row r="2026">
          <cell r="H2026">
            <v>0</v>
          </cell>
        </row>
        <row r="2027">
          <cell r="H2027">
            <v>0</v>
          </cell>
        </row>
        <row r="2028">
          <cell r="H2028">
            <v>0</v>
          </cell>
        </row>
        <row r="2029">
          <cell r="H2029">
            <v>0</v>
          </cell>
        </row>
        <row r="2030">
          <cell r="H2030">
            <v>0</v>
          </cell>
        </row>
        <row r="2031">
          <cell r="H2031">
            <v>0</v>
          </cell>
        </row>
        <row r="2032">
          <cell r="H2032">
            <v>0</v>
          </cell>
        </row>
        <row r="2033">
          <cell r="H2033">
            <v>0</v>
          </cell>
        </row>
        <row r="2034">
          <cell r="H2034">
            <v>0</v>
          </cell>
        </row>
        <row r="2035">
          <cell r="H2035">
            <v>0</v>
          </cell>
        </row>
        <row r="2036">
          <cell r="H2036">
            <v>0</v>
          </cell>
        </row>
        <row r="2037">
          <cell r="H2037">
            <v>0</v>
          </cell>
        </row>
        <row r="2038">
          <cell r="H2038">
            <v>0</v>
          </cell>
        </row>
        <row r="2039">
          <cell r="H2039">
            <v>0</v>
          </cell>
        </row>
        <row r="2040">
          <cell r="H2040">
            <v>0</v>
          </cell>
        </row>
        <row r="2041">
          <cell r="H2041">
            <v>0</v>
          </cell>
        </row>
        <row r="2042">
          <cell r="H2042">
            <v>0</v>
          </cell>
        </row>
        <row r="2043">
          <cell r="H2043">
            <v>0</v>
          </cell>
        </row>
        <row r="2044">
          <cell r="H2044">
            <v>0</v>
          </cell>
        </row>
        <row r="2045">
          <cell r="H2045">
            <v>0</v>
          </cell>
        </row>
        <row r="2046">
          <cell r="H2046">
            <v>0</v>
          </cell>
        </row>
        <row r="2047">
          <cell r="H2047">
            <v>0</v>
          </cell>
        </row>
        <row r="2048">
          <cell r="H2048">
            <v>0</v>
          </cell>
        </row>
        <row r="2049">
          <cell r="H2049">
            <v>0</v>
          </cell>
        </row>
        <row r="2050">
          <cell r="H2050">
            <v>0</v>
          </cell>
        </row>
        <row r="2051">
          <cell r="H2051">
            <v>0</v>
          </cell>
        </row>
        <row r="2052">
          <cell r="H2052">
            <v>0</v>
          </cell>
        </row>
        <row r="2053">
          <cell r="H2053">
            <v>0</v>
          </cell>
        </row>
        <row r="2054">
          <cell r="H2054">
            <v>0</v>
          </cell>
        </row>
        <row r="2055">
          <cell r="H2055">
            <v>0</v>
          </cell>
        </row>
        <row r="2056">
          <cell r="H2056">
            <v>0</v>
          </cell>
        </row>
        <row r="2057">
          <cell r="H2057">
            <v>0</v>
          </cell>
        </row>
        <row r="2058">
          <cell r="H2058">
            <v>0</v>
          </cell>
        </row>
        <row r="2059">
          <cell r="H2059">
            <v>0</v>
          </cell>
        </row>
        <row r="2060">
          <cell r="H2060">
            <v>0</v>
          </cell>
        </row>
        <row r="2061">
          <cell r="H2061">
            <v>0</v>
          </cell>
        </row>
        <row r="2062">
          <cell r="H2062">
            <v>0</v>
          </cell>
        </row>
        <row r="2063">
          <cell r="H2063">
            <v>0</v>
          </cell>
        </row>
        <row r="2064">
          <cell r="H2064">
            <v>0</v>
          </cell>
        </row>
        <row r="2065">
          <cell r="H2065">
            <v>0</v>
          </cell>
        </row>
        <row r="2066">
          <cell r="H2066">
            <v>0</v>
          </cell>
        </row>
        <row r="2067">
          <cell r="H2067">
            <v>0</v>
          </cell>
        </row>
        <row r="2068">
          <cell r="H2068">
            <v>0</v>
          </cell>
        </row>
        <row r="2069">
          <cell r="H2069">
            <v>0</v>
          </cell>
        </row>
        <row r="2070">
          <cell r="H2070">
            <v>0</v>
          </cell>
        </row>
        <row r="2071">
          <cell r="H2071">
            <v>0</v>
          </cell>
        </row>
        <row r="2072">
          <cell r="H2072">
            <v>0</v>
          </cell>
        </row>
        <row r="2073">
          <cell r="H2073">
            <v>0</v>
          </cell>
        </row>
        <row r="2074">
          <cell r="H2074">
            <v>0</v>
          </cell>
        </row>
        <row r="2075">
          <cell r="H2075">
            <v>0</v>
          </cell>
        </row>
        <row r="2076">
          <cell r="H2076">
            <v>0</v>
          </cell>
        </row>
        <row r="2077">
          <cell r="H2077">
            <v>0</v>
          </cell>
        </row>
        <row r="2078">
          <cell r="H2078">
            <v>0</v>
          </cell>
        </row>
        <row r="2079">
          <cell r="H2079">
            <v>0</v>
          </cell>
        </row>
        <row r="2080">
          <cell r="H2080">
            <v>0</v>
          </cell>
        </row>
        <row r="2081">
          <cell r="H2081">
            <v>0</v>
          </cell>
        </row>
        <row r="2082">
          <cell r="H2082">
            <v>0</v>
          </cell>
        </row>
        <row r="2083">
          <cell r="H2083">
            <v>0</v>
          </cell>
        </row>
        <row r="2084">
          <cell r="H2084">
            <v>0</v>
          </cell>
        </row>
        <row r="2085">
          <cell r="H2085">
            <v>0</v>
          </cell>
        </row>
        <row r="2086">
          <cell r="H2086">
            <v>0</v>
          </cell>
        </row>
        <row r="2087">
          <cell r="H2087">
            <v>0</v>
          </cell>
        </row>
        <row r="2088">
          <cell r="H2088">
            <v>0</v>
          </cell>
        </row>
        <row r="2089">
          <cell r="H2089">
            <v>0</v>
          </cell>
        </row>
        <row r="2090">
          <cell r="H2090">
            <v>0</v>
          </cell>
        </row>
        <row r="2091">
          <cell r="H2091">
            <v>0</v>
          </cell>
        </row>
        <row r="2092">
          <cell r="H2092">
            <v>0</v>
          </cell>
        </row>
        <row r="2093">
          <cell r="H2093">
            <v>0</v>
          </cell>
        </row>
        <row r="2094">
          <cell r="H2094">
            <v>0</v>
          </cell>
        </row>
        <row r="2095">
          <cell r="H2095">
            <v>0</v>
          </cell>
        </row>
        <row r="2096">
          <cell r="H2096">
            <v>0</v>
          </cell>
        </row>
        <row r="2097">
          <cell r="H2097">
            <v>0</v>
          </cell>
        </row>
        <row r="2098">
          <cell r="H2098">
            <v>0</v>
          </cell>
        </row>
        <row r="2099">
          <cell r="H2099">
            <v>0</v>
          </cell>
        </row>
        <row r="2100">
          <cell r="H2100">
            <v>0</v>
          </cell>
        </row>
        <row r="2101">
          <cell r="H2101">
            <v>0</v>
          </cell>
        </row>
        <row r="2102">
          <cell r="H2102">
            <v>0</v>
          </cell>
        </row>
        <row r="2103">
          <cell r="H2103">
            <v>0</v>
          </cell>
        </row>
        <row r="2104">
          <cell r="H2104">
            <v>0</v>
          </cell>
        </row>
        <row r="2105">
          <cell r="H2105">
            <v>0</v>
          </cell>
        </row>
        <row r="2106">
          <cell r="H2106">
            <v>0</v>
          </cell>
        </row>
        <row r="2107">
          <cell r="H2107">
            <v>0</v>
          </cell>
        </row>
        <row r="2108">
          <cell r="H2108">
            <v>0</v>
          </cell>
        </row>
        <row r="2109">
          <cell r="H2109">
            <v>0</v>
          </cell>
        </row>
        <row r="2110">
          <cell r="H2110">
            <v>0</v>
          </cell>
        </row>
        <row r="2111">
          <cell r="H2111">
            <v>0</v>
          </cell>
        </row>
        <row r="2112">
          <cell r="H2112">
            <v>0</v>
          </cell>
        </row>
        <row r="2113">
          <cell r="H2113">
            <v>0</v>
          </cell>
        </row>
        <row r="2114">
          <cell r="H2114">
            <v>0</v>
          </cell>
        </row>
        <row r="2115">
          <cell r="H2115">
            <v>0</v>
          </cell>
        </row>
        <row r="2116">
          <cell r="H2116">
            <v>0</v>
          </cell>
        </row>
        <row r="2117">
          <cell r="H2117">
            <v>0</v>
          </cell>
        </row>
        <row r="2118">
          <cell r="H2118">
            <v>0</v>
          </cell>
        </row>
        <row r="2119">
          <cell r="H2119">
            <v>0</v>
          </cell>
        </row>
        <row r="2120">
          <cell r="H2120">
            <v>0</v>
          </cell>
        </row>
        <row r="2121">
          <cell r="H2121">
            <v>0</v>
          </cell>
        </row>
        <row r="2122">
          <cell r="H2122">
            <v>0</v>
          </cell>
        </row>
        <row r="2123">
          <cell r="H2123">
            <v>0</v>
          </cell>
        </row>
        <row r="2124">
          <cell r="H2124">
            <v>0</v>
          </cell>
        </row>
        <row r="2125">
          <cell r="H2125">
            <v>0</v>
          </cell>
        </row>
        <row r="2126">
          <cell r="H2126">
            <v>0</v>
          </cell>
        </row>
        <row r="2127">
          <cell r="H2127">
            <v>0</v>
          </cell>
        </row>
        <row r="2128">
          <cell r="H2128">
            <v>0</v>
          </cell>
        </row>
        <row r="2129">
          <cell r="H2129">
            <v>0</v>
          </cell>
        </row>
        <row r="2130">
          <cell r="H2130">
            <v>0</v>
          </cell>
        </row>
        <row r="2131">
          <cell r="H2131">
            <v>0</v>
          </cell>
        </row>
        <row r="2132">
          <cell r="H2132">
            <v>0</v>
          </cell>
        </row>
        <row r="2133">
          <cell r="H2133">
            <v>0</v>
          </cell>
        </row>
        <row r="2134">
          <cell r="H2134">
            <v>0</v>
          </cell>
        </row>
        <row r="2135">
          <cell r="H2135">
            <v>0</v>
          </cell>
        </row>
        <row r="2136">
          <cell r="H2136">
            <v>0</v>
          </cell>
        </row>
        <row r="2137">
          <cell r="H2137">
            <v>0</v>
          </cell>
        </row>
        <row r="2138">
          <cell r="H2138">
            <v>0</v>
          </cell>
        </row>
        <row r="2139">
          <cell r="H2139">
            <v>0</v>
          </cell>
        </row>
        <row r="2140">
          <cell r="H2140">
            <v>0</v>
          </cell>
        </row>
        <row r="2141">
          <cell r="H2141">
            <v>0</v>
          </cell>
        </row>
        <row r="2142">
          <cell r="H2142">
            <v>0</v>
          </cell>
        </row>
        <row r="2143">
          <cell r="H2143">
            <v>0</v>
          </cell>
        </row>
        <row r="2144">
          <cell r="H2144">
            <v>0</v>
          </cell>
        </row>
        <row r="2145">
          <cell r="H2145">
            <v>0</v>
          </cell>
        </row>
        <row r="2146">
          <cell r="H2146">
            <v>0</v>
          </cell>
        </row>
        <row r="2147">
          <cell r="H2147">
            <v>0</v>
          </cell>
        </row>
        <row r="2148">
          <cell r="H2148">
            <v>0</v>
          </cell>
        </row>
        <row r="2149">
          <cell r="H2149">
            <v>0</v>
          </cell>
        </row>
        <row r="2150">
          <cell r="H2150">
            <v>0</v>
          </cell>
        </row>
        <row r="2151">
          <cell r="H2151">
            <v>0</v>
          </cell>
        </row>
        <row r="2152">
          <cell r="H2152">
            <v>0</v>
          </cell>
        </row>
        <row r="2153">
          <cell r="H2153">
            <v>0</v>
          </cell>
        </row>
        <row r="2154">
          <cell r="H2154">
            <v>0</v>
          </cell>
        </row>
        <row r="2155">
          <cell r="H2155">
            <v>0</v>
          </cell>
        </row>
        <row r="2156">
          <cell r="H2156">
            <v>0</v>
          </cell>
        </row>
        <row r="2157">
          <cell r="H2157">
            <v>0</v>
          </cell>
        </row>
        <row r="2158">
          <cell r="H2158">
            <v>0</v>
          </cell>
        </row>
        <row r="2159">
          <cell r="H2159">
            <v>0</v>
          </cell>
        </row>
        <row r="2160">
          <cell r="H2160">
            <v>0</v>
          </cell>
        </row>
        <row r="2161">
          <cell r="H2161">
            <v>0</v>
          </cell>
        </row>
        <row r="2162">
          <cell r="H2162">
            <v>0</v>
          </cell>
        </row>
        <row r="2163">
          <cell r="H2163">
            <v>0</v>
          </cell>
        </row>
        <row r="2164">
          <cell r="H2164">
            <v>0</v>
          </cell>
        </row>
        <row r="2165">
          <cell r="H2165">
            <v>0</v>
          </cell>
        </row>
        <row r="2166">
          <cell r="H2166">
            <v>0</v>
          </cell>
        </row>
        <row r="2167">
          <cell r="H2167">
            <v>0</v>
          </cell>
        </row>
        <row r="2168">
          <cell r="H2168">
            <v>0</v>
          </cell>
        </row>
        <row r="2169">
          <cell r="H2169">
            <v>0</v>
          </cell>
        </row>
        <row r="2170">
          <cell r="H2170">
            <v>0</v>
          </cell>
        </row>
        <row r="2171">
          <cell r="H2171">
            <v>0</v>
          </cell>
        </row>
        <row r="2172">
          <cell r="H2172">
            <v>0</v>
          </cell>
        </row>
        <row r="2173">
          <cell r="H2173">
            <v>0</v>
          </cell>
        </row>
        <row r="2174">
          <cell r="H2174">
            <v>0</v>
          </cell>
        </row>
        <row r="2175">
          <cell r="H2175">
            <v>0</v>
          </cell>
        </row>
        <row r="2176">
          <cell r="H2176">
            <v>0</v>
          </cell>
        </row>
        <row r="2177">
          <cell r="H2177">
            <v>0</v>
          </cell>
        </row>
        <row r="2178">
          <cell r="H2178">
            <v>0</v>
          </cell>
        </row>
        <row r="2179">
          <cell r="H2179">
            <v>0</v>
          </cell>
        </row>
        <row r="2180">
          <cell r="H2180">
            <v>0</v>
          </cell>
        </row>
        <row r="2181">
          <cell r="H2181">
            <v>0</v>
          </cell>
        </row>
        <row r="2182">
          <cell r="H2182">
            <v>0</v>
          </cell>
        </row>
        <row r="2183">
          <cell r="H2183">
            <v>0</v>
          </cell>
        </row>
        <row r="2184">
          <cell r="H2184">
            <v>0</v>
          </cell>
        </row>
        <row r="2185">
          <cell r="H2185">
            <v>0</v>
          </cell>
        </row>
        <row r="2186">
          <cell r="H2186">
            <v>0</v>
          </cell>
        </row>
        <row r="2187">
          <cell r="H2187">
            <v>0</v>
          </cell>
        </row>
        <row r="2188">
          <cell r="H2188">
            <v>0</v>
          </cell>
        </row>
        <row r="2189">
          <cell r="H2189">
            <v>0</v>
          </cell>
        </row>
        <row r="2190">
          <cell r="H2190">
            <v>0</v>
          </cell>
        </row>
        <row r="2191">
          <cell r="H2191">
            <v>0</v>
          </cell>
        </row>
        <row r="2192">
          <cell r="H2192">
            <v>0</v>
          </cell>
        </row>
        <row r="2193">
          <cell r="H2193">
            <v>0</v>
          </cell>
        </row>
        <row r="2194">
          <cell r="H2194">
            <v>0</v>
          </cell>
        </row>
        <row r="2195">
          <cell r="H2195">
            <v>0</v>
          </cell>
        </row>
        <row r="2196">
          <cell r="H2196">
            <v>0</v>
          </cell>
        </row>
        <row r="2197">
          <cell r="H2197">
            <v>0</v>
          </cell>
        </row>
        <row r="2198">
          <cell r="H2198">
            <v>0</v>
          </cell>
        </row>
        <row r="2199">
          <cell r="H2199">
            <v>0</v>
          </cell>
        </row>
        <row r="2200">
          <cell r="H2200">
            <v>0</v>
          </cell>
        </row>
        <row r="2201">
          <cell r="H2201">
            <v>0</v>
          </cell>
        </row>
        <row r="2202">
          <cell r="H2202">
            <v>0</v>
          </cell>
        </row>
        <row r="2203">
          <cell r="H2203">
            <v>0</v>
          </cell>
        </row>
        <row r="2204">
          <cell r="H2204">
            <v>0</v>
          </cell>
        </row>
        <row r="2205">
          <cell r="H2205">
            <v>0</v>
          </cell>
        </row>
        <row r="2206">
          <cell r="H2206">
            <v>0</v>
          </cell>
        </row>
        <row r="2207">
          <cell r="H2207">
            <v>0</v>
          </cell>
        </row>
        <row r="2208">
          <cell r="H2208">
            <v>0</v>
          </cell>
        </row>
        <row r="2209">
          <cell r="H2209">
            <v>0</v>
          </cell>
        </row>
        <row r="2210">
          <cell r="H2210">
            <v>0</v>
          </cell>
        </row>
        <row r="2211">
          <cell r="H2211">
            <v>0</v>
          </cell>
        </row>
        <row r="2212">
          <cell r="H2212">
            <v>0</v>
          </cell>
        </row>
        <row r="2213">
          <cell r="H2213">
            <v>0</v>
          </cell>
        </row>
        <row r="2214">
          <cell r="H2214">
            <v>0</v>
          </cell>
        </row>
        <row r="2215">
          <cell r="H2215">
            <v>0</v>
          </cell>
        </row>
        <row r="2216">
          <cell r="H2216">
            <v>0</v>
          </cell>
        </row>
        <row r="2217">
          <cell r="H2217">
            <v>0</v>
          </cell>
        </row>
        <row r="2218">
          <cell r="H2218">
            <v>0</v>
          </cell>
        </row>
        <row r="2219">
          <cell r="H2219">
            <v>0</v>
          </cell>
        </row>
        <row r="2220">
          <cell r="H2220">
            <v>0</v>
          </cell>
        </row>
        <row r="2221">
          <cell r="H2221">
            <v>0</v>
          </cell>
        </row>
        <row r="2222">
          <cell r="H2222">
            <v>0</v>
          </cell>
        </row>
        <row r="2223">
          <cell r="H2223">
            <v>0</v>
          </cell>
        </row>
        <row r="2224">
          <cell r="H2224">
            <v>0</v>
          </cell>
        </row>
        <row r="2225">
          <cell r="H2225">
            <v>0</v>
          </cell>
        </row>
        <row r="2226">
          <cell r="H2226">
            <v>0</v>
          </cell>
        </row>
        <row r="2227">
          <cell r="H2227">
            <v>0</v>
          </cell>
        </row>
        <row r="2228">
          <cell r="H2228">
            <v>0</v>
          </cell>
        </row>
        <row r="2229">
          <cell r="H2229">
            <v>0</v>
          </cell>
        </row>
        <row r="2230">
          <cell r="H2230">
            <v>0</v>
          </cell>
        </row>
        <row r="2231">
          <cell r="H2231">
            <v>0</v>
          </cell>
        </row>
        <row r="2232">
          <cell r="H2232">
            <v>0</v>
          </cell>
        </row>
        <row r="2233">
          <cell r="H2233">
            <v>0</v>
          </cell>
        </row>
        <row r="2234">
          <cell r="H2234">
            <v>0</v>
          </cell>
        </row>
        <row r="2235">
          <cell r="H2235">
            <v>0</v>
          </cell>
        </row>
        <row r="2236">
          <cell r="H2236">
            <v>0</v>
          </cell>
        </row>
        <row r="2237">
          <cell r="H2237">
            <v>0</v>
          </cell>
        </row>
        <row r="2238">
          <cell r="H2238">
            <v>0</v>
          </cell>
        </row>
        <row r="2239">
          <cell r="H2239">
            <v>0</v>
          </cell>
        </row>
        <row r="2240">
          <cell r="H2240">
            <v>0</v>
          </cell>
        </row>
        <row r="2241">
          <cell r="H2241">
            <v>0</v>
          </cell>
        </row>
        <row r="2242">
          <cell r="H2242">
            <v>0</v>
          </cell>
        </row>
        <row r="2243">
          <cell r="H2243">
            <v>0</v>
          </cell>
        </row>
        <row r="2244">
          <cell r="H2244">
            <v>0</v>
          </cell>
        </row>
        <row r="2245">
          <cell r="H2245">
            <v>0</v>
          </cell>
        </row>
        <row r="2246">
          <cell r="H2246">
            <v>0</v>
          </cell>
        </row>
        <row r="2247">
          <cell r="H2247">
            <v>0</v>
          </cell>
        </row>
        <row r="2248">
          <cell r="H2248">
            <v>0</v>
          </cell>
        </row>
        <row r="2249">
          <cell r="H2249">
            <v>0</v>
          </cell>
        </row>
        <row r="2250">
          <cell r="H2250">
            <v>0</v>
          </cell>
        </row>
        <row r="2251">
          <cell r="H2251">
            <v>0</v>
          </cell>
        </row>
        <row r="2252">
          <cell r="H2252">
            <v>0</v>
          </cell>
        </row>
        <row r="2253">
          <cell r="H2253">
            <v>0</v>
          </cell>
        </row>
        <row r="2254">
          <cell r="H2254">
            <v>0</v>
          </cell>
        </row>
        <row r="2255">
          <cell r="H2255">
            <v>0</v>
          </cell>
        </row>
        <row r="2256">
          <cell r="H2256">
            <v>0</v>
          </cell>
        </row>
        <row r="2257">
          <cell r="H2257">
            <v>0</v>
          </cell>
        </row>
        <row r="2258">
          <cell r="H2258">
            <v>0</v>
          </cell>
        </row>
        <row r="2259">
          <cell r="H2259">
            <v>0</v>
          </cell>
        </row>
        <row r="2260">
          <cell r="H2260">
            <v>0</v>
          </cell>
        </row>
        <row r="2261">
          <cell r="H2261">
            <v>0</v>
          </cell>
        </row>
        <row r="2262">
          <cell r="H2262">
            <v>0</v>
          </cell>
        </row>
        <row r="2263">
          <cell r="H2263">
            <v>0</v>
          </cell>
        </row>
        <row r="2264">
          <cell r="H2264">
            <v>0</v>
          </cell>
        </row>
        <row r="2265">
          <cell r="H2265">
            <v>0</v>
          </cell>
        </row>
        <row r="2266">
          <cell r="H2266">
            <v>0</v>
          </cell>
        </row>
        <row r="2267">
          <cell r="H2267">
            <v>0</v>
          </cell>
        </row>
        <row r="2268">
          <cell r="H2268">
            <v>0</v>
          </cell>
        </row>
        <row r="2269">
          <cell r="H2269">
            <v>0</v>
          </cell>
        </row>
        <row r="2270">
          <cell r="H2270">
            <v>0</v>
          </cell>
        </row>
        <row r="2271">
          <cell r="H2271">
            <v>0</v>
          </cell>
        </row>
        <row r="2272">
          <cell r="H2272">
            <v>0</v>
          </cell>
        </row>
        <row r="2273">
          <cell r="H2273">
            <v>0</v>
          </cell>
        </row>
        <row r="2274">
          <cell r="H2274">
            <v>0</v>
          </cell>
        </row>
        <row r="2275">
          <cell r="H2275">
            <v>0</v>
          </cell>
        </row>
        <row r="2276">
          <cell r="H2276">
            <v>0</v>
          </cell>
        </row>
        <row r="2277">
          <cell r="H2277">
            <v>0</v>
          </cell>
        </row>
        <row r="2278">
          <cell r="H2278">
            <v>0</v>
          </cell>
        </row>
        <row r="2279">
          <cell r="H2279">
            <v>0</v>
          </cell>
        </row>
        <row r="2280">
          <cell r="H2280">
            <v>0</v>
          </cell>
        </row>
        <row r="2281">
          <cell r="H2281">
            <v>0</v>
          </cell>
        </row>
        <row r="2282">
          <cell r="H2282">
            <v>0</v>
          </cell>
        </row>
        <row r="2283">
          <cell r="H2283">
            <v>0</v>
          </cell>
        </row>
        <row r="2284">
          <cell r="H2284">
            <v>0</v>
          </cell>
        </row>
        <row r="2285">
          <cell r="H2285">
            <v>0</v>
          </cell>
        </row>
        <row r="2286">
          <cell r="H2286">
            <v>0</v>
          </cell>
        </row>
        <row r="2287">
          <cell r="H2287">
            <v>0</v>
          </cell>
        </row>
        <row r="2288">
          <cell r="H2288">
            <v>0</v>
          </cell>
        </row>
        <row r="2289">
          <cell r="H2289">
            <v>0</v>
          </cell>
        </row>
        <row r="2290">
          <cell r="H2290">
            <v>0</v>
          </cell>
        </row>
        <row r="2291">
          <cell r="H2291">
            <v>0</v>
          </cell>
        </row>
        <row r="2292">
          <cell r="H2292">
            <v>0</v>
          </cell>
        </row>
        <row r="2293">
          <cell r="H2293">
            <v>0</v>
          </cell>
        </row>
        <row r="2294">
          <cell r="H2294">
            <v>0</v>
          </cell>
        </row>
        <row r="2295">
          <cell r="H2295">
            <v>0</v>
          </cell>
        </row>
        <row r="2296">
          <cell r="H2296">
            <v>0</v>
          </cell>
        </row>
        <row r="2297">
          <cell r="H2297">
            <v>0</v>
          </cell>
        </row>
        <row r="2298">
          <cell r="H2298">
            <v>0</v>
          </cell>
        </row>
        <row r="2299">
          <cell r="H2299">
            <v>0</v>
          </cell>
        </row>
        <row r="2300">
          <cell r="H2300">
            <v>0</v>
          </cell>
        </row>
        <row r="2301">
          <cell r="H2301">
            <v>0</v>
          </cell>
        </row>
        <row r="2302">
          <cell r="H2302">
            <v>0</v>
          </cell>
        </row>
        <row r="2303">
          <cell r="H2303">
            <v>0</v>
          </cell>
        </row>
        <row r="2304">
          <cell r="H2304">
            <v>0</v>
          </cell>
        </row>
        <row r="2305">
          <cell r="H2305">
            <v>0</v>
          </cell>
        </row>
        <row r="2306">
          <cell r="H2306">
            <v>0</v>
          </cell>
        </row>
        <row r="2307">
          <cell r="H2307">
            <v>0</v>
          </cell>
        </row>
        <row r="2308">
          <cell r="H2308">
            <v>0</v>
          </cell>
        </row>
        <row r="2309">
          <cell r="H2309">
            <v>0</v>
          </cell>
        </row>
        <row r="2310">
          <cell r="H2310">
            <v>0</v>
          </cell>
        </row>
        <row r="2311">
          <cell r="H2311">
            <v>0</v>
          </cell>
        </row>
        <row r="2312">
          <cell r="H2312">
            <v>0</v>
          </cell>
        </row>
        <row r="2313">
          <cell r="H2313">
            <v>0</v>
          </cell>
        </row>
        <row r="2314">
          <cell r="H2314">
            <v>0</v>
          </cell>
        </row>
        <row r="2315">
          <cell r="H2315">
            <v>0</v>
          </cell>
        </row>
        <row r="2316">
          <cell r="H2316">
            <v>0</v>
          </cell>
        </row>
        <row r="2317">
          <cell r="H2317">
            <v>0</v>
          </cell>
        </row>
        <row r="2318">
          <cell r="H2318">
            <v>0</v>
          </cell>
        </row>
        <row r="2319">
          <cell r="H2319">
            <v>0</v>
          </cell>
        </row>
        <row r="2320">
          <cell r="H2320">
            <v>0</v>
          </cell>
        </row>
        <row r="2321">
          <cell r="H2321">
            <v>0</v>
          </cell>
        </row>
        <row r="2322">
          <cell r="H2322">
            <v>0</v>
          </cell>
        </row>
        <row r="2323">
          <cell r="H2323">
            <v>0</v>
          </cell>
        </row>
        <row r="2324">
          <cell r="H2324">
            <v>0</v>
          </cell>
        </row>
        <row r="2325">
          <cell r="H2325">
            <v>0</v>
          </cell>
        </row>
        <row r="2326">
          <cell r="H2326">
            <v>0</v>
          </cell>
        </row>
        <row r="2327">
          <cell r="H2327">
            <v>0</v>
          </cell>
        </row>
        <row r="2328">
          <cell r="H2328">
            <v>0</v>
          </cell>
        </row>
        <row r="2329">
          <cell r="H2329">
            <v>0</v>
          </cell>
        </row>
        <row r="2330">
          <cell r="H2330">
            <v>0</v>
          </cell>
        </row>
        <row r="2331">
          <cell r="H2331">
            <v>0</v>
          </cell>
        </row>
        <row r="2332">
          <cell r="H2332">
            <v>0</v>
          </cell>
        </row>
        <row r="2333">
          <cell r="H2333">
            <v>0</v>
          </cell>
        </row>
        <row r="2334">
          <cell r="H2334">
            <v>0</v>
          </cell>
        </row>
        <row r="2335">
          <cell r="H2335">
            <v>0</v>
          </cell>
        </row>
        <row r="2336">
          <cell r="H2336">
            <v>0</v>
          </cell>
        </row>
        <row r="2337">
          <cell r="H2337">
            <v>0</v>
          </cell>
        </row>
        <row r="2338">
          <cell r="H2338">
            <v>0</v>
          </cell>
        </row>
        <row r="2339">
          <cell r="H2339">
            <v>0</v>
          </cell>
        </row>
        <row r="2340">
          <cell r="H2340">
            <v>0</v>
          </cell>
        </row>
        <row r="2341">
          <cell r="H2341">
            <v>0</v>
          </cell>
        </row>
        <row r="2342">
          <cell r="H2342">
            <v>0</v>
          </cell>
        </row>
        <row r="2343">
          <cell r="H2343">
            <v>0</v>
          </cell>
        </row>
        <row r="2344">
          <cell r="H2344">
            <v>0</v>
          </cell>
        </row>
        <row r="2345">
          <cell r="H2345">
            <v>0</v>
          </cell>
        </row>
        <row r="2346">
          <cell r="H2346">
            <v>0</v>
          </cell>
        </row>
        <row r="2347">
          <cell r="H2347">
            <v>0</v>
          </cell>
        </row>
        <row r="2348">
          <cell r="H2348">
            <v>0</v>
          </cell>
        </row>
        <row r="2349">
          <cell r="H2349">
            <v>0</v>
          </cell>
        </row>
        <row r="2350">
          <cell r="H2350">
            <v>0</v>
          </cell>
        </row>
        <row r="2351">
          <cell r="H2351">
            <v>0</v>
          </cell>
        </row>
        <row r="2352">
          <cell r="H2352">
            <v>0</v>
          </cell>
        </row>
        <row r="2353">
          <cell r="H2353">
            <v>0</v>
          </cell>
        </row>
        <row r="2354">
          <cell r="H2354">
            <v>0</v>
          </cell>
        </row>
        <row r="2355">
          <cell r="H2355">
            <v>0</v>
          </cell>
        </row>
        <row r="2356">
          <cell r="H2356">
            <v>0</v>
          </cell>
        </row>
        <row r="2357">
          <cell r="H2357">
            <v>0</v>
          </cell>
        </row>
        <row r="2358">
          <cell r="H2358">
            <v>0</v>
          </cell>
        </row>
        <row r="2359">
          <cell r="H2359">
            <v>0</v>
          </cell>
        </row>
        <row r="2360">
          <cell r="H2360">
            <v>0</v>
          </cell>
        </row>
        <row r="2361">
          <cell r="H2361">
            <v>0</v>
          </cell>
        </row>
        <row r="2362">
          <cell r="H2362">
            <v>0</v>
          </cell>
        </row>
        <row r="2363">
          <cell r="H2363">
            <v>0</v>
          </cell>
        </row>
        <row r="2364">
          <cell r="H2364">
            <v>0</v>
          </cell>
        </row>
        <row r="2365">
          <cell r="H2365">
            <v>0</v>
          </cell>
        </row>
        <row r="2366">
          <cell r="H2366">
            <v>0</v>
          </cell>
        </row>
        <row r="2367">
          <cell r="H2367">
            <v>0</v>
          </cell>
        </row>
        <row r="2368">
          <cell r="H2368">
            <v>0</v>
          </cell>
        </row>
        <row r="2369">
          <cell r="H2369">
            <v>0</v>
          </cell>
        </row>
        <row r="2370">
          <cell r="H2370">
            <v>0</v>
          </cell>
        </row>
        <row r="2371">
          <cell r="H2371">
            <v>0</v>
          </cell>
        </row>
        <row r="2372">
          <cell r="H2372">
            <v>0</v>
          </cell>
        </row>
        <row r="2373">
          <cell r="H2373">
            <v>0</v>
          </cell>
        </row>
        <row r="2374">
          <cell r="H2374">
            <v>0</v>
          </cell>
        </row>
        <row r="2375">
          <cell r="H2375">
            <v>0</v>
          </cell>
        </row>
        <row r="2376">
          <cell r="H2376">
            <v>0</v>
          </cell>
        </row>
        <row r="2377">
          <cell r="H2377">
            <v>0</v>
          </cell>
        </row>
        <row r="2378">
          <cell r="H2378">
            <v>0</v>
          </cell>
        </row>
        <row r="2379">
          <cell r="H2379">
            <v>0</v>
          </cell>
        </row>
        <row r="2380">
          <cell r="H2380">
            <v>0</v>
          </cell>
        </row>
        <row r="2381">
          <cell r="H2381">
            <v>0</v>
          </cell>
        </row>
        <row r="2382">
          <cell r="H2382">
            <v>0</v>
          </cell>
        </row>
        <row r="2383">
          <cell r="H2383">
            <v>0</v>
          </cell>
        </row>
        <row r="2384">
          <cell r="H2384">
            <v>0</v>
          </cell>
        </row>
        <row r="2385">
          <cell r="H2385">
            <v>0</v>
          </cell>
        </row>
        <row r="2386">
          <cell r="H2386">
            <v>0</v>
          </cell>
        </row>
        <row r="2387">
          <cell r="H2387">
            <v>0</v>
          </cell>
        </row>
        <row r="2388">
          <cell r="H2388">
            <v>0</v>
          </cell>
        </row>
        <row r="2389">
          <cell r="H2389">
            <v>0</v>
          </cell>
        </row>
        <row r="2390">
          <cell r="H2390">
            <v>0</v>
          </cell>
        </row>
        <row r="2391">
          <cell r="H2391">
            <v>0</v>
          </cell>
        </row>
        <row r="2392">
          <cell r="H2392">
            <v>0</v>
          </cell>
        </row>
        <row r="2393">
          <cell r="H2393">
            <v>0</v>
          </cell>
        </row>
        <row r="2394">
          <cell r="H2394">
            <v>0</v>
          </cell>
        </row>
        <row r="2395">
          <cell r="H2395">
            <v>0</v>
          </cell>
        </row>
        <row r="2396">
          <cell r="H2396">
            <v>0</v>
          </cell>
        </row>
        <row r="2397">
          <cell r="H2397">
            <v>0</v>
          </cell>
        </row>
        <row r="2398">
          <cell r="H2398">
            <v>0</v>
          </cell>
        </row>
        <row r="2399">
          <cell r="H2399">
            <v>0</v>
          </cell>
        </row>
        <row r="2400">
          <cell r="H2400">
            <v>0</v>
          </cell>
        </row>
        <row r="2401">
          <cell r="H2401">
            <v>0</v>
          </cell>
        </row>
        <row r="2402">
          <cell r="H2402">
            <v>0</v>
          </cell>
        </row>
        <row r="2403">
          <cell r="H2403">
            <v>0</v>
          </cell>
        </row>
        <row r="2404">
          <cell r="H2404">
            <v>0</v>
          </cell>
        </row>
        <row r="2405">
          <cell r="H2405">
            <v>0</v>
          </cell>
        </row>
        <row r="2406">
          <cell r="H2406">
            <v>0</v>
          </cell>
        </row>
        <row r="2407">
          <cell r="H2407">
            <v>0</v>
          </cell>
        </row>
        <row r="2408">
          <cell r="H2408">
            <v>0</v>
          </cell>
        </row>
        <row r="2409">
          <cell r="H2409">
            <v>0</v>
          </cell>
        </row>
        <row r="2410">
          <cell r="H2410">
            <v>0</v>
          </cell>
        </row>
        <row r="2411">
          <cell r="H2411">
            <v>0</v>
          </cell>
        </row>
        <row r="2412">
          <cell r="H2412">
            <v>0</v>
          </cell>
        </row>
        <row r="2413">
          <cell r="H2413">
            <v>0</v>
          </cell>
        </row>
        <row r="2414">
          <cell r="H2414">
            <v>0</v>
          </cell>
        </row>
        <row r="2415">
          <cell r="H2415">
            <v>0</v>
          </cell>
        </row>
        <row r="2416">
          <cell r="H2416">
            <v>0</v>
          </cell>
        </row>
        <row r="2417">
          <cell r="H2417">
            <v>0</v>
          </cell>
        </row>
        <row r="2418">
          <cell r="H2418">
            <v>0</v>
          </cell>
        </row>
        <row r="2419">
          <cell r="H2419">
            <v>0</v>
          </cell>
        </row>
        <row r="2420">
          <cell r="H2420">
            <v>0</v>
          </cell>
        </row>
        <row r="2421">
          <cell r="H2421">
            <v>0</v>
          </cell>
        </row>
        <row r="2422">
          <cell r="H2422">
            <v>0</v>
          </cell>
        </row>
        <row r="2423">
          <cell r="H2423">
            <v>0</v>
          </cell>
        </row>
        <row r="2424">
          <cell r="H2424">
            <v>0</v>
          </cell>
        </row>
        <row r="2425">
          <cell r="H2425">
            <v>0</v>
          </cell>
        </row>
        <row r="2426">
          <cell r="H2426">
            <v>0</v>
          </cell>
        </row>
        <row r="2427">
          <cell r="H2427">
            <v>0</v>
          </cell>
        </row>
        <row r="2428">
          <cell r="H2428">
            <v>0</v>
          </cell>
        </row>
        <row r="2429">
          <cell r="H2429">
            <v>0</v>
          </cell>
        </row>
        <row r="2430">
          <cell r="H2430">
            <v>0</v>
          </cell>
        </row>
        <row r="2431">
          <cell r="H2431">
            <v>0</v>
          </cell>
        </row>
        <row r="2432">
          <cell r="H2432">
            <v>0</v>
          </cell>
        </row>
        <row r="2433">
          <cell r="H2433">
            <v>0</v>
          </cell>
        </row>
        <row r="2434">
          <cell r="H2434">
            <v>0</v>
          </cell>
        </row>
        <row r="2435">
          <cell r="H2435">
            <v>0</v>
          </cell>
        </row>
        <row r="2436">
          <cell r="H2436">
            <v>0</v>
          </cell>
        </row>
        <row r="2437">
          <cell r="H2437">
            <v>0</v>
          </cell>
        </row>
        <row r="2438">
          <cell r="H2438">
            <v>0</v>
          </cell>
        </row>
        <row r="2439">
          <cell r="H2439">
            <v>0</v>
          </cell>
        </row>
        <row r="2440">
          <cell r="H2440">
            <v>0</v>
          </cell>
        </row>
        <row r="2441">
          <cell r="H2441">
            <v>0</v>
          </cell>
        </row>
        <row r="2442">
          <cell r="H2442">
            <v>0</v>
          </cell>
        </row>
        <row r="2443">
          <cell r="H2443">
            <v>0</v>
          </cell>
        </row>
        <row r="2444">
          <cell r="H2444">
            <v>0</v>
          </cell>
        </row>
        <row r="2445">
          <cell r="H2445">
            <v>0</v>
          </cell>
        </row>
        <row r="2446">
          <cell r="H2446">
            <v>0</v>
          </cell>
        </row>
        <row r="2447">
          <cell r="H2447">
            <v>0</v>
          </cell>
        </row>
        <row r="2448">
          <cell r="H2448">
            <v>0</v>
          </cell>
        </row>
        <row r="2449">
          <cell r="H2449">
            <v>0</v>
          </cell>
        </row>
        <row r="2450">
          <cell r="H2450">
            <v>0</v>
          </cell>
        </row>
        <row r="2451">
          <cell r="H2451">
            <v>0</v>
          </cell>
        </row>
        <row r="2452">
          <cell r="H2452">
            <v>0</v>
          </cell>
        </row>
        <row r="2453">
          <cell r="H2453">
            <v>0</v>
          </cell>
        </row>
        <row r="2454">
          <cell r="H2454">
            <v>0</v>
          </cell>
        </row>
        <row r="2455">
          <cell r="H2455">
            <v>0</v>
          </cell>
        </row>
        <row r="2456">
          <cell r="H2456">
            <v>0</v>
          </cell>
        </row>
        <row r="2457">
          <cell r="H2457">
            <v>0</v>
          </cell>
        </row>
        <row r="2458">
          <cell r="H2458">
            <v>0</v>
          </cell>
        </row>
        <row r="2459">
          <cell r="H2459">
            <v>0</v>
          </cell>
        </row>
        <row r="2460">
          <cell r="H2460">
            <v>0</v>
          </cell>
        </row>
        <row r="2461">
          <cell r="H2461">
            <v>0</v>
          </cell>
        </row>
        <row r="2462">
          <cell r="H2462">
            <v>0</v>
          </cell>
        </row>
        <row r="2463">
          <cell r="H2463">
            <v>0</v>
          </cell>
        </row>
        <row r="2464">
          <cell r="H2464">
            <v>0</v>
          </cell>
        </row>
        <row r="2465">
          <cell r="H2465">
            <v>0</v>
          </cell>
        </row>
        <row r="2466">
          <cell r="H2466">
            <v>0</v>
          </cell>
        </row>
        <row r="2467">
          <cell r="H2467">
            <v>0</v>
          </cell>
        </row>
        <row r="2468">
          <cell r="H2468">
            <v>0</v>
          </cell>
        </row>
        <row r="2469">
          <cell r="H2469">
            <v>0</v>
          </cell>
        </row>
        <row r="2470">
          <cell r="H2470">
            <v>0</v>
          </cell>
        </row>
        <row r="2471">
          <cell r="H2471">
            <v>0</v>
          </cell>
        </row>
        <row r="2472">
          <cell r="H2472">
            <v>0</v>
          </cell>
        </row>
        <row r="2473">
          <cell r="H2473">
            <v>0</v>
          </cell>
        </row>
        <row r="2474">
          <cell r="H2474">
            <v>0</v>
          </cell>
        </row>
        <row r="2475">
          <cell r="H2475">
            <v>0</v>
          </cell>
        </row>
        <row r="2476">
          <cell r="H2476">
            <v>0</v>
          </cell>
        </row>
        <row r="2477">
          <cell r="H2477">
            <v>0</v>
          </cell>
        </row>
        <row r="2478">
          <cell r="H2478">
            <v>0</v>
          </cell>
        </row>
        <row r="2479">
          <cell r="H2479">
            <v>0</v>
          </cell>
        </row>
        <row r="2480">
          <cell r="H2480">
            <v>0</v>
          </cell>
        </row>
        <row r="2481">
          <cell r="H2481">
            <v>0</v>
          </cell>
        </row>
        <row r="2482">
          <cell r="H2482">
            <v>0</v>
          </cell>
        </row>
        <row r="2483">
          <cell r="H2483">
            <v>0</v>
          </cell>
        </row>
        <row r="2484">
          <cell r="H2484">
            <v>0</v>
          </cell>
        </row>
        <row r="2485">
          <cell r="H2485">
            <v>0</v>
          </cell>
        </row>
        <row r="2486">
          <cell r="H2486">
            <v>0</v>
          </cell>
        </row>
        <row r="2487">
          <cell r="H2487">
            <v>0</v>
          </cell>
        </row>
        <row r="2488">
          <cell r="H2488">
            <v>0</v>
          </cell>
        </row>
        <row r="2489">
          <cell r="H2489">
            <v>0</v>
          </cell>
        </row>
        <row r="2490">
          <cell r="H2490">
            <v>0</v>
          </cell>
        </row>
        <row r="2491">
          <cell r="H2491">
            <v>0</v>
          </cell>
        </row>
        <row r="2492">
          <cell r="H2492">
            <v>0</v>
          </cell>
        </row>
        <row r="2493">
          <cell r="H2493">
            <v>0</v>
          </cell>
        </row>
        <row r="2494">
          <cell r="H2494">
            <v>0</v>
          </cell>
        </row>
        <row r="2495">
          <cell r="H2495">
            <v>0</v>
          </cell>
        </row>
        <row r="2496">
          <cell r="H2496">
            <v>0</v>
          </cell>
        </row>
        <row r="2497">
          <cell r="H2497">
            <v>0</v>
          </cell>
        </row>
        <row r="2498">
          <cell r="H2498">
            <v>0</v>
          </cell>
        </row>
        <row r="2499">
          <cell r="H2499">
            <v>0</v>
          </cell>
        </row>
        <row r="2500">
          <cell r="H2500">
            <v>0</v>
          </cell>
        </row>
        <row r="2501">
          <cell r="H2501">
            <v>0</v>
          </cell>
        </row>
        <row r="2502">
          <cell r="H2502">
            <v>0</v>
          </cell>
        </row>
        <row r="2503">
          <cell r="H2503">
            <v>0</v>
          </cell>
        </row>
        <row r="2504">
          <cell r="H2504">
            <v>0</v>
          </cell>
        </row>
        <row r="2505">
          <cell r="H2505">
            <v>0</v>
          </cell>
        </row>
        <row r="2506">
          <cell r="H2506">
            <v>0</v>
          </cell>
        </row>
        <row r="2507">
          <cell r="H2507">
            <v>0</v>
          </cell>
        </row>
        <row r="2508">
          <cell r="H2508">
            <v>0</v>
          </cell>
        </row>
        <row r="2509">
          <cell r="H2509">
            <v>0</v>
          </cell>
        </row>
        <row r="2510">
          <cell r="H2510">
            <v>0</v>
          </cell>
        </row>
        <row r="2511">
          <cell r="H2511">
            <v>0</v>
          </cell>
        </row>
        <row r="2512">
          <cell r="H2512">
            <v>0</v>
          </cell>
        </row>
        <row r="2513">
          <cell r="H2513">
            <v>0</v>
          </cell>
        </row>
        <row r="2514">
          <cell r="H2514">
            <v>0</v>
          </cell>
        </row>
        <row r="2515">
          <cell r="H2515">
            <v>0</v>
          </cell>
        </row>
        <row r="2516">
          <cell r="H2516">
            <v>0</v>
          </cell>
        </row>
        <row r="2517">
          <cell r="H2517">
            <v>0</v>
          </cell>
        </row>
        <row r="2518">
          <cell r="H2518">
            <v>0</v>
          </cell>
        </row>
        <row r="2519">
          <cell r="H2519">
            <v>0</v>
          </cell>
        </row>
        <row r="2520">
          <cell r="H2520">
            <v>0</v>
          </cell>
        </row>
        <row r="2521">
          <cell r="H2521">
            <v>0</v>
          </cell>
        </row>
        <row r="2522">
          <cell r="H2522">
            <v>0</v>
          </cell>
        </row>
        <row r="2523">
          <cell r="H2523">
            <v>0</v>
          </cell>
        </row>
        <row r="2524">
          <cell r="H2524">
            <v>0</v>
          </cell>
        </row>
        <row r="2525">
          <cell r="H2525">
            <v>0</v>
          </cell>
        </row>
        <row r="2526">
          <cell r="H2526">
            <v>0</v>
          </cell>
        </row>
        <row r="2527">
          <cell r="H2527">
            <v>0</v>
          </cell>
        </row>
        <row r="2528">
          <cell r="H2528">
            <v>0</v>
          </cell>
        </row>
        <row r="2529">
          <cell r="H2529">
            <v>0</v>
          </cell>
        </row>
        <row r="2530">
          <cell r="H2530">
            <v>0</v>
          </cell>
        </row>
        <row r="2531">
          <cell r="H2531">
            <v>0</v>
          </cell>
        </row>
        <row r="2532">
          <cell r="H2532">
            <v>0</v>
          </cell>
        </row>
        <row r="2533">
          <cell r="H2533">
            <v>0</v>
          </cell>
        </row>
        <row r="2534">
          <cell r="H2534">
            <v>0</v>
          </cell>
        </row>
        <row r="2535">
          <cell r="H2535">
            <v>0</v>
          </cell>
        </row>
        <row r="2536">
          <cell r="H2536">
            <v>0</v>
          </cell>
        </row>
        <row r="2537">
          <cell r="H2537">
            <v>0</v>
          </cell>
        </row>
        <row r="2538">
          <cell r="H2538">
            <v>0</v>
          </cell>
        </row>
        <row r="2539">
          <cell r="H2539">
            <v>0</v>
          </cell>
        </row>
        <row r="2540">
          <cell r="H2540">
            <v>0</v>
          </cell>
        </row>
        <row r="2541">
          <cell r="H2541">
            <v>0</v>
          </cell>
        </row>
        <row r="2542">
          <cell r="H2542">
            <v>0</v>
          </cell>
        </row>
        <row r="2543">
          <cell r="H2543">
            <v>0</v>
          </cell>
        </row>
        <row r="2544">
          <cell r="H2544">
            <v>0</v>
          </cell>
        </row>
        <row r="2545">
          <cell r="H2545">
            <v>0</v>
          </cell>
        </row>
        <row r="2546">
          <cell r="H2546">
            <v>0</v>
          </cell>
        </row>
        <row r="2547">
          <cell r="H2547">
            <v>0</v>
          </cell>
        </row>
        <row r="2548">
          <cell r="H2548">
            <v>0</v>
          </cell>
        </row>
        <row r="2549">
          <cell r="H2549">
            <v>0</v>
          </cell>
        </row>
        <row r="2550">
          <cell r="H2550">
            <v>0</v>
          </cell>
        </row>
        <row r="2551">
          <cell r="H2551">
            <v>0</v>
          </cell>
        </row>
        <row r="2552">
          <cell r="H2552">
            <v>0</v>
          </cell>
        </row>
        <row r="2553">
          <cell r="H2553">
            <v>0</v>
          </cell>
        </row>
        <row r="2554">
          <cell r="H2554">
            <v>0</v>
          </cell>
        </row>
        <row r="2555">
          <cell r="H2555">
            <v>0</v>
          </cell>
        </row>
        <row r="2556">
          <cell r="H2556">
            <v>0</v>
          </cell>
        </row>
        <row r="2557">
          <cell r="H2557">
            <v>0</v>
          </cell>
        </row>
        <row r="2558">
          <cell r="H2558">
            <v>0</v>
          </cell>
        </row>
        <row r="2559">
          <cell r="H2559">
            <v>0</v>
          </cell>
        </row>
        <row r="2560">
          <cell r="H2560">
            <v>0</v>
          </cell>
        </row>
        <row r="2561">
          <cell r="H2561">
            <v>0</v>
          </cell>
        </row>
        <row r="2562">
          <cell r="H2562">
            <v>0</v>
          </cell>
        </row>
        <row r="2563">
          <cell r="H2563">
            <v>0</v>
          </cell>
        </row>
        <row r="2564">
          <cell r="H2564">
            <v>0</v>
          </cell>
        </row>
        <row r="2565">
          <cell r="H2565">
            <v>0</v>
          </cell>
        </row>
        <row r="2566">
          <cell r="H2566">
            <v>0</v>
          </cell>
        </row>
        <row r="2567">
          <cell r="H2567">
            <v>0</v>
          </cell>
        </row>
        <row r="2568">
          <cell r="H2568">
            <v>0</v>
          </cell>
        </row>
        <row r="2569">
          <cell r="H2569">
            <v>0</v>
          </cell>
        </row>
        <row r="2570">
          <cell r="H2570">
            <v>0</v>
          </cell>
        </row>
        <row r="2571">
          <cell r="H2571">
            <v>0</v>
          </cell>
        </row>
        <row r="2572">
          <cell r="H2572">
            <v>0</v>
          </cell>
        </row>
        <row r="2573">
          <cell r="H2573">
            <v>0</v>
          </cell>
        </row>
        <row r="2574">
          <cell r="H2574">
            <v>0</v>
          </cell>
        </row>
        <row r="2575">
          <cell r="H2575">
            <v>0</v>
          </cell>
        </row>
        <row r="2576">
          <cell r="H2576">
            <v>0</v>
          </cell>
        </row>
        <row r="2577">
          <cell r="H2577">
            <v>0</v>
          </cell>
        </row>
        <row r="2578">
          <cell r="H2578">
            <v>0</v>
          </cell>
        </row>
        <row r="2579">
          <cell r="H2579">
            <v>0</v>
          </cell>
        </row>
        <row r="2580">
          <cell r="H2580">
            <v>0</v>
          </cell>
        </row>
        <row r="2581">
          <cell r="H2581">
            <v>0</v>
          </cell>
        </row>
        <row r="2582">
          <cell r="H2582">
            <v>0</v>
          </cell>
        </row>
        <row r="2583">
          <cell r="H2583">
            <v>0</v>
          </cell>
        </row>
        <row r="2584">
          <cell r="H2584">
            <v>0</v>
          </cell>
        </row>
        <row r="2585">
          <cell r="H2585">
            <v>0</v>
          </cell>
        </row>
        <row r="2586">
          <cell r="H2586">
            <v>0</v>
          </cell>
        </row>
        <row r="2587">
          <cell r="H2587">
            <v>0</v>
          </cell>
        </row>
        <row r="2588">
          <cell r="H2588">
            <v>0</v>
          </cell>
        </row>
        <row r="2589">
          <cell r="H2589">
            <v>0</v>
          </cell>
        </row>
        <row r="2590">
          <cell r="H2590">
            <v>0</v>
          </cell>
        </row>
        <row r="2591">
          <cell r="H2591">
            <v>0</v>
          </cell>
        </row>
        <row r="2592">
          <cell r="H2592">
            <v>0</v>
          </cell>
        </row>
        <row r="2593">
          <cell r="H2593">
            <v>0</v>
          </cell>
        </row>
        <row r="2594">
          <cell r="H2594">
            <v>0</v>
          </cell>
        </row>
        <row r="2595">
          <cell r="H2595">
            <v>0</v>
          </cell>
        </row>
        <row r="2596">
          <cell r="H2596">
            <v>0</v>
          </cell>
        </row>
        <row r="2597">
          <cell r="H2597">
            <v>0</v>
          </cell>
        </row>
        <row r="2598">
          <cell r="H2598">
            <v>0</v>
          </cell>
        </row>
        <row r="2599">
          <cell r="H2599">
            <v>0</v>
          </cell>
        </row>
        <row r="2600">
          <cell r="H2600">
            <v>0</v>
          </cell>
        </row>
        <row r="2601">
          <cell r="H2601">
            <v>0</v>
          </cell>
        </row>
        <row r="2602">
          <cell r="H2602">
            <v>0</v>
          </cell>
        </row>
        <row r="2603">
          <cell r="H2603">
            <v>0</v>
          </cell>
        </row>
        <row r="2604">
          <cell r="H2604">
            <v>0</v>
          </cell>
        </row>
        <row r="2605">
          <cell r="H2605">
            <v>0</v>
          </cell>
        </row>
        <row r="2606">
          <cell r="H2606">
            <v>0</v>
          </cell>
        </row>
        <row r="2607">
          <cell r="H2607">
            <v>0</v>
          </cell>
        </row>
        <row r="2608">
          <cell r="H2608">
            <v>0</v>
          </cell>
        </row>
        <row r="2609">
          <cell r="H2609">
            <v>0</v>
          </cell>
        </row>
        <row r="2610">
          <cell r="H2610">
            <v>0</v>
          </cell>
        </row>
        <row r="2611">
          <cell r="H2611">
            <v>0</v>
          </cell>
        </row>
        <row r="2612">
          <cell r="H2612">
            <v>0</v>
          </cell>
        </row>
        <row r="2613">
          <cell r="H2613">
            <v>0</v>
          </cell>
        </row>
        <row r="2614">
          <cell r="H2614">
            <v>0</v>
          </cell>
        </row>
        <row r="2615">
          <cell r="H2615">
            <v>0</v>
          </cell>
        </row>
        <row r="2616">
          <cell r="H2616">
            <v>0</v>
          </cell>
        </row>
        <row r="2617">
          <cell r="H2617">
            <v>0</v>
          </cell>
        </row>
        <row r="2618">
          <cell r="H2618">
            <v>0</v>
          </cell>
        </row>
        <row r="2619">
          <cell r="H2619">
            <v>0</v>
          </cell>
        </row>
        <row r="2620">
          <cell r="H2620">
            <v>0</v>
          </cell>
        </row>
        <row r="2621">
          <cell r="H2621">
            <v>0</v>
          </cell>
        </row>
        <row r="2622">
          <cell r="H2622">
            <v>0</v>
          </cell>
        </row>
        <row r="2623">
          <cell r="H2623">
            <v>0</v>
          </cell>
        </row>
        <row r="2624">
          <cell r="H2624">
            <v>0</v>
          </cell>
        </row>
        <row r="2625">
          <cell r="H2625">
            <v>0</v>
          </cell>
        </row>
        <row r="2626">
          <cell r="H2626">
            <v>0</v>
          </cell>
        </row>
        <row r="2627">
          <cell r="H2627">
            <v>0</v>
          </cell>
        </row>
        <row r="2628">
          <cell r="H2628">
            <v>0</v>
          </cell>
        </row>
        <row r="2629">
          <cell r="H2629">
            <v>0</v>
          </cell>
        </row>
        <row r="2630">
          <cell r="H2630">
            <v>0</v>
          </cell>
        </row>
        <row r="2631">
          <cell r="H2631">
            <v>0</v>
          </cell>
        </row>
        <row r="2632">
          <cell r="H2632">
            <v>0</v>
          </cell>
        </row>
        <row r="2633">
          <cell r="H2633">
            <v>0</v>
          </cell>
        </row>
        <row r="2634">
          <cell r="H2634">
            <v>0</v>
          </cell>
        </row>
        <row r="2635">
          <cell r="H2635">
            <v>0</v>
          </cell>
        </row>
        <row r="2636">
          <cell r="H2636">
            <v>0</v>
          </cell>
        </row>
        <row r="2637">
          <cell r="H2637">
            <v>0</v>
          </cell>
        </row>
        <row r="2638">
          <cell r="H2638">
            <v>0</v>
          </cell>
        </row>
        <row r="2639">
          <cell r="H2639">
            <v>0</v>
          </cell>
        </row>
        <row r="2640">
          <cell r="H2640">
            <v>0</v>
          </cell>
        </row>
        <row r="2641">
          <cell r="H2641">
            <v>0</v>
          </cell>
        </row>
        <row r="2642">
          <cell r="H2642">
            <v>0</v>
          </cell>
        </row>
        <row r="2643">
          <cell r="H2643">
            <v>0</v>
          </cell>
        </row>
        <row r="2644">
          <cell r="H2644">
            <v>0</v>
          </cell>
        </row>
        <row r="2645">
          <cell r="H2645">
            <v>0</v>
          </cell>
        </row>
        <row r="2646">
          <cell r="H2646">
            <v>0</v>
          </cell>
        </row>
        <row r="2647">
          <cell r="H2647">
            <v>0</v>
          </cell>
        </row>
        <row r="2648">
          <cell r="H2648">
            <v>0</v>
          </cell>
        </row>
        <row r="2649">
          <cell r="H2649">
            <v>0</v>
          </cell>
        </row>
        <row r="2650">
          <cell r="H2650">
            <v>0</v>
          </cell>
        </row>
        <row r="2651">
          <cell r="H2651">
            <v>0</v>
          </cell>
        </row>
        <row r="2652">
          <cell r="H2652">
            <v>0</v>
          </cell>
        </row>
        <row r="2653">
          <cell r="H2653">
            <v>0</v>
          </cell>
        </row>
        <row r="2654">
          <cell r="H2654">
            <v>0</v>
          </cell>
        </row>
        <row r="2655">
          <cell r="H2655">
            <v>0</v>
          </cell>
        </row>
        <row r="2656">
          <cell r="H2656">
            <v>0</v>
          </cell>
        </row>
        <row r="2657">
          <cell r="H2657">
            <v>0</v>
          </cell>
        </row>
        <row r="2658">
          <cell r="H2658">
            <v>0</v>
          </cell>
        </row>
        <row r="2659">
          <cell r="H2659">
            <v>0</v>
          </cell>
        </row>
        <row r="2660">
          <cell r="H2660">
            <v>0</v>
          </cell>
        </row>
        <row r="2661">
          <cell r="H2661">
            <v>0</v>
          </cell>
        </row>
        <row r="2662">
          <cell r="H2662">
            <v>0</v>
          </cell>
        </row>
        <row r="2663">
          <cell r="H2663">
            <v>0</v>
          </cell>
        </row>
        <row r="2664">
          <cell r="H2664">
            <v>0</v>
          </cell>
        </row>
        <row r="2665">
          <cell r="H2665">
            <v>0</v>
          </cell>
        </row>
        <row r="2666">
          <cell r="H2666">
            <v>0</v>
          </cell>
        </row>
        <row r="2667">
          <cell r="H2667">
            <v>0</v>
          </cell>
        </row>
        <row r="2668">
          <cell r="H2668">
            <v>0</v>
          </cell>
        </row>
        <row r="2669">
          <cell r="H2669">
            <v>0</v>
          </cell>
        </row>
        <row r="2670">
          <cell r="H2670">
            <v>0</v>
          </cell>
        </row>
        <row r="2671">
          <cell r="H2671">
            <v>0</v>
          </cell>
        </row>
        <row r="2672">
          <cell r="H2672">
            <v>0</v>
          </cell>
        </row>
        <row r="2673">
          <cell r="H2673">
            <v>0</v>
          </cell>
        </row>
        <row r="2674">
          <cell r="H2674">
            <v>0</v>
          </cell>
        </row>
        <row r="2675">
          <cell r="H2675">
            <v>0</v>
          </cell>
        </row>
        <row r="2676">
          <cell r="H2676">
            <v>0</v>
          </cell>
        </row>
        <row r="2677">
          <cell r="H2677">
            <v>0</v>
          </cell>
        </row>
        <row r="2678">
          <cell r="H2678">
            <v>0</v>
          </cell>
        </row>
        <row r="2679">
          <cell r="H2679">
            <v>0</v>
          </cell>
        </row>
        <row r="2680">
          <cell r="H2680">
            <v>0</v>
          </cell>
        </row>
        <row r="2681">
          <cell r="H2681">
            <v>0</v>
          </cell>
        </row>
        <row r="2682">
          <cell r="H2682">
            <v>0</v>
          </cell>
        </row>
        <row r="2683">
          <cell r="H2683">
            <v>0</v>
          </cell>
        </row>
        <row r="2684">
          <cell r="H2684">
            <v>0</v>
          </cell>
        </row>
        <row r="2685">
          <cell r="H2685">
            <v>0</v>
          </cell>
        </row>
        <row r="2686">
          <cell r="H2686">
            <v>0</v>
          </cell>
        </row>
        <row r="2687">
          <cell r="H2687">
            <v>0</v>
          </cell>
        </row>
        <row r="2688">
          <cell r="H2688">
            <v>0</v>
          </cell>
        </row>
        <row r="2689">
          <cell r="H2689">
            <v>0</v>
          </cell>
        </row>
        <row r="2690">
          <cell r="H2690">
            <v>0</v>
          </cell>
        </row>
        <row r="2691">
          <cell r="H2691">
            <v>0</v>
          </cell>
        </row>
        <row r="2692">
          <cell r="H2692">
            <v>0</v>
          </cell>
        </row>
        <row r="2693">
          <cell r="H2693">
            <v>0</v>
          </cell>
        </row>
        <row r="2694">
          <cell r="H2694">
            <v>0</v>
          </cell>
        </row>
        <row r="2695">
          <cell r="H2695">
            <v>0</v>
          </cell>
        </row>
        <row r="2696">
          <cell r="H2696">
            <v>0</v>
          </cell>
        </row>
        <row r="2697">
          <cell r="H2697">
            <v>0</v>
          </cell>
        </row>
        <row r="2698">
          <cell r="H2698">
            <v>0</v>
          </cell>
        </row>
        <row r="2699">
          <cell r="H2699">
            <v>0</v>
          </cell>
        </row>
        <row r="2700">
          <cell r="H2700">
            <v>0</v>
          </cell>
        </row>
        <row r="2701">
          <cell r="H2701">
            <v>0</v>
          </cell>
        </row>
        <row r="2702">
          <cell r="H2702">
            <v>0</v>
          </cell>
        </row>
        <row r="2703">
          <cell r="H2703">
            <v>0</v>
          </cell>
        </row>
        <row r="2704">
          <cell r="H2704">
            <v>0</v>
          </cell>
        </row>
        <row r="2705">
          <cell r="H2705">
            <v>0</v>
          </cell>
        </row>
        <row r="2706">
          <cell r="H2706">
            <v>0</v>
          </cell>
        </row>
        <row r="2707">
          <cell r="H2707">
            <v>0</v>
          </cell>
        </row>
        <row r="2708">
          <cell r="H2708">
            <v>0</v>
          </cell>
        </row>
        <row r="2709">
          <cell r="H2709">
            <v>0</v>
          </cell>
        </row>
        <row r="2710">
          <cell r="H2710">
            <v>0</v>
          </cell>
        </row>
        <row r="2711">
          <cell r="H2711">
            <v>0</v>
          </cell>
        </row>
        <row r="2712">
          <cell r="H2712">
            <v>0</v>
          </cell>
        </row>
        <row r="2713">
          <cell r="H2713">
            <v>0</v>
          </cell>
        </row>
        <row r="2714">
          <cell r="H2714">
            <v>0</v>
          </cell>
        </row>
        <row r="2715">
          <cell r="H2715">
            <v>0</v>
          </cell>
        </row>
        <row r="2716">
          <cell r="H2716">
            <v>0</v>
          </cell>
        </row>
        <row r="2717">
          <cell r="H2717">
            <v>0</v>
          </cell>
        </row>
        <row r="2718">
          <cell r="H2718">
            <v>0</v>
          </cell>
        </row>
        <row r="2719">
          <cell r="H2719">
            <v>0</v>
          </cell>
        </row>
        <row r="2720">
          <cell r="H2720">
            <v>0</v>
          </cell>
        </row>
        <row r="2721">
          <cell r="H2721">
            <v>0</v>
          </cell>
        </row>
        <row r="2722">
          <cell r="H2722">
            <v>0</v>
          </cell>
        </row>
        <row r="2723">
          <cell r="H2723">
            <v>0</v>
          </cell>
        </row>
        <row r="2724">
          <cell r="H2724">
            <v>0</v>
          </cell>
        </row>
        <row r="2725">
          <cell r="H2725">
            <v>0</v>
          </cell>
        </row>
        <row r="2726">
          <cell r="H2726">
            <v>0</v>
          </cell>
        </row>
        <row r="2727">
          <cell r="H2727">
            <v>0</v>
          </cell>
        </row>
        <row r="2728">
          <cell r="H2728">
            <v>0</v>
          </cell>
        </row>
        <row r="2729">
          <cell r="H2729">
            <v>0</v>
          </cell>
        </row>
        <row r="2730">
          <cell r="H2730">
            <v>0</v>
          </cell>
        </row>
        <row r="2731">
          <cell r="H2731">
            <v>0</v>
          </cell>
        </row>
        <row r="2732">
          <cell r="H2732">
            <v>0</v>
          </cell>
        </row>
        <row r="2733">
          <cell r="H2733">
            <v>0</v>
          </cell>
        </row>
        <row r="2734">
          <cell r="H2734">
            <v>0</v>
          </cell>
        </row>
        <row r="2735">
          <cell r="H2735">
            <v>0</v>
          </cell>
        </row>
        <row r="2736">
          <cell r="H2736">
            <v>0</v>
          </cell>
        </row>
        <row r="2737">
          <cell r="H2737">
            <v>0</v>
          </cell>
        </row>
        <row r="2738">
          <cell r="H2738">
            <v>0</v>
          </cell>
        </row>
        <row r="2739">
          <cell r="H2739">
            <v>0</v>
          </cell>
        </row>
        <row r="2740">
          <cell r="H2740">
            <v>0</v>
          </cell>
        </row>
        <row r="2741">
          <cell r="H2741">
            <v>0</v>
          </cell>
        </row>
        <row r="2742">
          <cell r="H2742">
            <v>0</v>
          </cell>
        </row>
        <row r="2743">
          <cell r="H2743">
            <v>0</v>
          </cell>
        </row>
        <row r="2744">
          <cell r="H2744">
            <v>0</v>
          </cell>
        </row>
        <row r="2745">
          <cell r="H2745">
            <v>0</v>
          </cell>
        </row>
        <row r="2746">
          <cell r="H2746">
            <v>0</v>
          </cell>
        </row>
        <row r="2747">
          <cell r="H2747">
            <v>0</v>
          </cell>
        </row>
        <row r="2748">
          <cell r="H2748">
            <v>0</v>
          </cell>
        </row>
        <row r="2749">
          <cell r="H2749">
            <v>0</v>
          </cell>
        </row>
        <row r="2750">
          <cell r="H2750">
            <v>0</v>
          </cell>
        </row>
        <row r="2751">
          <cell r="H2751">
            <v>0</v>
          </cell>
        </row>
        <row r="2752">
          <cell r="H2752">
            <v>0</v>
          </cell>
        </row>
        <row r="2753">
          <cell r="H2753">
            <v>0</v>
          </cell>
        </row>
        <row r="2754">
          <cell r="H2754">
            <v>0</v>
          </cell>
        </row>
        <row r="2755">
          <cell r="H2755">
            <v>0</v>
          </cell>
        </row>
        <row r="2756">
          <cell r="H2756">
            <v>0</v>
          </cell>
        </row>
        <row r="2757">
          <cell r="H2757">
            <v>0</v>
          </cell>
        </row>
        <row r="2758">
          <cell r="H2758">
            <v>0</v>
          </cell>
        </row>
        <row r="2759">
          <cell r="H2759">
            <v>0</v>
          </cell>
        </row>
        <row r="2760">
          <cell r="H2760">
            <v>0</v>
          </cell>
        </row>
        <row r="2761">
          <cell r="H2761">
            <v>0</v>
          </cell>
        </row>
        <row r="2762">
          <cell r="H2762">
            <v>0</v>
          </cell>
        </row>
        <row r="2763">
          <cell r="H2763">
            <v>0</v>
          </cell>
        </row>
        <row r="2764">
          <cell r="H2764">
            <v>0</v>
          </cell>
        </row>
        <row r="2765">
          <cell r="H2765">
            <v>0</v>
          </cell>
        </row>
        <row r="2766">
          <cell r="H2766">
            <v>0</v>
          </cell>
        </row>
        <row r="2767">
          <cell r="H2767">
            <v>0</v>
          </cell>
        </row>
        <row r="2768">
          <cell r="H2768">
            <v>0</v>
          </cell>
        </row>
        <row r="2769">
          <cell r="H2769">
            <v>0</v>
          </cell>
        </row>
        <row r="2770">
          <cell r="H2770">
            <v>0</v>
          </cell>
        </row>
        <row r="2771">
          <cell r="H2771">
            <v>0</v>
          </cell>
        </row>
        <row r="2772">
          <cell r="H2772">
            <v>0</v>
          </cell>
        </row>
        <row r="2773">
          <cell r="H2773">
            <v>0</v>
          </cell>
        </row>
        <row r="2774">
          <cell r="H2774">
            <v>0</v>
          </cell>
        </row>
        <row r="2775">
          <cell r="H2775">
            <v>0</v>
          </cell>
        </row>
        <row r="2776">
          <cell r="H2776">
            <v>0</v>
          </cell>
        </row>
        <row r="2777">
          <cell r="H2777">
            <v>0</v>
          </cell>
        </row>
        <row r="2778">
          <cell r="H2778">
            <v>0</v>
          </cell>
        </row>
        <row r="2779">
          <cell r="H2779">
            <v>0</v>
          </cell>
        </row>
        <row r="2780">
          <cell r="H2780">
            <v>0</v>
          </cell>
        </row>
        <row r="2781">
          <cell r="H2781">
            <v>0</v>
          </cell>
        </row>
        <row r="2782">
          <cell r="H2782">
            <v>0</v>
          </cell>
        </row>
        <row r="2783">
          <cell r="H2783">
            <v>0</v>
          </cell>
        </row>
        <row r="2784">
          <cell r="H2784">
            <v>0</v>
          </cell>
        </row>
        <row r="2785">
          <cell r="H2785">
            <v>0</v>
          </cell>
        </row>
        <row r="2786">
          <cell r="H2786">
            <v>0</v>
          </cell>
        </row>
        <row r="2787">
          <cell r="H2787">
            <v>0</v>
          </cell>
        </row>
        <row r="2788">
          <cell r="H2788">
            <v>0</v>
          </cell>
        </row>
        <row r="2789">
          <cell r="H2789">
            <v>0</v>
          </cell>
        </row>
        <row r="2790">
          <cell r="H2790">
            <v>0</v>
          </cell>
        </row>
        <row r="2791">
          <cell r="H2791">
            <v>0</v>
          </cell>
        </row>
        <row r="2792">
          <cell r="H2792">
            <v>0</v>
          </cell>
        </row>
        <row r="2793">
          <cell r="H2793">
            <v>0</v>
          </cell>
        </row>
        <row r="2794">
          <cell r="H2794">
            <v>0</v>
          </cell>
        </row>
        <row r="2795">
          <cell r="H2795">
            <v>0</v>
          </cell>
        </row>
        <row r="2796">
          <cell r="H2796">
            <v>0</v>
          </cell>
        </row>
        <row r="2797">
          <cell r="H2797">
            <v>0</v>
          </cell>
        </row>
        <row r="2798">
          <cell r="H2798">
            <v>0</v>
          </cell>
        </row>
        <row r="2799">
          <cell r="H2799">
            <v>0</v>
          </cell>
        </row>
        <row r="2800">
          <cell r="H2800">
            <v>0</v>
          </cell>
        </row>
        <row r="2801">
          <cell r="H2801">
            <v>0</v>
          </cell>
        </row>
        <row r="2802">
          <cell r="H2802">
            <v>0</v>
          </cell>
        </row>
        <row r="2803">
          <cell r="H2803">
            <v>0</v>
          </cell>
        </row>
        <row r="2804">
          <cell r="H2804">
            <v>0</v>
          </cell>
        </row>
        <row r="2805">
          <cell r="H2805">
            <v>0</v>
          </cell>
        </row>
        <row r="2806">
          <cell r="H2806">
            <v>0</v>
          </cell>
        </row>
        <row r="2807">
          <cell r="H2807">
            <v>0</v>
          </cell>
        </row>
        <row r="2808">
          <cell r="H2808">
            <v>0</v>
          </cell>
        </row>
        <row r="2809">
          <cell r="H2809">
            <v>0</v>
          </cell>
        </row>
        <row r="2810">
          <cell r="H2810">
            <v>0</v>
          </cell>
        </row>
        <row r="2811">
          <cell r="H2811">
            <v>0</v>
          </cell>
        </row>
        <row r="2812">
          <cell r="H2812">
            <v>0</v>
          </cell>
        </row>
        <row r="2813">
          <cell r="H2813">
            <v>0</v>
          </cell>
        </row>
        <row r="2814">
          <cell r="H2814">
            <v>0</v>
          </cell>
        </row>
        <row r="2815">
          <cell r="H2815">
            <v>0</v>
          </cell>
        </row>
        <row r="2816">
          <cell r="H2816">
            <v>0</v>
          </cell>
        </row>
        <row r="2817">
          <cell r="H2817">
            <v>0</v>
          </cell>
        </row>
        <row r="2818">
          <cell r="H2818">
            <v>0</v>
          </cell>
        </row>
        <row r="2819">
          <cell r="H2819">
            <v>0</v>
          </cell>
        </row>
        <row r="2820">
          <cell r="H2820">
            <v>0</v>
          </cell>
        </row>
        <row r="2821">
          <cell r="H2821">
            <v>0</v>
          </cell>
        </row>
        <row r="2822">
          <cell r="H2822">
            <v>0</v>
          </cell>
        </row>
        <row r="2823">
          <cell r="H2823">
            <v>0</v>
          </cell>
        </row>
        <row r="2824">
          <cell r="H2824">
            <v>0</v>
          </cell>
        </row>
        <row r="2825">
          <cell r="H2825">
            <v>0</v>
          </cell>
        </row>
        <row r="2826">
          <cell r="H2826">
            <v>0</v>
          </cell>
        </row>
        <row r="2827">
          <cell r="H2827">
            <v>0</v>
          </cell>
        </row>
        <row r="2828">
          <cell r="H2828">
            <v>0</v>
          </cell>
        </row>
        <row r="2829">
          <cell r="H2829">
            <v>0</v>
          </cell>
        </row>
        <row r="2830">
          <cell r="H2830">
            <v>0</v>
          </cell>
        </row>
        <row r="2831">
          <cell r="H2831">
            <v>0</v>
          </cell>
        </row>
        <row r="2832">
          <cell r="H2832">
            <v>0</v>
          </cell>
        </row>
        <row r="2833">
          <cell r="H2833">
            <v>0</v>
          </cell>
        </row>
        <row r="2834">
          <cell r="H2834">
            <v>0</v>
          </cell>
        </row>
        <row r="2835">
          <cell r="H2835">
            <v>0</v>
          </cell>
        </row>
        <row r="2836">
          <cell r="H2836">
            <v>0</v>
          </cell>
        </row>
        <row r="2837">
          <cell r="H2837">
            <v>0</v>
          </cell>
        </row>
        <row r="2838">
          <cell r="H2838">
            <v>0</v>
          </cell>
        </row>
        <row r="2839">
          <cell r="H2839">
            <v>0</v>
          </cell>
        </row>
        <row r="2840">
          <cell r="H2840">
            <v>0</v>
          </cell>
        </row>
        <row r="2841">
          <cell r="H2841">
            <v>0</v>
          </cell>
        </row>
        <row r="2842">
          <cell r="H2842">
            <v>0</v>
          </cell>
        </row>
        <row r="2843">
          <cell r="H2843">
            <v>0</v>
          </cell>
        </row>
        <row r="2844">
          <cell r="H2844">
            <v>0</v>
          </cell>
        </row>
        <row r="2845">
          <cell r="H2845">
            <v>0</v>
          </cell>
        </row>
        <row r="2846">
          <cell r="H2846">
            <v>0</v>
          </cell>
        </row>
        <row r="2847">
          <cell r="H2847">
            <v>0</v>
          </cell>
        </row>
        <row r="2848">
          <cell r="H2848">
            <v>0</v>
          </cell>
        </row>
        <row r="2849">
          <cell r="H2849">
            <v>0</v>
          </cell>
        </row>
        <row r="2850">
          <cell r="H2850">
            <v>0</v>
          </cell>
        </row>
        <row r="2851">
          <cell r="H2851">
            <v>0</v>
          </cell>
        </row>
        <row r="2852">
          <cell r="H2852">
            <v>0</v>
          </cell>
        </row>
        <row r="2853">
          <cell r="H2853">
            <v>0</v>
          </cell>
        </row>
        <row r="2854">
          <cell r="H2854">
            <v>0</v>
          </cell>
        </row>
        <row r="2855">
          <cell r="H2855">
            <v>0</v>
          </cell>
        </row>
        <row r="2856">
          <cell r="H2856">
            <v>0</v>
          </cell>
        </row>
        <row r="2857">
          <cell r="H2857">
            <v>0</v>
          </cell>
        </row>
        <row r="2858">
          <cell r="H2858">
            <v>0</v>
          </cell>
        </row>
        <row r="2859">
          <cell r="H2859">
            <v>0</v>
          </cell>
        </row>
        <row r="2860">
          <cell r="H2860">
            <v>0</v>
          </cell>
        </row>
        <row r="2861">
          <cell r="H2861">
            <v>0</v>
          </cell>
        </row>
        <row r="2862">
          <cell r="H2862">
            <v>0</v>
          </cell>
        </row>
        <row r="2863">
          <cell r="H2863">
            <v>0</v>
          </cell>
        </row>
        <row r="2864">
          <cell r="H2864">
            <v>0</v>
          </cell>
        </row>
        <row r="2865">
          <cell r="H2865">
            <v>0</v>
          </cell>
        </row>
        <row r="2866">
          <cell r="H2866">
            <v>0</v>
          </cell>
        </row>
        <row r="2867">
          <cell r="H2867">
            <v>0</v>
          </cell>
        </row>
        <row r="2868">
          <cell r="H2868">
            <v>0</v>
          </cell>
        </row>
        <row r="2869">
          <cell r="H2869">
            <v>0</v>
          </cell>
        </row>
        <row r="2870">
          <cell r="H2870">
            <v>0</v>
          </cell>
        </row>
        <row r="2871">
          <cell r="H2871">
            <v>0</v>
          </cell>
        </row>
        <row r="2872">
          <cell r="H2872">
            <v>0</v>
          </cell>
        </row>
        <row r="2873">
          <cell r="H2873">
            <v>0</v>
          </cell>
        </row>
        <row r="2874">
          <cell r="H2874">
            <v>0</v>
          </cell>
        </row>
        <row r="2875">
          <cell r="H2875">
            <v>0</v>
          </cell>
        </row>
        <row r="2876">
          <cell r="H2876">
            <v>0</v>
          </cell>
        </row>
        <row r="2877">
          <cell r="H2877">
            <v>0</v>
          </cell>
        </row>
        <row r="2878">
          <cell r="H2878">
            <v>0</v>
          </cell>
        </row>
        <row r="2879">
          <cell r="H2879">
            <v>0</v>
          </cell>
        </row>
        <row r="2880">
          <cell r="H2880">
            <v>0</v>
          </cell>
        </row>
        <row r="2881">
          <cell r="H2881">
            <v>0</v>
          </cell>
        </row>
        <row r="2882">
          <cell r="H2882">
            <v>0</v>
          </cell>
        </row>
        <row r="2883">
          <cell r="H2883">
            <v>0</v>
          </cell>
        </row>
        <row r="2884">
          <cell r="H2884">
            <v>0</v>
          </cell>
        </row>
        <row r="2885">
          <cell r="H2885">
            <v>0</v>
          </cell>
        </row>
        <row r="2886">
          <cell r="H2886">
            <v>0</v>
          </cell>
        </row>
        <row r="2887">
          <cell r="H2887">
            <v>0</v>
          </cell>
        </row>
        <row r="2888">
          <cell r="H2888">
            <v>0</v>
          </cell>
        </row>
        <row r="2889">
          <cell r="H2889">
            <v>0</v>
          </cell>
        </row>
        <row r="2890">
          <cell r="H2890">
            <v>0</v>
          </cell>
        </row>
        <row r="2891">
          <cell r="H2891">
            <v>0</v>
          </cell>
        </row>
        <row r="2892">
          <cell r="H2892">
            <v>0</v>
          </cell>
        </row>
        <row r="2893">
          <cell r="H2893">
            <v>0</v>
          </cell>
        </row>
        <row r="2894">
          <cell r="H2894">
            <v>0</v>
          </cell>
        </row>
        <row r="2895">
          <cell r="H2895">
            <v>0</v>
          </cell>
        </row>
        <row r="2896">
          <cell r="H2896">
            <v>0</v>
          </cell>
        </row>
        <row r="2897">
          <cell r="H2897">
            <v>0</v>
          </cell>
        </row>
        <row r="2898">
          <cell r="H2898">
            <v>0</v>
          </cell>
        </row>
        <row r="2899">
          <cell r="H2899">
            <v>0</v>
          </cell>
        </row>
        <row r="2900">
          <cell r="H2900">
            <v>0</v>
          </cell>
        </row>
        <row r="2901">
          <cell r="H2901">
            <v>0</v>
          </cell>
        </row>
        <row r="2902">
          <cell r="H2902">
            <v>0</v>
          </cell>
        </row>
        <row r="2903">
          <cell r="H2903">
            <v>0</v>
          </cell>
        </row>
        <row r="2904">
          <cell r="H2904">
            <v>0</v>
          </cell>
        </row>
        <row r="2905">
          <cell r="H2905">
            <v>0</v>
          </cell>
        </row>
        <row r="2906">
          <cell r="H2906">
            <v>0</v>
          </cell>
        </row>
        <row r="2907">
          <cell r="H2907">
            <v>0</v>
          </cell>
        </row>
        <row r="2908">
          <cell r="H2908">
            <v>0</v>
          </cell>
        </row>
        <row r="2909">
          <cell r="H2909">
            <v>0</v>
          </cell>
        </row>
        <row r="2910">
          <cell r="H2910">
            <v>0</v>
          </cell>
        </row>
        <row r="2911">
          <cell r="H2911">
            <v>0</v>
          </cell>
        </row>
        <row r="2912">
          <cell r="H2912">
            <v>0</v>
          </cell>
        </row>
        <row r="2913">
          <cell r="H2913">
            <v>0</v>
          </cell>
        </row>
        <row r="2914">
          <cell r="H2914">
            <v>0</v>
          </cell>
        </row>
        <row r="2915">
          <cell r="H2915">
            <v>0</v>
          </cell>
        </row>
        <row r="2916">
          <cell r="H2916">
            <v>0</v>
          </cell>
        </row>
        <row r="2917">
          <cell r="H2917">
            <v>0</v>
          </cell>
        </row>
        <row r="2918">
          <cell r="H2918">
            <v>0</v>
          </cell>
        </row>
        <row r="2919">
          <cell r="H2919">
            <v>0</v>
          </cell>
        </row>
        <row r="2920">
          <cell r="H2920">
            <v>0</v>
          </cell>
        </row>
        <row r="2921">
          <cell r="H2921">
            <v>0</v>
          </cell>
        </row>
        <row r="2922">
          <cell r="H2922">
            <v>0</v>
          </cell>
        </row>
        <row r="2923">
          <cell r="H2923">
            <v>0</v>
          </cell>
        </row>
        <row r="2924">
          <cell r="H2924">
            <v>0</v>
          </cell>
        </row>
        <row r="2925">
          <cell r="H2925">
            <v>0</v>
          </cell>
        </row>
        <row r="2926">
          <cell r="H2926">
            <v>0</v>
          </cell>
        </row>
        <row r="2927">
          <cell r="H2927">
            <v>0</v>
          </cell>
        </row>
        <row r="2928">
          <cell r="H2928">
            <v>0</v>
          </cell>
        </row>
        <row r="2929">
          <cell r="H2929">
            <v>0</v>
          </cell>
        </row>
        <row r="2930">
          <cell r="H2930">
            <v>0</v>
          </cell>
        </row>
        <row r="2931">
          <cell r="H2931">
            <v>0</v>
          </cell>
        </row>
        <row r="2932">
          <cell r="H2932">
            <v>0</v>
          </cell>
        </row>
        <row r="2933">
          <cell r="H2933">
            <v>0</v>
          </cell>
        </row>
        <row r="2934">
          <cell r="H2934">
            <v>0</v>
          </cell>
        </row>
        <row r="2935">
          <cell r="H2935">
            <v>0</v>
          </cell>
        </row>
        <row r="2936">
          <cell r="H2936">
            <v>0</v>
          </cell>
        </row>
        <row r="2937">
          <cell r="H2937">
            <v>0</v>
          </cell>
        </row>
        <row r="2938">
          <cell r="H2938">
            <v>0</v>
          </cell>
        </row>
        <row r="2939">
          <cell r="H2939">
            <v>0</v>
          </cell>
        </row>
        <row r="2940">
          <cell r="H2940">
            <v>0</v>
          </cell>
        </row>
        <row r="2941">
          <cell r="H2941">
            <v>0</v>
          </cell>
        </row>
        <row r="2942">
          <cell r="H2942">
            <v>0</v>
          </cell>
        </row>
        <row r="2943">
          <cell r="H2943">
            <v>0</v>
          </cell>
        </row>
        <row r="2944">
          <cell r="H2944">
            <v>0</v>
          </cell>
        </row>
        <row r="2945">
          <cell r="H2945">
            <v>0</v>
          </cell>
        </row>
        <row r="2946">
          <cell r="H2946">
            <v>0</v>
          </cell>
        </row>
        <row r="2947">
          <cell r="H2947">
            <v>0</v>
          </cell>
        </row>
        <row r="2948">
          <cell r="H2948">
            <v>0</v>
          </cell>
        </row>
        <row r="2949">
          <cell r="H2949">
            <v>0</v>
          </cell>
        </row>
        <row r="2950">
          <cell r="H2950">
            <v>0</v>
          </cell>
        </row>
        <row r="2951">
          <cell r="H2951">
            <v>0</v>
          </cell>
        </row>
        <row r="2952">
          <cell r="H2952">
            <v>0</v>
          </cell>
        </row>
        <row r="2953">
          <cell r="H2953">
            <v>0</v>
          </cell>
        </row>
        <row r="2954">
          <cell r="H2954">
            <v>0</v>
          </cell>
        </row>
        <row r="2955">
          <cell r="H2955">
            <v>0</v>
          </cell>
        </row>
        <row r="2956">
          <cell r="H2956">
            <v>0</v>
          </cell>
        </row>
        <row r="2957">
          <cell r="H2957">
            <v>0</v>
          </cell>
        </row>
        <row r="2958">
          <cell r="H2958">
            <v>0</v>
          </cell>
        </row>
        <row r="2959">
          <cell r="H2959">
            <v>0</v>
          </cell>
        </row>
        <row r="2960">
          <cell r="H2960">
            <v>0</v>
          </cell>
        </row>
        <row r="2961">
          <cell r="H2961">
            <v>0</v>
          </cell>
        </row>
        <row r="2962">
          <cell r="H2962">
            <v>0</v>
          </cell>
        </row>
        <row r="2963">
          <cell r="H2963">
            <v>0</v>
          </cell>
        </row>
        <row r="2964">
          <cell r="H2964">
            <v>0</v>
          </cell>
        </row>
        <row r="2965">
          <cell r="H2965">
            <v>0</v>
          </cell>
        </row>
        <row r="2966">
          <cell r="H2966">
            <v>0</v>
          </cell>
        </row>
        <row r="2967">
          <cell r="H2967">
            <v>0</v>
          </cell>
        </row>
        <row r="2968">
          <cell r="H2968">
            <v>0</v>
          </cell>
        </row>
        <row r="2969">
          <cell r="H2969">
            <v>0</v>
          </cell>
        </row>
        <row r="2970">
          <cell r="H2970">
            <v>0</v>
          </cell>
        </row>
        <row r="2971">
          <cell r="H2971">
            <v>0</v>
          </cell>
        </row>
        <row r="2972">
          <cell r="H2972">
            <v>0</v>
          </cell>
        </row>
        <row r="2973">
          <cell r="H2973">
            <v>0</v>
          </cell>
        </row>
        <row r="2974">
          <cell r="H2974">
            <v>0</v>
          </cell>
        </row>
        <row r="2975">
          <cell r="H2975">
            <v>0</v>
          </cell>
        </row>
        <row r="2976">
          <cell r="H2976">
            <v>0</v>
          </cell>
        </row>
        <row r="2977">
          <cell r="H2977">
            <v>0</v>
          </cell>
        </row>
        <row r="2978">
          <cell r="H2978">
            <v>0</v>
          </cell>
        </row>
        <row r="2979">
          <cell r="H2979">
            <v>0</v>
          </cell>
        </row>
        <row r="2980">
          <cell r="H2980">
            <v>0</v>
          </cell>
        </row>
        <row r="2981">
          <cell r="H2981">
            <v>0</v>
          </cell>
        </row>
        <row r="2982">
          <cell r="H2982">
            <v>0</v>
          </cell>
        </row>
        <row r="2983">
          <cell r="H2983">
            <v>0</v>
          </cell>
        </row>
        <row r="2984">
          <cell r="H2984">
            <v>0</v>
          </cell>
        </row>
        <row r="2985">
          <cell r="H2985">
            <v>0</v>
          </cell>
        </row>
        <row r="2986">
          <cell r="H2986">
            <v>0</v>
          </cell>
        </row>
        <row r="2987">
          <cell r="H2987">
            <v>0</v>
          </cell>
        </row>
        <row r="2988">
          <cell r="H2988">
            <v>0</v>
          </cell>
        </row>
        <row r="2989">
          <cell r="H2989">
            <v>0</v>
          </cell>
        </row>
        <row r="2990">
          <cell r="H2990">
            <v>0</v>
          </cell>
        </row>
        <row r="2991">
          <cell r="H2991">
            <v>0</v>
          </cell>
        </row>
        <row r="2992">
          <cell r="H2992">
            <v>0</v>
          </cell>
        </row>
        <row r="2993">
          <cell r="H2993">
            <v>0</v>
          </cell>
        </row>
        <row r="2994">
          <cell r="H2994">
            <v>0</v>
          </cell>
        </row>
        <row r="2995">
          <cell r="H2995">
            <v>0</v>
          </cell>
        </row>
        <row r="2996">
          <cell r="H2996">
            <v>0</v>
          </cell>
        </row>
        <row r="2997">
          <cell r="H2997">
            <v>0</v>
          </cell>
        </row>
        <row r="2998">
          <cell r="H2998">
            <v>0</v>
          </cell>
        </row>
        <row r="2999">
          <cell r="H2999">
            <v>0</v>
          </cell>
        </row>
        <row r="3000">
          <cell r="H3000">
            <v>0</v>
          </cell>
        </row>
        <row r="3001">
          <cell r="H3001">
            <v>0</v>
          </cell>
        </row>
        <row r="3002">
          <cell r="H3002">
            <v>0</v>
          </cell>
        </row>
        <row r="3003">
          <cell r="H3003">
            <v>0</v>
          </cell>
        </row>
        <row r="3004">
          <cell r="H3004">
            <v>0</v>
          </cell>
        </row>
        <row r="3005">
          <cell r="H3005">
            <v>0</v>
          </cell>
        </row>
        <row r="3006">
          <cell r="H3006">
            <v>0</v>
          </cell>
        </row>
        <row r="3007">
          <cell r="H3007">
            <v>0</v>
          </cell>
        </row>
        <row r="3008">
          <cell r="H3008">
            <v>0</v>
          </cell>
        </row>
        <row r="3009">
          <cell r="H3009">
            <v>0</v>
          </cell>
        </row>
        <row r="3010">
          <cell r="H3010">
            <v>0</v>
          </cell>
        </row>
        <row r="3011">
          <cell r="H3011">
            <v>0</v>
          </cell>
        </row>
        <row r="3012">
          <cell r="H3012">
            <v>0</v>
          </cell>
        </row>
        <row r="3013">
          <cell r="H3013">
            <v>0</v>
          </cell>
        </row>
        <row r="3014">
          <cell r="H3014">
            <v>0</v>
          </cell>
        </row>
        <row r="3015">
          <cell r="H3015">
            <v>0</v>
          </cell>
        </row>
        <row r="3016">
          <cell r="H3016">
            <v>0</v>
          </cell>
        </row>
        <row r="3017">
          <cell r="H3017">
            <v>0</v>
          </cell>
        </row>
        <row r="3018">
          <cell r="H3018">
            <v>0</v>
          </cell>
        </row>
        <row r="3019">
          <cell r="H3019">
            <v>0</v>
          </cell>
        </row>
        <row r="3020">
          <cell r="H3020">
            <v>0</v>
          </cell>
        </row>
        <row r="3021">
          <cell r="H3021">
            <v>0</v>
          </cell>
        </row>
        <row r="3022">
          <cell r="H3022">
            <v>0</v>
          </cell>
        </row>
        <row r="3023">
          <cell r="H3023">
            <v>0</v>
          </cell>
        </row>
        <row r="3024">
          <cell r="H3024">
            <v>0</v>
          </cell>
        </row>
        <row r="3025">
          <cell r="H3025">
            <v>0</v>
          </cell>
        </row>
        <row r="3026">
          <cell r="H3026">
            <v>0</v>
          </cell>
        </row>
        <row r="3027">
          <cell r="H3027">
            <v>0</v>
          </cell>
        </row>
        <row r="3028">
          <cell r="H3028">
            <v>0</v>
          </cell>
        </row>
        <row r="3029">
          <cell r="H3029">
            <v>0</v>
          </cell>
        </row>
        <row r="3030">
          <cell r="H3030">
            <v>0</v>
          </cell>
        </row>
        <row r="3031">
          <cell r="H3031">
            <v>0</v>
          </cell>
        </row>
        <row r="3032">
          <cell r="H3032">
            <v>0</v>
          </cell>
        </row>
        <row r="3033">
          <cell r="H3033">
            <v>0</v>
          </cell>
        </row>
        <row r="3034">
          <cell r="H3034">
            <v>0</v>
          </cell>
        </row>
        <row r="3035">
          <cell r="H3035">
            <v>0</v>
          </cell>
        </row>
        <row r="3036">
          <cell r="H3036">
            <v>0</v>
          </cell>
        </row>
        <row r="3037">
          <cell r="H3037">
            <v>0</v>
          </cell>
        </row>
        <row r="3038">
          <cell r="H3038">
            <v>0</v>
          </cell>
        </row>
        <row r="3039">
          <cell r="H3039">
            <v>0</v>
          </cell>
        </row>
        <row r="3040">
          <cell r="H3040">
            <v>0</v>
          </cell>
        </row>
        <row r="3041">
          <cell r="H3041">
            <v>0</v>
          </cell>
        </row>
        <row r="3042">
          <cell r="H3042">
            <v>0</v>
          </cell>
        </row>
        <row r="3043">
          <cell r="H3043">
            <v>0</v>
          </cell>
        </row>
        <row r="3044">
          <cell r="H3044">
            <v>0</v>
          </cell>
        </row>
        <row r="3045">
          <cell r="H3045">
            <v>0</v>
          </cell>
        </row>
        <row r="3046">
          <cell r="H3046">
            <v>0</v>
          </cell>
        </row>
        <row r="3047">
          <cell r="H3047">
            <v>0</v>
          </cell>
        </row>
        <row r="3048">
          <cell r="H3048">
            <v>0</v>
          </cell>
        </row>
        <row r="3049">
          <cell r="H3049">
            <v>0</v>
          </cell>
        </row>
        <row r="3050">
          <cell r="H3050">
            <v>0</v>
          </cell>
        </row>
        <row r="3051">
          <cell r="H3051">
            <v>0</v>
          </cell>
        </row>
        <row r="3052">
          <cell r="H3052">
            <v>0</v>
          </cell>
        </row>
        <row r="3053">
          <cell r="H3053">
            <v>0</v>
          </cell>
        </row>
        <row r="3054">
          <cell r="H3054">
            <v>0</v>
          </cell>
        </row>
        <row r="3055">
          <cell r="H3055">
            <v>0</v>
          </cell>
        </row>
        <row r="3056">
          <cell r="H3056">
            <v>0</v>
          </cell>
        </row>
        <row r="3057">
          <cell r="H3057">
            <v>0</v>
          </cell>
        </row>
        <row r="3058">
          <cell r="H3058">
            <v>0</v>
          </cell>
        </row>
        <row r="3059">
          <cell r="H3059">
            <v>0</v>
          </cell>
        </row>
        <row r="3060">
          <cell r="H3060">
            <v>0</v>
          </cell>
        </row>
        <row r="3061">
          <cell r="H3061">
            <v>0</v>
          </cell>
        </row>
        <row r="3062">
          <cell r="H3062">
            <v>0</v>
          </cell>
        </row>
        <row r="3063">
          <cell r="H3063">
            <v>0</v>
          </cell>
        </row>
        <row r="3064">
          <cell r="H3064">
            <v>0</v>
          </cell>
        </row>
        <row r="3065">
          <cell r="H3065">
            <v>0</v>
          </cell>
        </row>
        <row r="3066">
          <cell r="H3066">
            <v>0</v>
          </cell>
        </row>
        <row r="3067">
          <cell r="H3067">
            <v>0</v>
          </cell>
        </row>
        <row r="3068">
          <cell r="H3068">
            <v>0</v>
          </cell>
        </row>
        <row r="3069">
          <cell r="H3069">
            <v>0</v>
          </cell>
        </row>
        <row r="3070">
          <cell r="H3070">
            <v>0</v>
          </cell>
        </row>
        <row r="3071">
          <cell r="H3071">
            <v>0</v>
          </cell>
        </row>
        <row r="3072">
          <cell r="H3072">
            <v>0</v>
          </cell>
        </row>
        <row r="3073">
          <cell r="H3073">
            <v>0</v>
          </cell>
        </row>
        <row r="3074">
          <cell r="H3074">
            <v>0</v>
          </cell>
        </row>
        <row r="3075">
          <cell r="H3075">
            <v>0</v>
          </cell>
        </row>
        <row r="3076">
          <cell r="H3076">
            <v>0</v>
          </cell>
        </row>
        <row r="3077">
          <cell r="H3077">
            <v>0</v>
          </cell>
        </row>
        <row r="3078">
          <cell r="H3078">
            <v>0</v>
          </cell>
        </row>
        <row r="3079">
          <cell r="H3079">
            <v>0</v>
          </cell>
        </row>
        <row r="3080">
          <cell r="H3080">
            <v>0</v>
          </cell>
        </row>
        <row r="3081">
          <cell r="H3081">
            <v>0</v>
          </cell>
        </row>
        <row r="3082">
          <cell r="H3082">
            <v>0</v>
          </cell>
        </row>
        <row r="3083">
          <cell r="H3083">
            <v>0</v>
          </cell>
        </row>
        <row r="3084">
          <cell r="H3084">
            <v>0</v>
          </cell>
        </row>
        <row r="3085">
          <cell r="H3085">
            <v>0</v>
          </cell>
        </row>
        <row r="3086">
          <cell r="H3086">
            <v>0</v>
          </cell>
        </row>
        <row r="3087">
          <cell r="H3087">
            <v>0</v>
          </cell>
        </row>
        <row r="3088">
          <cell r="H3088">
            <v>0</v>
          </cell>
        </row>
        <row r="3089">
          <cell r="H3089">
            <v>0</v>
          </cell>
        </row>
        <row r="3090">
          <cell r="H3090">
            <v>0</v>
          </cell>
        </row>
        <row r="3091">
          <cell r="H3091">
            <v>0</v>
          </cell>
        </row>
        <row r="3092">
          <cell r="H3092">
            <v>0</v>
          </cell>
        </row>
        <row r="3093">
          <cell r="H3093">
            <v>0</v>
          </cell>
        </row>
        <row r="3094">
          <cell r="H3094">
            <v>0</v>
          </cell>
        </row>
        <row r="3095">
          <cell r="H3095">
            <v>0</v>
          </cell>
        </row>
        <row r="3096">
          <cell r="H3096">
            <v>0</v>
          </cell>
        </row>
        <row r="3097">
          <cell r="H3097">
            <v>0</v>
          </cell>
        </row>
        <row r="3098">
          <cell r="H3098">
            <v>0</v>
          </cell>
        </row>
        <row r="3099">
          <cell r="H3099">
            <v>0</v>
          </cell>
        </row>
        <row r="3100">
          <cell r="H3100">
            <v>0</v>
          </cell>
        </row>
        <row r="3101">
          <cell r="H3101">
            <v>0</v>
          </cell>
        </row>
        <row r="3102">
          <cell r="H3102">
            <v>0</v>
          </cell>
        </row>
        <row r="3103">
          <cell r="H3103">
            <v>0</v>
          </cell>
        </row>
        <row r="3104">
          <cell r="H3104">
            <v>0</v>
          </cell>
        </row>
        <row r="3105">
          <cell r="H3105">
            <v>0</v>
          </cell>
        </row>
        <row r="3106">
          <cell r="H3106">
            <v>0</v>
          </cell>
        </row>
        <row r="3107">
          <cell r="H3107">
            <v>0</v>
          </cell>
        </row>
        <row r="3108">
          <cell r="H3108">
            <v>0</v>
          </cell>
        </row>
        <row r="3109">
          <cell r="H3109">
            <v>0</v>
          </cell>
        </row>
        <row r="3110">
          <cell r="H3110">
            <v>0</v>
          </cell>
        </row>
        <row r="3111">
          <cell r="H3111">
            <v>0</v>
          </cell>
        </row>
        <row r="3112">
          <cell r="H3112">
            <v>0</v>
          </cell>
        </row>
        <row r="3113">
          <cell r="H3113">
            <v>0</v>
          </cell>
        </row>
        <row r="3114">
          <cell r="H3114">
            <v>0</v>
          </cell>
        </row>
        <row r="3115">
          <cell r="H3115">
            <v>0</v>
          </cell>
        </row>
        <row r="3116">
          <cell r="H3116">
            <v>0</v>
          </cell>
        </row>
        <row r="3117">
          <cell r="H3117">
            <v>0</v>
          </cell>
        </row>
        <row r="3118">
          <cell r="H3118">
            <v>0</v>
          </cell>
        </row>
        <row r="3119">
          <cell r="H3119">
            <v>0</v>
          </cell>
        </row>
        <row r="3120">
          <cell r="H3120">
            <v>0</v>
          </cell>
        </row>
        <row r="3121">
          <cell r="H3121">
            <v>0</v>
          </cell>
        </row>
        <row r="3122">
          <cell r="H3122">
            <v>0</v>
          </cell>
        </row>
        <row r="3123">
          <cell r="H3123">
            <v>0</v>
          </cell>
        </row>
        <row r="3124">
          <cell r="H3124">
            <v>0</v>
          </cell>
        </row>
        <row r="3125">
          <cell r="H3125">
            <v>0</v>
          </cell>
        </row>
        <row r="3126">
          <cell r="H3126">
            <v>0</v>
          </cell>
        </row>
        <row r="3127">
          <cell r="H3127">
            <v>0</v>
          </cell>
        </row>
        <row r="3128">
          <cell r="H3128">
            <v>0</v>
          </cell>
        </row>
        <row r="3129">
          <cell r="H3129">
            <v>0</v>
          </cell>
        </row>
        <row r="3130">
          <cell r="H3130">
            <v>0</v>
          </cell>
        </row>
        <row r="3131">
          <cell r="H3131">
            <v>0</v>
          </cell>
        </row>
        <row r="3132">
          <cell r="H3132">
            <v>0</v>
          </cell>
        </row>
        <row r="3133">
          <cell r="H3133">
            <v>0</v>
          </cell>
        </row>
        <row r="3134">
          <cell r="H3134">
            <v>0</v>
          </cell>
        </row>
        <row r="3135">
          <cell r="H3135">
            <v>0</v>
          </cell>
        </row>
        <row r="3136">
          <cell r="H3136">
            <v>0</v>
          </cell>
        </row>
        <row r="3137">
          <cell r="H3137">
            <v>0</v>
          </cell>
        </row>
        <row r="3138">
          <cell r="H3138">
            <v>0</v>
          </cell>
        </row>
        <row r="3139">
          <cell r="H3139">
            <v>0</v>
          </cell>
        </row>
        <row r="3140">
          <cell r="H3140">
            <v>0</v>
          </cell>
        </row>
        <row r="3141">
          <cell r="H3141">
            <v>0</v>
          </cell>
        </row>
        <row r="3142">
          <cell r="H3142">
            <v>0</v>
          </cell>
        </row>
        <row r="3143">
          <cell r="H3143">
            <v>0</v>
          </cell>
        </row>
        <row r="3144">
          <cell r="H3144">
            <v>0</v>
          </cell>
        </row>
        <row r="3145">
          <cell r="H3145">
            <v>0</v>
          </cell>
        </row>
        <row r="3146">
          <cell r="H3146">
            <v>0</v>
          </cell>
        </row>
        <row r="3147">
          <cell r="H3147">
            <v>0</v>
          </cell>
        </row>
        <row r="3148">
          <cell r="H3148">
            <v>0</v>
          </cell>
        </row>
        <row r="3149">
          <cell r="H3149">
            <v>0</v>
          </cell>
        </row>
        <row r="3150">
          <cell r="H3150">
            <v>0</v>
          </cell>
        </row>
        <row r="3151">
          <cell r="H3151">
            <v>0</v>
          </cell>
        </row>
        <row r="3152">
          <cell r="H3152">
            <v>0</v>
          </cell>
        </row>
        <row r="3153">
          <cell r="H3153">
            <v>0</v>
          </cell>
        </row>
        <row r="3154">
          <cell r="H3154">
            <v>0</v>
          </cell>
        </row>
        <row r="3155">
          <cell r="H3155">
            <v>0</v>
          </cell>
        </row>
        <row r="3156">
          <cell r="H3156">
            <v>0</v>
          </cell>
        </row>
        <row r="3157">
          <cell r="H3157">
            <v>0</v>
          </cell>
        </row>
        <row r="3158">
          <cell r="H3158">
            <v>0</v>
          </cell>
        </row>
        <row r="3159">
          <cell r="H3159">
            <v>0</v>
          </cell>
        </row>
        <row r="3160">
          <cell r="H3160">
            <v>0</v>
          </cell>
        </row>
        <row r="3161">
          <cell r="H3161">
            <v>0</v>
          </cell>
        </row>
        <row r="3162">
          <cell r="H3162">
            <v>0</v>
          </cell>
        </row>
        <row r="3163">
          <cell r="H3163">
            <v>0</v>
          </cell>
        </row>
        <row r="3164">
          <cell r="H3164">
            <v>0</v>
          </cell>
        </row>
        <row r="3165">
          <cell r="H3165">
            <v>0</v>
          </cell>
        </row>
        <row r="3166">
          <cell r="H3166">
            <v>0</v>
          </cell>
        </row>
        <row r="3167">
          <cell r="H3167">
            <v>0</v>
          </cell>
        </row>
        <row r="3168">
          <cell r="H3168">
            <v>0</v>
          </cell>
        </row>
        <row r="3169">
          <cell r="H3169">
            <v>0</v>
          </cell>
        </row>
        <row r="3170">
          <cell r="H3170">
            <v>0</v>
          </cell>
        </row>
        <row r="3171">
          <cell r="H3171">
            <v>0</v>
          </cell>
        </row>
        <row r="3172">
          <cell r="H3172">
            <v>0</v>
          </cell>
        </row>
        <row r="3173">
          <cell r="H3173">
            <v>0</v>
          </cell>
        </row>
        <row r="3174">
          <cell r="H3174">
            <v>0</v>
          </cell>
        </row>
        <row r="3175">
          <cell r="H3175">
            <v>0</v>
          </cell>
        </row>
        <row r="3176">
          <cell r="H3176">
            <v>0</v>
          </cell>
        </row>
        <row r="3177">
          <cell r="H3177">
            <v>0</v>
          </cell>
        </row>
        <row r="3178">
          <cell r="H3178">
            <v>0</v>
          </cell>
        </row>
        <row r="3179">
          <cell r="H3179">
            <v>0</v>
          </cell>
        </row>
        <row r="3180">
          <cell r="H3180">
            <v>0</v>
          </cell>
        </row>
        <row r="3181">
          <cell r="H3181">
            <v>0</v>
          </cell>
        </row>
        <row r="3182">
          <cell r="H3182">
            <v>0</v>
          </cell>
        </row>
        <row r="3183">
          <cell r="H3183">
            <v>0</v>
          </cell>
        </row>
        <row r="3184">
          <cell r="H3184">
            <v>0</v>
          </cell>
        </row>
        <row r="3185">
          <cell r="H3185">
            <v>0</v>
          </cell>
        </row>
        <row r="3186">
          <cell r="H3186">
            <v>0</v>
          </cell>
        </row>
        <row r="3187">
          <cell r="H3187">
            <v>0</v>
          </cell>
        </row>
        <row r="3188">
          <cell r="H3188">
            <v>0</v>
          </cell>
        </row>
        <row r="3189">
          <cell r="H3189">
            <v>0</v>
          </cell>
        </row>
        <row r="3190">
          <cell r="H3190">
            <v>0</v>
          </cell>
        </row>
        <row r="3191">
          <cell r="H3191">
            <v>0</v>
          </cell>
        </row>
        <row r="3192">
          <cell r="H3192">
            <v>0</v>
          </cell>
        </row>
        <row r="3193">
          <cell r="H3193">
            <v>0</v>
          </cell>
        </row>
        <row r="3194">
          <cell r="H3194">
            <v>0</v>
          </cell>
        </row>
        <row r="3195">
          <cell r="H3195">
            <v>0</v>
          </cell>
        </row>
        <row r="3196">
          <cell r="H3196">
            <v>0</v>
          </cell>
        </row>
        <row r="3197">
          <cell r="H3197">
            <v>0</v>
          </cell>
        </row>
        <row r="3198">
          <cell r="H3198">
            <v>0</v>
          </cell>
        </row>
        <row r="3199">
          <cell r="H3199">
            <v>0</v>
          </cell>
        </row>
        <row r="3200">
          <cell r="H3200">
            <v>0</v>
          </cell>
        </row>
        <row r="3201">
          <cell r="H3201">
            <v>0</v>
          </cell>
        </row>
        <row r="3202">
          <cell r="H3202">
            <v>0</v>
          </cell>
        </row>
        <row r="3203">
          <cell r="H3203">
            <v>0</v>
          </cell>
        </row>
        <row r="3204">
          <cell r="H3204">
            <v>0</v>
          </cell>
        </row>
        <row r="3205">
          <cell r="H3205">
            <v>0</v>
          </cell>
        </row>
        <row r="3206">
          <cell r="H3206">
            <v>0</v>
          </cell>
        </row>
        <row r="3207">
          <cell r="H3207">
            <v>0</v>
          </cell>
        </row>
        <row r="3208">
          <cell r="H3208">
            <v>0</v>
          </cell>
        </row>
        <row r="3209">
          <cell r="H3209">
            <v>0</v>
          </cell>
        </row>
        <row r="3210">
          <cell r="H3210">
            <v>0</v>
          </cell>
        </row>
        <row r="3211">
          <cell r="H3211">
            <v>0</v>
          </cell>
        </row>
        <row r="3212">
          <cell r="H3212">
            <v>0</v>
          </cell>
        </row>
        <row r="3213">
          <cell r="H3213">
            <v>0</v>
          </cell>
        </row>
        <row r="3214">
          <cell r="H3214">
            <v>0</v>
          </cell>
        </row>
        <row r="3215">
          <cell r="H3215">
            <v>0</v>
          </cell>
        </row>
        <row r="3216">
          <cell r="H3216">
            <v>0</v>
          </cell>
        </row>
        <row r="3217">
          <cell r="H3217">
            <v>0</v>
          </cell>
        </row>
        <row r="3218">
          <cell r="H3218">
            <v>0</v>
          </cell>
        </row>
        <row r="3219">
          <cell r="H3219">
            <v>0</v>
          </cell>
        </row>
        <row r="3220">
          <cell r="H3220">
            <v>0</v>
          </cell>
        </row>
        <row r="3221">
          <cell r="H3221">
            <v>0</v>
          </cell>
        </row>
        <row r="3222">
          <cell r="H3222">
            <v>0</v>
          </cell>
        </row>
        <row r="3223">
          <cell r="H3223">
            <v>0</v>
          </cell>
        </row>
        <row r="3224">
          <cell r="H3224">
            <v>0</v>
          </cell>
        </row>
        <row r="3225">
          <cell r="H3225">
            <v>0</v>
          </cell>
        </row>
        <row r="3226">
          <cell r="H3226">
            <v>0</v>
          </cell>
        </row>
        <row r="3227">
          <cell r="H3227">
            <v>0</v>
          </cell>
        </row>
        <row r="3228">
          <cell r="H3228">
            <v>0</v>
          </cell>
        </row>
        <row r="3229">
          <cell r="H3229">
            <v>0</v>
          </cell>
        </row>
        <row r="3230">
          <cell r="H3230">
            <v>0</v>
          </cell>
        </row>
        <row r="3231">
          <cell r="H3231">
            <v>0</v>
          </cell>
        </row>
        <row r="3232">
          <cell r="H3232">
            <v>0</v>
          </cell>
        </row>
        <row r="3233">
          <cell r="H3233">
            <v>0</v>
          </cell>
        </row>
        <row r="3234">
          <cell r="H3234">
            <v>0</v>
          </cell>
        </row>
        <row r="3235">
          <cell r="H3235">
            <v>0</v>
          </cell>
        </row>
        <row r="3236">
          <cell r="H3236">
            <v>0</v>
          </cell>
        </row>
        <row r="3237">
          <cell r="H3237">
            <v>0</v>
          </cell>
        </row>
        <row r="3238">
          <cell r="H3238">
            <v>0</v>
          </cell>
        </row>
        <row r="3239">
          <cell r="H3239">
            <v>0</v>
          </cell>
        </row>
        <row r="3240">
          <cell r="H3240">
            <v>0</v>
          </cell>
        </row>
        <row r="3241">
          <cell r="H3241">
            <v>0</v>
          </cell>
        </row>
        <row r="3242">
          <cell r="H3242">
            <v>0</v>
          </cell>
        </row>
        <row r="3243">
          <cell r="H3243">
            <v>0</v>
          </cell>
        </row>
        <row r="3244">
          <cell r="H3244">
            <v>0</v>
          </cell>
        </row>
        <row r="3245">
          <cell r="H3245">
            <v>0</v>
          </cell>
        </row>
        <row r="3246">
          <cell r="H3246">
            <v>0</v>
          </cell>
        </row>
        <row r="3247">
          <cell r="H3247">
            <v>0</v>
          </cell>
        </row>
        <row r="3248">
          <cell r="H3248">
            <v>0</v>
          </cell>
        </row>
        <row r="3249">
          <cell r="H3249">
            <v>0</v>
          </cell>
        </row>
        <row r="3250">
          <cell r="H3250">
            <v>0</v>
          </cell>
        </row>
        <row r="3251">
          <cell r="H3251">
            <v>0</v>
          </cell>
        </row>
        <row r="3252">
          <cell r="H3252">
            <v>0</v>
          </cell>
        </row>
        <row r="3253">
          <cell r="H3253">
            <v>0</v>
          </cell>
        </row>
        <row r="3254">
          <cell r="H3254">
            <v>0</v>
          </cell>
        </row>
        <row r="3255">
          <cell r="H3255">
            <v>0</v>
          </cell>
        </row>
        <row r="3256">
          <cell r="H3256">
            <v>0</v>
          </cell>
        </row>
        <row r="3257">
          <cell r="H3257">
            <v>0</v>
          </cell>
        </row>
        <row r="3258">
          <cell r="H3258">
            <v>0</v>
          </cell>
        </row>
        <row r="3259">
          <cell r="H3259">
            <v>0</v>
          </cell>
        </row>
        <row r="3260">
          <cell r="H3260">
            <v>0</v>
          </cell>
        </row>
        <row r="3261">
          <cell r="H3261">
            <v>0</v>
          </cell>
        </row>
        <row r="3262">
          <cell r="H3262">
            <v>0</v>
          </cell>
        </row>
        <row r="3263">
          <cell r="H3263">
            <v>0</v>
          </cell>
        </row>
        <row r="3264">
          <cell r="H3264">
            <v>0</v>
          </cell>
        </row>
        <row r="3265">
          <cell r="H3265">
            <v>0</v>
          </cell>
        </row>
        <row r="3266">
          <cell r="H3266">
            <v>0</v>
          </cell>
        </row>
        <row r="3267">
          <cell r="H3267">
            <v>0</v>
          </cell>
        </row>
        <row r="3268">
          <cell r="H3268">
            <v>0</v>
          </cell>
        </row>
        <row r="3269">
          <cell r="H3269">
            <v>0</v>
          </cell>
        </row>
        <row r="3270">
          <cell r="H3270">
            <v>0</v>
          </cell>
        </row>
        <row r="3271">
          <cell r="H3271">
            <v>0</v>
          </cell>
        </row>
        <row r="3272">
          <cell r="H3272">
            <v>0</v>
          </cell>
        </row>
        <row r="3273">
          <cell r="H3273">
            <v>0</v>
          </cell>
        </row>
        <row r="3274">
          <cell r="H3274">
            <v>0</v>
          </cell>
        </row>
        <row r="3275">
          <cell r="H3275">
            <v>0</v>
          </cell>
        </row>
        <row r="3276">
          <cell r="H3276">
            <v>0</v>
          </cell>
        </row>
        <row r="3277">
          <cell r="H3277">
            <v>0</v>
          </cell>
        </row>
        <row r="3278">
          <cell r="H3278">
            <v>0</v>
          </cell>
        </row>
        <row r="3279">
          <cell r="H3279">
            <v>0</v>
          </cell>
        </row>
        <row r="3280">
          <cell r="H3280">
            <v>0</v>
          </cell>
        </row>
        <row r="3281">
          <cell r="H3281">
            <v>0</v>
          </cell>
        </row>
        <row r="3282">
          <cell r="H3282">
            <v>0</v>
          </cell>
        </row>
        <row r="3283">
          <cell r="H3283">
            <v>0</v>
          </cell>
        </row>
        <row r="3284">
          <cell r="H3284">
            <v>0</v>
          </cell>
        </row>
        <row r="3285">
          <cell r="H3285">
            <v>0</v>
          </cell>
        </row>
        <row r="3286">
          <cell r="H3286">
            <v>0</v>
          </cell>
        </row>
        <row r="3287">
          <cell r="H3287">
            <v>0</v>
          </cell>
        </row>
        <row r="3288">
          <cell r="H3288">
            <v>0</v>
          </cell>
        </row>
        <row r="3289">
          <cell r="H3289">
            <v>0</v>
          </cell>
        </row>
        <row r="3290">
          <cell r="H3290">
            <v>0</v>
          </cell>
        </row>
        <row r="3291">
          <cell r="H3291">
            <v>0</v>
          </cell>
        </row>
        <row r="3292">
          <cell r="H3292">
            <v>0</v>
          </cell>
        </row>
        <row r="3293">
          <cell r="H3293">
            <v>0</v>
          </cell>
        </row>
        <row r="3294">
          <cell r="H3294">
            <v>0</v>
          </cell>
        </row>
        <row r="3295">
          <cell r="H3295">
            <v>0</v>
          </cell>
        </row>
        <row r="3296">
          <cell r="H3296">
            <v>0</v>
          </cell>
        </row>
        <row r="3297">
          <cell r="H3297">
            <v>0</v>
          </cell>
        </row>
        <row r="3298">
          <cell r="H3298">
            <v>0</v>
          </cell>
        </row>
        <row r="3299">
          <cell r="H3299">
            <v>0</v>
          </cell>
        </row>
        <row r="3300">
          <cell r="H3300">
            <v>0</v>
          </cell>
        </row>
        <row r="3301">
          <cell r="H3301">
            <v>0</v>
          </cell>
        </row>
        <row r="3302">
          <cell r="H3302">
            <v>0</v>
          </cell>
        </row>
        <row r="3303">
          <cell r="H3303">
            <v>0</v>
          </cell>
        </row>
        <row r="3304">
          <cell r="H3304">
            <v>0</v>
          </cell>
        </row>
        <row r="3305">
          <cell r="H3305">
            <v>0</v>
          </cell>
        </row>
        <row r="3306">
          <cell r="H3306">
            <v>0</v>
          </cell>
        </row>
        <row r="3307">
          <cell r="H3307">
            <v>0</v>
          </cell>
        </row>
        <row r="3308">
          <cell r="H3308">
            <v>0</v>
          </cell>
        </row>
        <row r="3309">
          <cell r="H3309">
            <v>0</v>
          </cell>
        </row>
        <row r="3310">
          <cell r="H3310">
            <v>0</v>
          </cell>
        </row>
        <row r="3311">
          <cell r="H3311">
            <v>0</v>
          </cell>
        </row>
        <row r="3312">
          <cell r="H3312">
            <v>0</v>
          </cell>
        </row>
        <row r="3313">
          <cell r="H3313">
            <v>0</v>
          </cell>
        </row>
        <row r="3314">
          <cell r="H3314">
            <v>0</v>
          </cell>
        </row>
        <row r="3315">
          <cell r="H3315">
            <v>0</v>
          </cell>
        </row>
        <row r="3316">
          <cell r="H3316">
            <v>0</v>
          </cell>
        </row>
        <row r="3317">
          <cell r="H3317">
            <v>0</v>
          </cell>
        </row>
        <row r="3318">
          <cell r="H3318">
            <v>0</v>
          </cell>
        </row>
        <row r="3319">
          <cell r="H3319">
            <v>0</v>
          </cell>
        </row>
        <row r="3320">
          <cell r="H3320">
            <v>0</v>
          </cell>
        </row>
        <row r="3321">
          <cell r="H3321">
            <v>0</v>
          </cell>
        </row>
        <row r="3322">
          <cell r="H3322">
            <v>0</v>
          </cell>
        </row>
        <row r="3323">
          <cell r="H3323">
            <v>0</v>
          </cell>
        </row>
        <row r="3324">
          <cell r="H3324">
            <v>0</v>
          </cell>
        </row>
        <row r="3325">
          <cell r="H3325">
            <v>0</v>
          </cell>
        </row>
        <row r="3326">
          <cell r="H3326">
            <v>0</v>
          </cell>
        </row>
        <row r="3327">
          <cell r="H3327">
            <v>0</v>
          </cell>
        </row>
        <row r="3328">
          <cell r="H3328">
            <v>0</v>
          </cell>
        </row>
        <row r="3329">
          <cell r="H3329">
            <v>0</v>
          </cell>
        </row>
        <row r="3330">
          <cell r="H3330">
            <v>0</v>
          </cell>
        </row>
        <row r="3331">
          <cell r="H3331">
            <v>0</v>
          </cell>
        </row>
        <row r="3332">
          <cell r="H3332">
            <v>0</v>
          </cell>
        </row>
        <row r="3333">
          <cell r="H3333">
            <v>0</v>
          </cell>
        </row>
        <row r="3334">
          <cell r="H3334">
            <v>0</v>
          </cell>
        </row>
        <row r="3335">
          <cell r="H3335">
            <v>0</v>
          </cell>
        </row>
        <row r="3336">
          <cell r="H3336">
            <v>0</v>
          </cell>
        </row>
        <row r="3337">
          <cell r="H3337">
            <v>0</v>
          </cell>
        </row>
        <row r="3338">
          <cell r="H3338">
            <v>0</v>
          </cell>
        </row>
        <row r="3339">
          <cell r="H3339">
            <v>0</v>
          </cell>
        </row>
        <row r="3340">
          <cell r="H3340">
            <v>0</v>
          </cell>
        </row>
        <row r="3341">
          <cell r="H3341">
            <v>0</v>
          </cell>
        </row>
        <row r="3342">
          <cell r="H3342">
            <v>0</v>
          </cell>
        </row>
        <row r="3343">
          <cell r="H3343">
            <v>0</v>
          </cell>
        </row>
        <row r="3344">
          <cell r="H3344">
            <v>0</v>
          </cell>
        </row>
        <row r="3345">
          <cell r="H3345">
            <v>0</v>
          </cell>
        </row>
        <row r="3346">
          <cell r="H3346">
            <v>0</v>
          </cell>
        </row>
        <row r="3347">
          <cell r="H3347">
            <v>0</v>
          </cell>
        </row>
        <row r="3348">
          <cell r="H3348">
            <v>0</v>
          </cell>
        </row>
        <row r="3349">
          <cell r="H3349">
            <v>0</v>
          </cell>
        </row>
        <row r="3350">
          <cell r="H3350">
            <v>0</v>
          </cell>
        </row>
        <row r="3351">
          <cell r="H3351">
            <v>0</v>
          </cell>
        </row>
        <row r="3352">
          <cell r="H3352">
            <v>0</v>
          </cell>
        </row>
        <row r="3353">
          <cell r="H3353">
            <v>0</v>
          </cell>
        </row>
        <row r="3354">
          <cell r="H3354">
            <v>0</v>
          </cell>
        </row>
        <row r="3355">
          <cell r="H3355">
            <v>0</v>
          </cell>
        </row>
        <row r="3356">
          <cell r="H3356">
            <v>0</v>
          </cell>
        </row>
        <row r="3357">
          <cell r="H3357">
            <v>0</v>
          </cell>
        </row>
        <row r="3358">
          <cell r="H3358">
            <v>0</v>
          </cell>
        </row>
        <row r="3359">
          <cell r="H3359">
            <v>0</v>
          </cell>
        </row>
        <row r="3360">
          <cell r="H3360">
            <v>0</v>
          </cell>
        </row>
        <row r="3361">
          <cell r="H3361">
            <v>0</v>
          </cell>
        </row>
        <row r="3362">
          <cell r="H3362">
            <v>0</v>
          </cell>
        </row>
        <row r="3363">
          <cell r="H3363">
            <v>0</v>
          </cell>
        </row>
        <row r="3364">
          <cell r="H3364">
            <v>0</v>
          </cell>
        </row>
        <row r="3365">
          <cell r="H3365">
            <v>0</v>
          </cell>
        </row>
        <row r="3366">
          <cell r="H3366">
            <v>0</v>
          </cell>
        </row>
        <row r="3367">
          <cell r="H3367">
            <v>0</v>
          </cell>
        </row>
        <row r="3368">
          <cell r="H3368">
            <v>0</v>
          </cell>
        </row>
        <row r="3369">
          <cell r="H3369">
            <v>0</v>
          </cell>
        </row>
        <row r="3370">
          <cell r="H3370">
            <v>0</v>
          </cell>
        </row>
        <row r="3371">
          <cell r="H3371">
            <v>0</v>
          </cell>
        </row>
        <row r="3372">
          <cell r="H3372">
            <v>0</v>
          </cell>
        </row>
        <row r="3373">
          <cell r="H3373">
            <v>0</v>
          </cell>
        </row>
        <row r="3374">
          <cell r="H3374">
            <v>0</v>
          </cell>
        </row>
        <row r="3375">
          <cell r="H3375">
            <v>0</v>
          </cell>
        </row>
        <row r="3376">
          <cell r="H3376">
            <v>0</v>
          </cell>
        </row>
        <row r="3377">
          <cell r="H3377">
            <v>0</v>
          </cell>
        </row>
        <row r="3378">
          <cell r="H3378">
            <v>0</v>
          </cell>
        </row>
        <row r="3379">
          <cell r="H3379">
            <v>0</v>
          </cell>
        </row>
        <row r="3380">
          <cell r="H3380">
            <v>0</v>
          </cell>
        </row>
        <row r="3381">
          <cell r="H3381">
            <v>0</v>
          </cell>
        </row>
        <row r="3382">
          <cell r="H3382">
            <v>0</v>
          </cell>
        </row>
        <row r="3383">
          <cell r="H3383">
            <v>0</v>
          </cell>
        </row>
        <row r="3384">
          <cell r="H3384">
            <v>0</v>
          </cell>
        </row>
        <row r="3385">
          <cell r="H3385">
            <v>0</v>
          </cell>
        </row>
        <row r="3386">
          <cell r="H3386">
            <v>0</v>
          </cell>
        </row>
        <row r="3387">
          <cell r="H3387">
            <v>0</v>
          </cell>
        </row>
        <row r="3388">
          <cell r="H3388">
            <v>0</v>
          </cell>
        </row>
        <row r="3389">
          <cell r="H3389">
            <v>0</v>
          </cell>
        </row>
        <row r="3390">
          <cell r="H3390">
            <v>0</v>
          </cell>
        </row>
        <row r="3391">
          <cell r="H3391">
            <v>0</v>
          </cell>
        </row>
        <row r="3392">
          <cell r="H3392">
            <v>0</v>
          </cell>
        </row>
        <row r="3393">
          <cell r="H3393">
            <v>0</v>
          </cell>
        </row>
        <row r="3394">
          <cell r="H3394">
            <v>0</v>
          </cell>
        </row>
        <row r="3395">
          <cell r="H3395">
            <v>0</v>
          </cell>
        </row>
        <row r="3396">
          <cell r="H3396">
            <v>0</v>
          </cell>
        </row>
        <row r="3397">
          <cell r="H3397">
            <v>0</v>
          </cell>
        </row>
        <row r="3398">
          <cell r="H3398">
            <v>0</v>
          </cell>
        </row>
        <row r="3399">
          <cell r="H3399">
            <v>0</v>
          </cell>
        </row>
        <row r="3400">
          <cell r="H3400">
            <v>0</v>
          </cell>
        </row>
        <row r="3401">
          <cell r="H3401">
            <v>0</v>
          </cell>
        </row>
        <row r="3402">
          <cell r="H3402">
            <v>0</v>
          </cell>
        </row>
        <row r="3403">
          <cell r="H3403">
            <v>0</v>
          </cell>
        </row>
        <row r="3404">
          <cell r="H3404">
            <v>0</v>
          </cell>
        </row>
        <row r="3405">
          <cell r="H3405">
            <v>0</v>
          </cell>
        </row>
        <row r="3406">
          <cell r="H3406">
            <v>0</v>
          </cell>
        </row>
        <row r="3407">
          <cell r="H3407">
            <v>0</v>
          </cell>
        </row>
        <row r="3408">
          <cell r="H3408">
            <v>0</v>
          </cell>
        </row>
        <row r="3409">
          <cell r="H3409">
            <v>0</v>
          </cell>
        </row>
        <row r="3410">
          <cell r="H3410">
            <v>0</v>
          </cell>
        </row>
        <row r="3411">
          <cell r="H3411">
            <v>0</v>
          </cell>
        </row>
        <row r="3412">
          <cell r="H3412">
            <v>0</v>
          </cell>
        </row>
        <row r="3413">
          <cell r="H3413">
            <v>0</v>
          </cell>
        </row>
        <row r="3414">
          <cell r="H3414">
            <v>0</v>
          </cell>
        </row>
        <row r="3415">
          <cell r="H3415">
            <v>0</v>
          </cell>
        </row>
        <row r="3416">
          <cell r="H3416">
            <v>0</v>
          </cell>
        </row>
        <row r="3417">
          <cell r="H3417">
            <v>0</v>
          </cell>
        </row>
        <row r="3418">
          <cell r="H3418">
            <v>0</v>
          </cell>
        </row>
        <row r="3419">
          <cell r="H3419">
            <v>0</v>
          </cell>
        </row>
        <row r="3420">
          <cell r="H3420">
            <v>0</v>
          </cell>
        </row>
        <row r="3421">
          <cell r="H3421">
            <v>0</v>
          </cell>
        </row>
        <row r="3422">
          <cell r="H3422">
            <v>0</v>
          </cell>
        </row>
        <row r="3423">
          <cell r="H3423">
            <v>0</v>
          </cell>
        </row>
        <row r="3424">
          <cell r="H3424">
            <v>0</v>
          </cell>
        </row>
        <row r="3425">
          <cell r="H3425">
            <v>0</v>
          </cell>
        </row>
        <row r="3426">
          <cell r="H3426">
            <v>0</v>
          </cell>
        </row>
        <row r="3427">
          <cell r="H3427">
            <v>0</v>
          </cell>
        </row>
        <row r="3428">
          <cell r="H3428">
            <v>0</v>
          </cell>
        </row>
        <row r="3429">
          <cell r="H3429">
            <v>0</v>
          </cell>
        </row>
        <row r="3430">
          <cell r="H3430">
            <v>0</v>
          </cell>
        </row>
        <row r="3431">
          <cell r="H3431">
            <v>0</v>
          </cell>
        </row>
        <row r="3432">
          <cell r="H3432">
            <v>0</v>
          </cell>
        </row>
        <row r="3433">
          <cell r="H3433">
            <v>0</v>
          </cell>
        </row>
        <row r="3434">
          <cell r="H3434">
            <v>0</v>
          </cell>
        </row>
        <row r="3435">
          <cell r="H3435">
            <v>0</v>
          </cell>
        </row>
        <row r="3436">
          <cell r="H3436">
            <v>0</v>
          </cell>
        </row>
        <row r="3437">
          <cell r="H3437">
            <v>0</v>
          </cell>
        </row>
        <row r="3438">
          <cell r="H3438">
            <v>0</v>
          </cell>
        </row>
        <row r="3439">
          <cell r="H3439">
            <v>0</v>
          </cell>
        </row>
        <row r="3440">
          <cell r="H3440">
            <v>0</v>
          </cell>
        </row>
        <row r="3441">
          <cell r="H3441">
            <v>0</v>
          </cell>
        </row>
        <row r="3442">
          <cell r="H3442">
            <v>0</v>
          </cell>
        </row>
        <row r="3443">
          <cell r="H3443">
            <v>0</v>
          </cell>
        </row>
        <row r="3444">
          <cell r="H3444">
            <v>0</v>
          </cell>
        </row>
        <row r="3445">
          <cell r="H3445">
            <v>0</v>
          </cell>
        </row>
        <row r="3446">
          <cell r="H3446">
            <v>0</v>
          </cell>
        </row>
        <row r="3447">
          <cell r="H3447">
            <v>0</v>
          </cell>
        </row>
        <row r="3448">
          <cell r="H3448">
            <v>0</v>
          </cell>
        </row>
        <row r="3449">
          <cell r="H3449">
            <v>0</v>
          </cell>
        </row>
        <row r="3450">
          <cell r="H3450">
            <v>0</v>
          </cell>
        </row>
        <row r="3451">
          <cell r="H3451">
            <v>0</v>
          </cell>
        </row>
        <row r="3452">
          <cell r="H3452">
            <v>0</v>
          </cell>
        </row>
        <row r="3453">
          <cell r="H3453">
            <v>0</v>
          </cell>
        </row>
        <row r="3454">
          <cell r="H3454">
            <v>0</v>
          </cell>
        </row>
        <row r="3455">
          <cell r="H3455">
            <v>0</v>
          </cell>
        </row>
        <row r="3456">
          <cell r="H3456">
            <v>0</v>
          </cell>
        </row>
        <row r="3457">
          <cell r="H3457">
            <v>0</v>
          </cell>
        </row>
        <row r="3458">
          <cell r="H3458">
            <v>0</v>
          </cell>
        </row>
        <row r="3459">
          <cell r="H3459">
            <v>0</v>
          </cell>
        </row>
        <row r="3460">
          <cell r="H3460">
            <v>0</v>
          </cell>
        </row>
        <row r="3461">
          <cell r="H3461">
            <v>0</v>
          </cell>
        </row>
        <row r="3462">
          <cell r="H3462">
            <v>0</v>
          </cell>
        </row>
        <row r="3463">
          <cell r="H3463">
            <v>0</v>
          </cell>
        </row>
        <row r="3464">
          <cell r="H3464">
            <v>0</v>
          </cell>
        </row>
        <row r="3465">
          <cell r="H3465">
            <v>0</v>
          </cell>
        </row>
        <row r="3466">
          <cell r="H3466">
            <v>0</v>
          </cell>
        </row>
        <row r="3467">
          <cell r="H3467">
            <v>0</v>
          </cell>
        </row>
        <row r="3468">
          <cell r="H3468">
            <v>0</v>
          </cell>
        </row>
        <row r="3469">
          <cell r="H3469">
            <v>0</v>
          </cell>
        </row>
        <row r="3470">
          <cell r="H3470">
            <v>0</v>
          </cell>
        </row>
        <row r="3471">
          <cell r="H3471">
            <v>0</v>
          </cell>
        </row>
        <row r="3472">
          <cell r="H3472">
            <v>0</v>
          </cell>
        </row>
        <row r="3473">
          <cell r="H3473">
            <v>0</v>
          </cell>
        </row>
        <row r="3474">
          <cell r="H3474">
            <v>0</v>
          </cell>
        </row>
        <row r="3475">
          <cell r="H3475">
            <v>0</v>
          </cell>
        </row>
        <row r="3476">
          <cell r="H3476">
            <v>0</v>
          </cell>
        </row>
        <row r="3477">
          <cell r="H3477">
            <v>0</v>
          </cell>
        </row>
        <row r="3478">
          <cell r="H3478">
            <v>0</v>
          </cell>
        </row>
        <row r="3479">
          <cell r="H3479">
            <v>0</v>
          </cell>
        </row>
        <row r="3480">
          <cell r="H3480">
            <v>0</v>
          </cell>
        </row>
        <row r="3481">
          <cell r="H3481">
            <v>0</v>
          </cell>
        </row>
        <row r="3482">
          <cell r="H3482">
            <v>0</v>
          </cell>
        </row>
        <row r="3483">
          <cell r="H3483">
            <v>0</v>
          </cell>
        </row>
        <row r="3484">
          <cell r="H3484">
            <v>0</v>
          </cell>
        </row>
        <row r="3485">
          <cell r="H3485">
            <v>0</v>
          </cell>
        </row>
        <row r="3486">
          <cell r="H3486">
            <v>0</v>
          </cell>
        </row>
        <row r="3487">
          <cell r="H3487">
            <v>0</v>
          </cell>
        </row>
        <row r="3488">
          <cell r="H3488">
            <v>0</v>
          </cell>
        </row>
        <row r="3489">
          <cell r="H3489">
            <v>0</v>
          </cell>
        </row>
        <row r="3490">
          <cell r="H3490">
            <v>0</v>
          </cell>
        </row>
        <row r="3491">
          <cell r="H3491">
            <v>0</v>
          </cell>
        </row>
        <row r="3492">
          <cell r="H3492">
            <v>0</v>
          </cell>
        </row>
        <row r="3493">
          <cell r="H3493">
            <v>0</v>
          </cell>
        </row>
        <row r="3494">
          <cell r="H3494">
            <v>0</v>
          </cell>
        </row>
        <row r="3495">
          <cell r="H3495">
            <v>0</v>
          </cell>
        </row>
        <row r="3496">
          <cell r="H3496">
            <v>0</v>
          </cell>
        </row>
        <row r="3497">
          <cell r="H3497">
            <v>0</v>
          </cell>
        </row>
        <row r="3498">
          <cell r="H3498">
            <v>0</v>
          </cell>
        </row>
        <row r="3499">
          <cell r="H3499">
            <v>0</v>
          </cell>
        </row>
        <row r="3500">
          <cell r="H3500">
            <v>0</v>
          </cell>
        </row>
        <row r="3501">
          <cell r="H3501">
            <v>0</v>
          </cell>
        </row>
        <row r="3502">
          <cell r="H3502">
            <v>0</v>
          </cell>
        </row>
        <row r="3503">
          <cell r="H3503">
            <v>0</v>
          </cell>
        </row>
        <row r="3504">
          <cell r="H3504">
            <v>0</v>
          </cell>
        </row>
        <row r="3505">
          <cell r="H3505">
            <v>0</v>
          </cell>
        </row>
        <row r="3506">
          <cell r="H3506">
            <v>0</v>
          </cell>
        </row>
        <row r="3507">
          <cell r="H3507">
            <v>0</v>
          </cell>
        </row>
        <row r="3508">
          <cell r="H3508">
            <v>0</v>
          </cell>
        </row>
        <row r="3509">
          <cell r="H3509">
            <v>0</v>
          </cell>
        </row>
        <row r="3510">
          <cell r="H3510">
            <v>0</v>
          </cell>
        </row>
        <row r="3511">
          <cell r="H3511">
            <v>0</v>
          </cell>
        </row>
        <row r="3512">
          <cell r="H3512">
            <v>0</v>
          </cell>
        </row>
        <row r="3513">
          <cell r="H3513">
            <v>0</v>
          </cell>
        </row>
        <row r="3514">
          <cell r="H3514">
            <v>0</v>
          </cell>
        </row>
        <row r="3515">
          <cell r="H3515">
            <v>0</v>
          </cell>
        </row>
        <row r="3516">
          <cell r="H3516">
            <v>0</v>
          </cell>
        </row>
        <row r="3517">
          <cell r="H3517">
            <v>0</v>
          </cell>
        </row>
        <row r="3518">
          <cell r="H3518">
            <v>0</v>
          </cell>
        </row>
        <row r="3519">
          <cell r="H3519">
            <v>0</v>
          </cell>
        </row>
        <row r="3520">
          <cell r="H3520">
            <v>0</v>
          </cell>
        </row>
        <row r="3521">
          <cell r="H3521">
            <v>0</v>
          </cell>
        </row>
        <row r="3522">
          <cell r="H3522">
            <v>0</v>
          </cell>
        </row>
        <row r="3523">
          <cell r="H3523">
            <v>0</v>
          </cell>
        </row>
        <row r="3524">
          <cell r="H3524">
            <v>0</v>
          </cell>
        </row>
        <row r="3525">
          <cell r="H3525">
            <v>0</v>
          </cell>
        </row>
        <row r="3526">
          <cell r="H3526">
            <v>0</v>
          </cell>
        </row>
        <row r="3527">
          <cell r="H3527">
            <v>0</v>
          </cell>
        </row>
        <row r="3528">
          <cell r="H3528">
            <v>0</v>
          </cell>
        </row>
        <row r="3529">
          <cell r="H3529">
            <v>0</v>
          </cell>
        </row>
        <row r="3530">
          <cell r="H3530">
            <v>0</v>
          </cell>
        </row>
        <row r="3531">
          <cell r="H3531">
            <v>0</v>
          </cell>
        </row>
        <row r="3532">
          <cell r="H3532">
            <v>0</v>
          </cell>
        </row>
        <row r="3533">
          <cell r="H3533">
            <v>0</v>
          </cell>
        </row>
        <row r="3534">
          <cell r="H3534">
            <v>0</v>
          </cell>
        </row>
        <row r="3535">
          <cell r="H3535">
            <v>0</v>
          </cell>
        </row>
        <row r="3536">
          <cell r="H3536">
            <v>0</v>
          </cell>
        </row>
        <row r="3537">
          <cell r="H3537">
            <v>0</v>
          </cell>
        </row>
        <row r="3538">
          <cell r="H3538">
            <v>0</v>
          </cell>
        </row>
        <row r="3539">
          <cell r="H3539">
            <v>0</v>
          </cell>
        </row>
        <row r="3540">
          <cell r="H3540">
            <v>0</v>
          </cell>
        </row>
        <row r="3541">
          <cell r="H3541">
            <v>0</v>
          </cell>
        </row>
        <row r="3542">
          <cell r="H3542">
            <v>0</v>
          </cell>
        </row>
        <row r="3543">
          <cell r="H3543">
            <v>0</v>
          </cell>
        </row>
        <row r="3544">
          <cell r="H3544">
            <v>0</v>
          </cell>
        </row>
        <row r="3545">
          <cell r="H3545">
            <v>0</v>
          </cell>
        </row>
        <row r="3546">
          <cell r="H3546">
            <v>0</v>
          </cell>
        </row>
        <row r="3547">
          <cell r="H3547">
            <v>0</v>
          </cell>
        </row>
        <row r="3548">
          <cell r="H3548">
            <v>0</v>
          </cell>
        </row>
        <row r="3549">
          <cell r="H3549">
            <v>0</v>
          </cell>
        </row>
        <row r="3550">
          <cell r="H3550">
            <v>0</v>
          </cell>
        </row>
        <row r="3551">
          <cell r="H3551">
            <v>0</v>
          </cell>
        </row>
        <row r="3552">
          <cell r="H3552">
            <v>0</v>
          </cell>
        </row>
        <row r="3553">
          <cell r="H3553">
            <v>0</v>
          </cell>
        </row>
        <row r="3554">
          <cell r="H3554">
            <v>0</v>
          </cell>
        </row>
        <row r="3555">
          <cell r="H3555">
            <v>0</v>
          </cell>
        </row>
        <row r="3556">
          <cell r="H3556">
            <v>0</v>
          </cell>
        </row>
        <row r="3557">
          <cell r="H3557">
            <v>0</v>
          </cell>
        </row>
        <row r="3558">
          <cell r="H3558">
            <v>0</v>
          </cell>
        </row>
        <row r="3559">
          <cell r="H3559">
            <v>0</v>
          </cell>
        </row>
        <row r="3560">
          <cell r="H3560">
            <v>0</v>
          </cell>
        </row>
        <row r="3561">
          <cell r="H3561">
            <v>0</v>
          </cell>
        </row>
        <row r="3562">
          <cell r="H3562">
            <v>0</v>
          </cell>
        </row>
        <row r="3563">
          <cell r="H3563">
            <v>0</v>
          </cell>
        </row>
        <row r="3564">
          <cell r="H3564">
            <v>0</v>
          </cell>
        </row>
        <row r="3565">
          <cell r="H3565">
            <v>0</v>
          </cell>
        </row>
        <row r="3566">
          <cell r="H3566">
            <v>0</v>
          </cell>
        </row>
        <row r="3567">
          <cell r="H3567">
            <v>0</v>
          </cell>
        </row>
        <row r="3568">
          <cell r="H3568">
            <v>0</v>
          </cell>
        </row>
        <row r="3569">
          <cell r="H3569">
            <v>0</v>
          </cell>
        </row>
        <row r="3570">
          <cell r="H3570">
            <v>0</v>
          </cell>
        </row>
        <row r="3571">
          <cell r="H3571">
            <v>0</v>
          </cell>
        </row>
        <row r="3572">
          <cell r="H3572">
            <v>0</v>
          </cell>
        </row>
        <row r="3573">
          <cell r="H3573">
            <v>0</v>
          </cell>
        </row>
        <row r="3574">
          <cell r="H3574">
            <v>0</v>
          </cell>
        </row>
        <row r="3575">
          <cell r="H3575">
            <v>0</v>
          </cell>
        </row>
        <row r="3576">
          <cell r="H3576">
            <v>0</v>
          </cell>
        </row>
        <row r="3577">
          <cell r="H3577">
            <v>0</v>
          </cell>
        </row>
        <row r="3578">
          <cell r="H3578">
            <v>0</v>
          </cell>
        </row>
        <row r="3579">
          <cell r="H3579">
            <v>0</v>
          </cell>
        </row>
        <row r="3580">
          <cell r="H3580">
            <v>0</v>
          </cell>
        </row>
        <row r="3581">
          <cell r="H3581">
            <v>0</v>
          </cell>
        </row>
        <row r="3582">
          <cell r="H3582">
            <v>0</v>
          </cell>
        </row>
        <row r="3583">
          <cell r="H3583">
            <v>0</v>
          </cell>
        </row>
        <row r="3584">
          <cell r="H3584">
            <v>0</v>
          </cell>
        </row>
        <row r="3585">
          <cell r="H3585">
            <v>0</v>
          </cell>
        </row>
        <row r="3586">
          <cell r="H3586">
            <v>0</v>
          </cell>
        </row>
        <row r="3587">
          <cell r="H3587">
            <v>0</v>
          </cell>
        </row>
        <row r="3588">
          <cell r="H3588">
            <v>0</v>
          </cell>
        </row>
        <row r="3589">
          <cell r="H3589">
            <v>0</v>
          </cell>
        </row>
        <row r="3590">
          <cell r="H3590">
            <v>0</v>
          </cell>
        </row>
        <row r="3591">
          <cell r="H3591">
            <v>0</v>
          </cell>
        </row>
        <row r="3592">
          <cell r="H3592">
            <v>0</v>
          </cell>
        </row>
        <row r="3593">
          <cell r="H3593">
            <v>0</v>
          </cell>
        </row>
        <row r="3594">
          <cell r="H3594">
            <v>0</v>
          </cell>
        </row>
        <row r="3595">
          <cell r="H3595">
            <v>0</v>
          </cell>
        </row>
        <row r="3596">
          <cell r="H3596">
            <v>0</v>
          </cell>
        </row>
        <row r="3597">
          <cell r="H3597">
            <v>0</v>
          </cell>
        </row>
        <row r="3598">
          <cell r="H3598">
            <v>0</v>
          </cell>
        </row>
        <row r="3599">
          <cell r="H3599">
            <v>0</v>
          </cell>
        </row>
        <row r="3600">
          <cell r="H3600">
            <v>0</v>
          </cell>
        </row>
        <row r="3601">
          <cell r="H3601">
            <v>0</v>
          </cell>
        </row>
        <row r="3602">
          <cell r="H3602">
            <v>0</v>
          </cell>
        </row>
        <row r="3603">
          <cell r="H3603">
            <v>0</v>
          </cell>
        </row>
        <row r="3604">
          <cell r="H3604">
            <v>0</v>
          </cell>
        </row>
        <row r="3605">
          <cell r="H3605">
            <v>0</v>
          </cell>
        </row>
        <row r="3606">
          <cell r="H3606">
            <v>0</v>
          </cell>
        </row>
        <row r="3607">
          <cell r="H3607">
            <v>0</v>
          </cell>
        </row>
        <row r="3608">
          <cell r="H3608">
            <v>0</v>
          </cell>
        </row>
        <row r="3609">
          <cell r="H3609">
            <v>0</v>
          </cell>
        </row>
        <row r="3610">
          <cell r="H3610">
            <v>0</v>
          </cell>
        </row>
        <row r="3611">
          <cell r="H3611">
            <v>0</v>
          </cell>
        </row>
        <row r="3612">
          <cell r="H3612">
            <v>0</v>
          </cell>
        </row>
        <row r="3613">
          <cell r="H3613">
            <v>0</v>
          </cell>
        </row>
        <row r="3614">
          <cell r="H3614">
            <v>0</v>
          </cell>
        </row>
        <row r="3615">
          <cell r="H3615">
            <v>0</v>
          </cell>
        </row>
        <row r="3616">
          <cell r="H3616">
            <v>0</v>
          </cell>
        </row>
        <row r="3617">
          <cell r="H3617">
            <v>0</v>
          </cell>
        </row>
        <row r="3618">
          <cell r="H3618">
            <v>0</v>
          </cell>
        </row>
        <row r="3619">
          <cell r="H3619">
            <v>0</v>
          </cell>
        </row>
        <row r="3620">
          <cell r="H3620">
            <v>0</v>
          </cell>
        </row>
        <row r="3621">
          <cell r="H3621">
            <v>0</v>
          </cell>
        </row>
        <row r="3622">
          <cell r="H3622">
            <v>0</v>
          </cell>
        </row>
        <row r="3623">
          <cell r="H3623">
            <v>0</v>
          </cell>
        </row>
        <row r="3624">
          <cell r="H3624">
            <v>0</v>
          </cell>
        </row>
        <row r="3625">
          <cell r="H3625">
            <v>0</v>
          </cell>
        </row>
        <row r="3626">
          <cell r="H3626">
            <v>0</v>
          </cell>
        </row>
        <row r="3627">
          <cell r="H3627">
            <v>0</v>
          </cell>
        </row>
        <row r="3628">
          <cell r="H3628">
            <v>0</v>
          </cell>
        </row>
        <row r="3629">
          <cell r="H3629">
            <v>0</v>
          </cell>
        </row>
        <row r="3630">
          <cell r="H3630">
            <v>0</v>
          </cell>
        </row>
        <row r="3631">
          <cell r="H3631">
            <v>0</v>
          </cell>
        </row>
        <row r="3632">
          <cell r="H3632">
            <v>0</v>
          </cell>
        </row>
        <row r="3633">
          <cell r="H3633">
            <v>0</v>
          </cell>
        </row>
        <row r="3634">
          <cell r="H3634">
            <v>0</v>
          </cell>
        </row>
        <row r="3635">
          <cell r="H3635">
            <v>0</v>
          </cell>
        </row>
        <row r="3636">
          <cell r="H3636">
            <v>0</v>
          </cell>
        </row>
        <row r="3637">
          <cell r="H3637">
            <v>0</v>
          </cell>
        </row>
        <row r="3638">
          <cell r="H3638">
            <v>0</v>
          </cell>
        </row>
        <row r="3639">
          <cell r="H3639">
            <v>0</v>
          </cell>
        </row>
        <row r="3640">
          <cell r="H3640">
            <v>0</v>
          </cell>
        </row>
        <row r="3641">
          <cell r="H3641">
            <v>0</v>
          </cell>
        </row>
        <row r="3642">
          <cell r="H3642">
            <v>0</v>
          </cell>
        </row>
        <row r="3643">
          <cell r="H3643">
            <v>0</v>
          </cell>
        </row>
        <row r="3644">
          <cell r="H3644">
            <v>0</v>
          </cell>
        </row>
        <row r="3645">
          <cell r="H3645">
            <v>0</v>
          </cell>
        </row>
        <row r="3646">
          <cell r="H3646">
            <v>0</v>
          </cell>
        </row>
        <row r="3647">
          <cell r="H3647">
            <v>0</v>
          </cell>
        </row>
        <row r="3648">
          <cell r="H3648">
            <v>0</v>
          </cell>
        </row>
        <row r="3649">
          <cell r="H3649">
            <v>0</v>
          </cell>
        </row>
        <row r="3650">
          <cell r="H3650">
            <v>0</v>
          </cell>
        </row>
        <row r="3651">
          <cell r="H3651">
            <v>0</v>
          </cell>
        </row>
        <row r="3652">
          <cell r="H3652">
            <v>0</v>
          </cell>
        </row>
        <row r="3653">
          <cell r="H3653">
            <v>0</v>
          </cell>
        </row>
        <row r="3654">
          <cell r="H3654">
            <v>0</v>
          </cell>
        </row>
        <row r="3655">
          <cell r="H3655">
            <v>0</v>
          </cell>
        </row>
        <row r="3656">
          <cell r="H3656">
            <v>0</v>
          </cell>
        </row>
        <row r="3657">
          <cell r="H3657">
            <v>0</v>
          </cell>
        </row>
        <row r="3658">
          <cell r="H3658">
            <v>0</v>
          </cell>
        </row>
        <row r="3659">
          <cell r="H3659">
            <v>0</v>
          </cell>
        </row>
        <row r="3660">
          <cell r="H3660">
            <v>0</v>
          </cell>
        </row>
        <row r="3661">
          <cell r="H3661">
            <v>0</v>
          </cell>
        </row>
        <row r="3662">
          <cell r="H3662">
            <v>0</v>
          </cell>
        </row>
        <row r="3663">
          <cell r="H3663">
            <v>0</v>
          </cell>
        </row>
        <row r="3664">
          <cell r="H3664">
            <v>0</v>
          </cell>
        </row>
        <row r="3665">
          <cell r="H3665">
            <v>0</v>
          </cell>
        </row>
        <row r="3666">
          <cell r="H3666">
            <v>0</v>
          </cell>
        </row>
        <row r="3667">
          <cell r="H3667">
            <v>0</v>
          </cell>
        </row>
        <row r="3668">
          <cell r="H3668">
            <v>0</v>
          </cell>
        </row>
        <row r="3669">
          <cell r="H3669">
            <v>0</v>
          </cell>
        </row>
        <row r="3670">
          <cell r="H3670">
            <v>0</v>
          </cell>
        </row>
        <row r="3671">
          <cell r="H3671">
            <v>0</v>
          </cell>
        </row>
        <row r="3672">
          <cell r="H3672">
            <v>0</v>
          </cell>
        </row>
        <row r="3673">
          <cell r="H3673">
            <v>0</v>
          </cell>
        </row>
        <row r="3674">
          <cell r="H3674">
            <v>0</v>
          </cell>
        </row>
        <row r="3675">
          <cell r="H3675">
            <v>0</v>
          </cell>
        </row>
        <row r="3676">
          <cell r="H3676">
            <v>0</v>
          </cell>
        </row>
        <row r="3677">
          <cell r="H3677">
            <v>0</v>
          </cell>
        </row>
        <row r="3678">
          <cell r="H3678">
            <v>0</v>
          </cell>
        </row>
        <row r="3679">
          <cell r="H3679">
            <v>0</v>
          </cell>
        </row>
        <row r="3680">
          <cell r="H3680">
            <v>0</v>
          </cell>
        </row>
        <row r="3681">
          <cell r="H3681">
            <v>0</v>
          </cell>
        </row>
        <row r="3682">
          <cell r="H3682">
            <v>0</v>
          </cell>
        </row>
        <row r="3683">
          <cell r="H3683">
            <v>0</v>
          </cell>
        </row>
        <row r="3684">
          <cell r="H3684">
            <v>0</v>
          </cell>
        </row>
        <row r="3685">
          <cell r="H3685">
            <v>0</v>
          </cell>
        </row>
        <row r="3686">
          <cell r="H3686">
            <v>0</v>
          </cell>
        </row>
        <row r="3687">
          <cell r="H3687">
            <v>0</v>
          </cell>
        </row>
        <row r="3688">
          <cell r="H3688">
            <v>0</v>
          </cell>
        </row>
        <row r="3689">
          <cell r="H3689">
            <v>0</v>
          </cell>
        </row>
        <row r="3690">
          <cell r="H3690">
            <v>0</v>
          </cell>
        </row>
        <row r="3691">
          <cell r="H3691">
            <v>0</v>
          </cell>
        </row>
        <row r="3692">
          <cell r="H3692">
            <v>0</v>
          </cell>
        </row>
        <row r="3693">
          <cell r="H3693">
            <v>0</v>
          </cell>
        </row>
        <row r="3694">
          <cell r="H3694">
            <v>0</v>
          </cell>
        </row>
        <row r="3695">
          <cell r="H3695">
            <v>0</v>
          </cell>
        </row>
        <row r="3696">
          <cell r="H3696">
            <v>0</v>
          </cell>
        </row>
        <row r="3697">
          <cell r="H3697">
            <v>0</v>
          </cell>
        </row>
        <row r="3698">
          <cell r="H3698">
            <v>0</v>
          </cell>
        </row>
        <row r="3699">
          <cell r="H3699">
            <v>0</v>
          </cell>
        </row>
        <row r="3700">
          <cell r="H3700">
            <v>0</v>
          </cell>
        </row>
        <row r="3701">
          <cell r="H3701">
            <v>0</v>
          </cell>
        </row>
        <row r="3702">
          <cell r="H3702">
            <v>0</v>
          </cell>
        </row>
        <row r="3703">
          <cell r="H3703">
            <v>0</v>
          </cell>
        </row>
        <row r="3704">
          <cell r="H3704">
            <v>0</v>
          </cell>
        </row>
        <row r="3705">
          <cell r="H3705">
            <v>0</v>
          </cell>
        </row>
        <row r="3706">
          <cell r="H3706">
            <v>0</v>
          </cell>
        </row>
        <row r="3707">
          <cell r="H3707">
            <v>0</v>
          </cell>
        </row>
        <row r="3708">
          <cell r="H3708">
            <v>0</v>
          </cell>
        </row>
        <row r="3709">
          <cell r="H3709">
            <v>0</v>
          </cell>
        </row>
        <row r="3710">
          <cell r="H3710">
            <v>0</v>
          </cell>
        </row>
        <row r="3711">
          <cell r="H3711">
            <v>0</v>
          </cell>
        </row>
        <row r="3712">
          <cell r="H3712">
            <v>0</v>
          </cell>
        </row>
        <row r="3713">
          <cell r="H3713">
            <v>0</v>
          </cell>
        </row>
        <row r="3714">
          <cell r="H3714">
            <v>0</v>
          </cell>
        </row>
        <row r="3715">
          <cell r="H3715">
            <v>0</v>
          </cell>
        </row>
        <row r="3716">
          <cell r="H3716">
            <v>0</v>
          </cell>
        </row>
        <row r="3717">
          <cell r="H3717">
            <v>0</v>
          </cell>
        </row>
        <row r="3718">
          <cell r="H3718">
            <v>0</v>
          </cell>
        </row>
        <row r="3719">
          <cell r="H3719">
            <v>0</v>
          </cell>
        </row>
        <row r="3720">
          <cell r="H3720">
            <v>0</v>
          </cell>
        </row>
        <row r="3721">
          <cell r="H3721">
            <v>0</v>
          </cell>
        </row>
        <row r="3722">
          <cell r="H3722">
            <v>0</v>
          </cell>
        </row>
        <row r="3723">
          <cell r="H3723">
            <v>0</v>
          </cell>
        </row>
        <row r="3724">
          <cell r="H3724">
            <v>0</v>
          </cell>
        </row>
        <row r="3725">
          <cell r="H3725">
            <v>0</v>
          </cell>
        </row>
        <row r="3726">
          <cell r="H3726">
            <v>0</v>
          </cell>
        </row>
        <row r="3727">
          <cell r="H3727">
            <v>0</v>
          </cell>
        </row>
        <row r="3728">
          <cell r="H3728">
            <v>0</v>
          </cell>
        </row>
        <row r="3729">
          <cell r="H3729">
            <v>0</v>
          </cell>
        </row>
        <row r="3730">
          <cell r="H3730">
            <v>0</v>
          </cell>
        </row>
        <row r="3731">
          <cell r="H3731">
            <v>0</v>
          </cell>
        </row>
        <row r="3732">
          <cell r="H3732">
            <v>0</v>
          </cell>
        </row>
        <row r="3733">
          <cell r="H3733">
            <v>0</v>
          </cell>
        </row>
        <row r="3734">
          <cell r="H3734">
            <v>0</v>
          </cell>
        </row>
        <row r="3735">
          <cell r="H3735">
            <v>0</v>
          </cell>
        </row>
        <row r="3736">
          <cell r="H3736">
            <v>0</v>
          </cell>
        </row>
        <row r="3737">
          <cell r="H3737">
            <v>0</v>
          </cell>
        </row>
        <row r="3738">
          <cell r="H3738">
            <v>0</v>
          </cell>
        </row>
        <row r="3739">
          <cell r="H3739">
            <v>0</v>
          </cell>
        </row>
        <row r="3740">
          <cell r="H3740">
            <v>0</v>
          </cell>
        </row>
        <row r="3741">
          <cell r="H3741">
            <v>0</v>
          </cell>
        </row>
        <row r="3742">
          <cell r="H3742">
            <v>0</v>
          </cell>
        </row>
        <row r="3743">
          <cell r="H3743">
            <v>0</v>
          </cell>
        </row>
        <row r="3744">
          <cell r="H3744">
            <v>0</v>
          </cell>
        </row>
        <row r="3745">
          <cell r="H3745">
            <v>0</v>
          </cell>
        </row>
        <row r="3746">
          <cell r="H3746">
            <v>0</v>
          </cell>
        </row>
        <row r="3747">
          <cell r="H3747">
            <v>0</v>
          </cell>
        </row>
        <row r="3748">
          <cell r="H3748">
            <v>0</v>
          </cell>
        </row>
        <row r="3749">
          <cell r="H3749">
            <v>0</v>
          </cell>
        </row>
        <row r="3750">
          <cell r="H3750">
            <v>0</v>
          </cell>
        </row>
        <row r="3751">
          <cell r="H3751">
            <v>0</v>
          </cell>
        </row>
        <row r="3752">
          <cell r="H3752">
            <v>0</v>
          </cell>
        </row>
        <row r="3753">
          <cell r="H3753">
            <v>0</v>
          </cell>
        </row>
        <row r="3754">
          <cell r="H3754">
            <v>0</v>
          </cell>
        </row>
        <row r="3755">
          <cell r="H3755">
            <v>0</v>
          </cell>
        </row>
        <row r="3756">
          <cell r="H3756">
            <v>0</v>
          </cell>
        </row>
        <row r="3757">
          <cell r="H3757">
            <v>0</v>
          </cell>
        </row>
        <row r="3758">
          <cell r="H3758">
            <v>0</v>
          </cell>
        </row>
        <row r="3759">
          <cell r="H3759">
            <v>0</v>
          </cell>
        </row>
        <row r="3760">
          <cell r="H3760">
            <v>0</v>
          </cell>
        </row>
        <row r="3761">
          <cell r="H3761">
            <v>0</v>
          </cell>
        </row>
        <row r="3762">
          <cell r="H3762">
            <v>0</v>
          </cell>
        </row>
        <row r="3763">
          <cell r="H3763">
            <v>0</v>
          </cell>
        </row>
        <row r="3764">
          <cell r="H3764">
            <v>0</v>
          </cell>
        </row>
        <row r="3765">
          <cell r="H3765">
            <v>0</v>
          </cell>
        </row>
        <row r="3766">
          <cell r="H3766">
            <v>0</v>
          </cell>
        </row>
        <row r="3767">
          <cell r="H3767">
            <v>0</v>
          </cell>
        </row>
        <row r="3768">
          <cell r="H3768">
            <v>0</v>
          </cell>
        </row>
        <row r="3769">
          <cell r="H3769">
            <v>0</v>
          </cell>
        </row>
        <row r="3770">
          <cell r="H3770">
            <v>0</v>
          </cell>
        </row>
        <row r="3771">
          <cell r="H3771">
            <v>0</v>
          </cell>
        </row>
        <row r="3772">
          <cell r="H3772">
            <v>0</v>
          </cell>
        </row>
        <row r="3773">
          <cell r="H3773">
            <v>0</v>
          </cell>
        </row>
        <row r="3774">
          <cell r="H3774">
            <v>0</v>
          </cell>
        </row>
        <row r="3775">
          <cell r="H3775">
            <v>0</v>
          </cell>
        </row>
        <row r="3776">
          <cell r="H3776">
            <v>0</v>
          </cell>
        </row>
        <row r="3777">
          <cell r="H3777">
            <v>0</v>
          </cell>
        </row>
        <row r="3778">
          <cell r="H3778">
            <v>0</v>
          </cell>
        </row>
        <row r="3779">
          <cell r="H3779">
            <v>0</v>
          </cell>
        </row>
        <row r="3780">
          <cell r="H3780">
            <v>0</v>
          </cell>
        </row>
        <row r="3781">
          <cell r="H3781">
            <v>0</v>
          </cell>
        </row>
        <row r="3782">
          <cell r="H3782">
            <v>0</v>
          </cell>
        </row>
        <row r="3783">
          <cell r="H3783">
            <v>0</v>
          </cell>
        </row>
        <row r="3784">
          <cell r="H3784">
            <v>0</v>
          </cell>
        </row>
        <row r="3785">
          <cell r="H3785">
            <v>0</v>
          </cell>
        </row>
        <row r="3786">
          <cell r="H3786">
            <v>0</v>
          </cell>
        </row>
        <row r="3787">
          <cell r="H3787">
            <v>0</v>
          </cell>
        </row>
        <row r="3788">
          <cell r="H3788">
            <v>0</v>
          </cell>
        </row>
        <row r="3789">
          <cell r="H3789">
            <v>0</v>
          </cell>
        </row>
        <row r="3790">
          <cell r="H3790">
            <v>0</v>
          </cell>
        </row>
        <row r="3791">
          <cell r="H3791">
            <v>0</v>
          </cell>
        </row>
        <row r="3792">
          <cell r="H3792">
            <v>0</v>
          </cell>
        </row>
        <row r="3793">
          <cell r="H3793">
            <v>0</v>
          </cell>
        </row>
        <row r="3794">
          <cell r="H3794">
            <v>0</v>
          </cell>
        </row>
        <row r="3795">
          <cell r="H3795">
            <v>0</v>
          </cell>
        </row>
        <row r="3796">
          <cell r="H3796">
            <v>0</v>
          </cell>
        </row>
        <row r="3797">
          <cell r="H3797">
            <v>0</v>
          </cell>
        </row>
        <row r="3798">
          <cell r="H3798">
            <v>0</v>
          </cell>
        </row>
        <row r="3799">
          <cell r="H3799">
            <v>0</v>
          </cell>
        </row>
        <row r="3800">
          <cell r="H3800">
            <v>0</v>
          </cell>
        </row>
        <row r="3801">
          <cell r="H3801">
            <v>0</v>
          </cell>
        </row>
        <row r="3802">
          <cell r="H3802">
            <v>0</v>
          </cell>
        </row>
        <row r="3803">
          <cell r="H3803">
            <v>0</v>
          </cell>
        </row>
        <row r="3804">
          <cell r="H3804">
            <v>0</v>
          </cell>
        </row>
        <row r="3805">
          <cell r="H3805">
            <v>0</v>
          </cell>
        </row>
        <row r="3806">
          <cell r="H3806">
            <v>0</v>
          </cell>
        </row>
        <row r="3807">
          <cell r="H3807">
            <v>0</v>
          </cell>
        </row>
        <row r="3808">
          <cell r="H3808">
            <v>0</v>
          </cell>
        </row>
        <row r="3809">
          <cell r="H3809">
            <v>0</v>
          </cell>
        </row>
        <row r="3810">
          <cell r="H3810">
            <v>0</v>
          </cell>
        </row>
        <row r="3811">
          <cell r="H3811">
            <v>0</v>
          </cell>
        </row>
        <row r="3812">
          <cell r="H3812">
            <v>0</v>
          </cell>
        </row>
        <row r="3813">
          <cell r="H3813">
            <v>0</v>
          </cell>
        </row>
        <row r="3814">
          <cell r="H3814">
            <v>0</v>
          </cell>
        </row>
        <row r="3815">
          <cell r="H3815">
            <v>0</v>
          </cell>
        </row>
        <row r="3816">
          <cell r="H3816">
            <v>0</v>
          </cell>
        </row>
        <row r="3817">
          <cell r="H3817">
            <v>0</v>
          </cell>
        </row>
        <row r="3818">
          <cell r="H3818">
            <v>0</v>
          </cell>
        </row>
        <row r="3819">
          <cell r="H3819">
            <v>0</v>
          </cell>
        </row>
        <row r="3820">
          <cell r="H3820">
            <v>0</v>
          </cell>
        </row>
        <row r="3821">
          <cell r="H3821">
            <v>0</v>
          </cell>
        </row>
        <row r="3822">
          <cell r="H3822">
            <v>0</v>
          </cell>
        </row>
        <row r="3823">
          <cell r="H3823">
            <v>0</v>
          </cell>
        </row>
        <row r="3824">
          <cell r="H3824">
            <v>0</v>
          </cell>
        </row>
        <row r="3825">
          <cell r="H3825">
            <v>0</v>
          </cell>
        </row>
        <row r="3826">
          <cell r="H3826">
            <v>0</v>
          </cell>
        </row>
        <row r="3827">
          <cell r="H3827">
            <v>0</v>
          </cell>
        </row>
        <row r="3828">
          <cell r="H3828">
            <v>0</v>
          </cell>
        </row>
        <row r="3829">
          <cell r="H3829">
            <v>0</v>
          </cell>
        </row>
        <row r="3830">
          <cell r="H3830">
            <v>0</v>
          </cell>
        </row>
        <row r="3831">
          <cell r="H3831">
            <v>0</v>
          </cell>
        </row>
        <row r="3832">
          <cell r="H3832">
            <v>0</v>
          </cell>
        </row>
        <row r="3833">
          <cell r="H3833">
            <v>0</v>
          </cell>
        </row>
        <row r="3834">
          <cell r="H3834">
            <v>0</v>
          </cell>
        </row>
        <row r="3835">
          <cell r="H3835">
            <v>0</v>
          </cell>
        </row>
        <row r="3836">
          <cell r="H3836">
            <v>0</v>
          </cell>
        </row>
        <row r="3837">
          <cell r="H3837">
            <v>0</v>
          </cell>
        </row>
        <row r="3838">
          <cell r="H3838">
            <v>0</v>
          </cell>
        </row>
        <row r="3839">
          <cell r="H3839">
            <v>0</v>
          </cell>
        </row>
        <row r="3840">
          <cell r="H3840">
            <v>0</v>
          </cell>
        </row>
        <row r="3841">
          <cell r="H3841">
            <v>0</v>
          </cell>
        </row>
        <row r="3842">
          <cell r="H3842">
            <v>0</v>
          </cell>
        </row>
        <row r="3843">
          <cell r="H3843">
            <v>0</v>
          </cell>
        </row>
        <row r="3844">
          <cell r="H3844">
            <v>0</v>
          </cell>
        </row>
        <row r="3845">
          <cell r="H3845">
            <v>0</v>
          </cell>
        </row>
        <row r="3846">
          <cell r="H3846">
            <v>0</v>
          </cell>
        </row>
        <row r="3847">
          <cell r="H3847">
            <v>0</v>
          </cell>
        </row>
        <row r="3848">
          <cell r="H3848">
            <v>0</v>
          </cell>
        </row>
        <row r="3849">
          <cell r="H3849">
            <v>0</v>
          </cell>
        </row>
        <row r="3850">
          <cell r="H3850">
            <v>0</v>
          </cell>
        </row>
        <row r="3851">
          <cell r="H3851">
            <v>0</v>
          </cell>
        </row>
        <row r="3852">
          <cell r="H3852">
            <v>0</v>
          </cell>
        </row>
        <row r="3853">
          <cell r="H3853">
            <v>0</v>
          </cell>
        </row>
        <row r="3854">
          <cell r="H3854">
            <v>0</v>
          </cell>
        </row>
        <row r="3855">
          <cell r="H3855">
            <v>0</v>
          </cell>
        </row>
        <row r="3856">
          <cell r="H3856">
            <v>0</v>
          </cell>
        </row>
        <row r="3857">
          <cell r="H3857">
            <v>0</v>
          </cell>
        </row>
        <row r="3858">
          <cell r="H3858">
            <v>0</v>
          </cell>
        </row>
        <row r="3859">
          <cell r="H3859">
            <v>0</v>
          </cell>
        </row>
        <row r="3860">
          <cell r="H3860">
            <v>0</v>
          </cell>
        </row>
        <row r="3861">
          <cell r="H3861">
            <v>0</v>
          </cell>
        </row>
        <row r="3862">
          <cell r="H3862">
            <v>0</v>
          </cell>
        </row>
        <row r="3863">
          <cell r="H3863">
            <v>0</v>
          </cell>
        </row>
        <row r="3864">
          <cell r="H3864">
            <v>0</v>
          </cell>
        </row>
        <row r="3865">
          <cell r="H3865">
            <v>0</v>
          </cell>
        </row>
        <row r="3866">
          <cell r="H3866">
            <v>0</v>
          </cell>
        </row>
        <row r="3867">
          <cell r="H3867">
            <v>0</v>
          </cell>
        </row>
        <row r="3868">
          <cell r="H3868">
            <v>0</v>
          </cell>
        </row>
        <row r="3869">
          <cell r="H3869">
            <v>0</v>
          </cell>
        </row>
        <row r="3870">
          <cell r="H3870">
            <v>0</v>
          </cell>
        </row>
        <row r="3871">
          <cell r="H3871">
            <v>0</v>
          </cell>
        </row>
        <row r="3872">
          <cell r="H3872">
            <v>0</v>
          </cell>
        </row>
        <row r="3873">
          <cell r="H3873">
            <v>0</v>
          </cell>
        </row>
        <row r="3874">
          <cell r="H3874">
            <v>0</v>
          </cell>
        </row>
        <row r="3875">
          <cell r="H3875">
            <v>0</v>
          </cell>
        </row>
        <row r="3876">
          <cell r="H3876">
            <v>0</v>
          </cell>
        </row>
        <row r="3877">
          <cell r="H3877">
            <v>0</v>
          </cell>
        </row>
        <row r="3878">
          <cell r="H3878">
            <v>0</v>
          </cell>
        </row>
        <row r="3879">
          <cell r="H3879">
            <v>0</v>
          </cell>
        </row>
        <row r="3880">
          <cell r="H3880">
            <v>0</v>
          </cell>
        </row>
        <row r="3881">
          <cell r="H3881">
            <v>0</v>
          </cell>
        </row>
        <row r="3882">
          <cell r="H3882">
            <v>0</v>
          </cell>
        </row>
        <row r="3883">
          <cell r="H3883">
            <v>0</v>
          </cell>
        </row>
        <row r="3884">
          <cell r="H3884">
            <v>0</v>
          </cell>
        </row>
        <row r="3885">
          <cell r="H3885">
            <v>0</v>
          </cell>
        </row>
        <row r="3886">
          <cell r="H3886">
            <v>0</v>
          </cell>
        </row>
        <row r="3887">
          <cell r="H3887">
            <v>0</v>
          </cell>
        </row>
        <row r="3888">
          <cell r="H3888">
            <v>0</v>
          </cell>
        </row>
        <row r="3889">
          <cell r="H3889">
            <v>0</v>
          </cell>
        </row>
        <row r="3890">
          <cell r="H3890">
            <v>0</v>
          </cell>
        </row>
        <row r="3891">
          <cell r="H3891">
            <v>0</v>
          </cell>
        </row>
        <row r="3892">
          <cell r="H3892">
            <v>0</v>
          </cell>
        </row>
        <row r="3893">
          <cell r="H3893">
            <v>0</v>
          </cell>
        </row>
        <row r="3894">
          <cell r="H3894">
            <v>0</v>
          </cell>
        </row>
        <row r="3895">
          <cell r="H3895">
            <v>0</v>
          </cell>
        </row>
        <row r="3896">
          <cell r="H3896">
            <v>0</v>
          </cell>
        </row>
        <row r="3897">
          <cell r="H3897">
            <v>0</v>
          </cell>
        </row>
        <row r="3898">
          <cell r="H3898">
            <v>0</v>
          </cell>
        </row>
        <row r="3899">
          <cell r="H3899">
            <v>0</v>
          </cell>
        </row>
        <row r="3900">
          <cell r="H3900">
            <v>0</v>
          </cell>
        </row>
        <row r="3901">
          <cell r="H3901">
            <v>0</v>
          </cell>
        </row>
        <row r="3902">
          <cell r="H3902">
            <v>0</v>
          </cell>
        </row>
        <row r="3903">
          <cell r="H3903">
            <v>0</v>
          </cell>
        </row>
        <row r="3904">
          <cell r="H3904">
            <v>0</v>
          </cell>
        </row>
        <row r="3905">
          <cell r="H3905">
            <v>0</v>
          </cell>
        </row>
        <row r="3906">
          <cell r="H3906">
            <v>0</v>
          </cell>
        </row>
        <row r="3907">
          <cell r="H3907">
            <v>0</v>
          </cell>
        </row>
        <row r="3908">
          <cell r="H3908">
            <v>0</v>
          </cell>
        </row>
        <row r="3909">
          <cell r="H3909">
            <v>0</v>
          </cell>
        </row>
        <row r="3910">
          <cell r="H3910">
            <v>0</v>
          </cell>
        </row>
        <row r="3911">
          <cell r="H3911">
            <v>0</v>
          </cell>
        </row>
        <row r="3912">
          <cell r="H3912">
            <v>0</v>
          </cell>
        </row>
        <row r="3913">
          <cell r="H3913">
            <v>0</v>
          </cell>
        </row>
        <row r="3914">
          <cell r="H3914">
            <v>0</v>
          </cell>
        </row>
        <row r="3915">
          <cell r="H3915">
            <v>0</v>
          </cell>
        </row>
        <row r="3916">
          <cell r="H3916">
            <v>0</v>
          </cell>
        </row>
        <row r="3917">
          <cell r="H3917">
            <v>0</v>
          </cell>
        </row>
        <row r="3918">
          <cell r="H3918">
            <v>0</v>
          </cell>
        </row>
        <row r="3919">
          <cell r="H3919">
            <v>0</v>
          </cell>
        </row>
        <row r="3920">
          <cell r="H3920">
            <v>0</v>
          </cell>
        </row>
        <row r="3921">
          <cell r="H3921">
            <v>0</v>
          </cell>
        </row>
        <row r="3922">
          <cell r="H3922">
            <v>0</v>
          </cell>
        </row>
        <row r="3923">
          <cell r="H3923">
            <v>0</v>
          </cell>
        </row>
        <row r="3924">
          <cell r="H3924">
            <v>0</v>
          </cell>
        </row>
        <row r="3925">
          <cell r="H3925">
            <v>0</v>
          </cell>
        </row>
        <row r="3926">
          <cell r="H3926">
            <v>0</v>
          </cell>
        </row>
        <row r="3927">
          <cell r="H3927">
            <v>0</v>
          </cell>
        </row>
        <row r="3928">
          <cell r="H3928">
            <v>0</v>
          </cell>
        </row>
        <row r="3929">
          <cell r="H3929">
            <v>0</v>
          </cell>
        </row>
        <row r="3930">
          <cell r="H3930">
            <v>0</v>
          </cell>
        </row>
        <row r="3931">
          <cell r="H3931">
            <v>0</v>
          </cell>
        </row>
        <row r="3932">
          <cell r="H3932">
            <v>0</v>
          </cell>
        </row>
        <row r="3933">
          <cell r="H3933">
            <v>0</v>
          </cell>
        </row>
        <row r="3934">
          <cell r="H3934">
            <v>0</v>
          </cell>
        </row>
        <row r="3935">
          <cell r="H3935">
            <v>0</v>
          </cell>
        </row>
        <row r="3936">
          <cell r="H3936">
            <v>0</v>
          </cell>
        </row>
        <row r="3937">
          <cell r="H3937">
            <v>0</v>
          </cell>
        </row>
        <row r="3938">
          <cell r="H3938">
            <v>0</v>
          </cell>
        </row>
        <row r="3939">
          <cell r="H3939">
            <v>0</v>
          </cell>
        </row>
        <row r="3940">
          <cell r="H3940">
            <v>0</v>
          </cell>
        </row>
        <row r="3941">
          <cell r="H3941">
            <v>0</v>
          </cell>
        </row>
        <row r="3942">
          <cell r="H3942">
            <v>0</v>
          </cell>
        </row>
        <row r="3943">
          <cell r="H3943">
            <v>0</v>
          </cell>
        </row>
        <row r="3944">
          <cell r="H3944">
            <v>0</v>
          </cell>
        </row>
        <row r="3945">
          <cell r="H3945">
            <v>0</v>
          </cell>
        </row>
        <row r="3946">
          <cell r="H3946">
            <v>0</v>
          </cell>
        </row>
        <row r="3947">
          <cell r="H3947">
            <v>0</v>
          </cell>
        </row>
        <row r="3948">
          <cell r="H3948">
            <v>0</v>
          </cell>
        </row>
        <row r="3949">
          <cell r="H3949">
            <v>0</v>
          </cell>
        </row>
        <row r="3950">
          <cell r="H3950">
            <v>0</v>
          </cell>
        </row>
        <row r="3951">
          <cell r="H3951">
            <v>0</v>
          </cell>
        </row>
        <row r="3952">
          <cell r="H3952">
            <v>0</v>
          </cell>
        </row>
        <row r="3953">
          <cell r="H3953">
            <v>0</v>
          </cell>
        </row>
        <row r="3954">
          <cell r="H3954">
            <v>0</v>
          </cell>
        </row>
        <row r="3955">
          <cell r="H3955">
            <v>0</v>
          </cell>
        </row>
        <row r="3956">
          <cell r="H3956">
            <v>0</v>
          </cell>
        </row>
        <row r="3957">
          <cell r="H3957">
            <v>0</v>
          </cell>
        </row>
        <row r="3958">
          <cell r="H3958">
            <v>0</v>
          </cell>
        </row>
        <row r="3959">
          <cell r="H3959">
            <v>0</v>
          </cell>
        </row>
        <row r="3960">
          <cell r="H3960">
            <v>0</v>
          </cell>
        </row>
        <row r="3961">
          <cell r="H3961">
            <v>0</v>
          </cell>
        </row>
        <row r="3962">
          <cell r="H3962">
            <v>0</v>
          </cell>
        </row>
        <row r="3963">
          <cell r="H3963">
            <v>0</v>
          </cell>
        </row>
        <row r="3964">
          <cell r="H3964">
            <v>0</v>
          </cell>
        </row>
        <row r="3965">
          <cell r="H3965">
            <v>0</v>
          </cell>
        </row>
        <row r="3966">
          <cell r="H3966">
            <v>0</v>
          </cell>
        </row>
        <row r="3967">
          <cell r="H3967">
            <v>0</v>
          </cell>
        </row>
        <row r="3968">
          <cell r="H3968">
            <v>0</v>
          </cell>
        </row>
        <row r="3969">
          <cell r="H3969">
            <v>0</v>
          </cell>
        </row>
        <row r="3970">
          <cell r="H3970">
            <v>0</v>
          </cell>
        </row>
        <row r="3971">
          <cell r="H3971">
            <v>0</v>
          </cell>
        </row>
        <row r="3972">
          <cell r="H3972">
            <v>0</v>
          </cell>
        </row>
        <row r="3973">
          <cell r="H3973">
            <v>0</v>
          </cell>
        </row>
        <row r="3974">
          <cell r="H3974">
            <v>0</v>
          </cell>
        </row>
        <row r="3975">
          <cell r="H3975">
            <v>0</v>
          </cell>
        </row>
        <row r="3976">
          <cell r="H3976">
            <v>0</v>
          </cell>
        </row>
        <row r="3977">
          <cell r="H3977">
            <v>0</v>
          </cell>
        </row>
        <row r="3978">
          <cell r="H3978">
            <v>0</v>
          </cell>
        </row>
        <row r="3979">
          <cell r="H3979">
            <v>0</v>
          </cell>
        </row>
        <row r="3980">
          <cell r="H3980">
            <v>0</v>
          </cell>
        </row>
        <row r="3981">
          <cell r="H3981">
            <v>0</v>
          </cell>
        </row>
        <row r="3982">
          <cell r="H3982">
            <v>0</v>
          </cell>
        </row>
        <row r="3983">
          <cell r="H3983">
            <v>0</v>
          </cell>
        </row>
        <row r="3984">
          <cell r="H3984">
            <v>0</v>
          </cell>
        </row>
        <row r="3985">
          <cell r="H3985">
            <v>0</v>
          </cell>
        </row>
        <row r="3986">
          <cell r="H3986">
            <v>0</v>
          </cell>
        </row>
        <row r="3987">
          <cell r="H3987">
            <v>0</v>
          </cell>
        </row>
        <row r="3988">
          <cell r="H3988">
            <v>0</v>
          </cell>
        </row>
        <row r="3989">
          <cell r="H3989">
            <v>0</v>
          </cell>
        </row>
        <row r="3990">
          <cell r="H3990">
            <v>0</v>
          </cell>
        </row>
        <row r="3991">
          <cell r="H3991">
            <v>0</v>
          </cell>
        </row>
        <row r="3992">
          <cell r="H3992">
            <v>0</v>
          </cell>
        </row>
        <row r="3993">
          <cell r="H3993">
            <v>0</v>
          </cell>
        </row>
        <row r="3994">
          <cell r="H3994">
            <v>0</v>
          </cell>
        </row>
        <row r="3995">
          <cell r="H3995">
            <v>0</v>
          </cell>
        </row>
        <row r="3996">
          <cell r="H3996">
            <v>0</v>
          </cell>
        </row>
        <row r="3997">
          <cell r="H3997">
            <v>0</v>
          </cell>
        </row>
        <row r="3998">
          <cell r="H3998">
            <v>0</v>
          </cell>
        </row>
        <row r="3999">
          <cell r="H3999">
            <v>0</v>
          </cell>
        </row>
        <row r="4000">
          <cell r="H4000">
            <v>0</v>
          </cell>
        </row>
        <row r="4001">
          <cell r="H4001">
            <v>0</v>
          </cell>
        </row>
        <row r="4002">
          <cell r="H4002">
            <v>0</v>
          </cell>
        </row>
        <row r="4003">
          <cell r="H4003">
            <v>0</v>
          </cell>
        </row>
        <row r="4004">
          <cell r="H4004">
            <v>0</v>
          </cell>
        </row>
        <row r="4005">
          <cell r="H4005">
            <v>0</v>
          </cell>
        </row>
        <row r="4006">
          <cell r="H4006">
            <v>0</v>
          </cell>
        </row>
        <row r="4007">
          <cell r="H4007">
            <v>0</v>
          </cell>
        </row>
        <row r="4008">
          <cell r="H4008">
            <v>0</v>
          </cell>
        </row>
        <row r="4009">
          <cell r="H4009">
            <v>0</v>
          </cell>
        </row>
        <row r="4010">
          <cell r="H4010">
            <v>0</v>
          </cell>
        </row>
        <row r="4011">
          <cell r="H4011">
            <v>0</v>
          </cell>
        </row>
        <row r="4012">
          <cell r="H4012">
            <v>0</v>
          </cell>
        </row>
        <row r="4013">
          <cell r="H4013">
            <v>0</v>
          </cell>
        </row>
        <row r="4014">
          <cell r="H4014">
            <v>0</v>
          </cell>
        </row>
        <row r="4015">
          <cell r="H4015">
            <v>0</v>
          </cell>
        </row>
        <row r="4016">
          <cell r="H4016">
            <v>0</v>
          </cell>
        </row>
        <row r="4017">
          <cell r="H4017">
            <v>0</v>
          </cell>
        </row>
        <row r="4018">
          <cell r="H4018">
            <v>0</v>
          </cell>
        </row>
        <row r="4019">
          <cell r="H4019">
            <v>0</v>
          </cell>
        </row>
        <row r="4020">
          <cell r="H4020">
            <v>0</v>
          </cell>
        </row>
        <row r="4021">
          <cell r="H4021">
            <v>0</v>
          </cell>
        </row>
        <row r="4022">
          <cell r="H4022">
            <v>0</v>
          </cell>
        </row>
        <row r="4023">
          <cell r="H4023">
            <v>0</v>
          </cell>
        </row>
        <row r="4024">
          <cell r="H4024">
            <v>0</v>
          </cell>
        </row>
        <row r="4025">
          <cell r="H4025">
            <v>0</v>
          </cell>
        </row>
        <row r="4026">
          <cell r="H4026">
            <v>0</v>
          </cell>
        </row>
        <row r="4027">
          <cell r="H4027">
            <v>0</v>
          </cell>
        </row>
        <row r="4028">
          <cell r="H4028">
            <v>0</v>
          </cell>
        </row>
        <row r="4029">
          <cell r="H4029">
            <v>0</v>
          </cell>
        </row>
        <row r="4030">
          <cell r="H4030">
            <v>0</v>
          </cell>
        </row>
        <row r="4031">
          <cell r="H4031">
            <v>0</v>
          </cell>
        </row>
        <row r="4032">
          <cell r="H4032">
            <v>0</v>
          </cell>
        </row>
        <row r="4033">
          <cell r="H4033">
            <v>0</v>
          </cell>
        </row>
        <row r="4034">
          <cell r="H4034">
            <v>0</v>
          </cell>
        </row>
        <row r="4035">
          <cell r="H4035">
            <v>0</v>
          </cell>
        </row>
        <row r="4036">
          <cell r="H4036">
            <v>0</v>
          </cell>
        </row>
        <row r="4037">
          <cell r="H4037">
            <v>0</v>
          </cell>
        </row>
        <row r="4038">
          <cell r="H4038">
            <v>0</v>
          </cell>
        </row>
        <row r="4039">
          <cell r="H4039">
            <v>0</v>
          </cell>
        </row>
        <row r="4040">
          <cell r="H4040">
            <v>0</v>
          </cell>
        </row>
        <row r="4041">
          <cell r="H4041">
            <v>0</v>
          </cell>
        </row>
        <row r="4042">
          <cell r="H4042">
            <v>0</v>
          </cell>
        </row>
        <row r="4043">
          <cell r="H4043">
            <v>0</v>
          </cell>
        </row>
        <row r="4044">
          <cell r="H4044">
            <v>0</v>
          </cell>
        </row>
        <row r="4045">
          <cell r="H4045">
            <v>0</v>
          </cell>
        </row>
        <row r="4046">
          <cell r="H4046">
            <v>0</v>
          </cell>
        </row>
        <row r="4047">
          <cell r="H4047">
            <v>0</v>
          </cell>
        </row>
        <row r="4048">
          <cell r="H4048">
            <v>0</v>
          </cell>
        </row>
        <row r="4049">
          <cell r="H4049">
            <v>0</v>
          </cell>
        </row>
        <row r="4050">
          <cell r="H4050">
            <v>0</v>
          </cell>
        </row>
        <row r="4051">
          <cell r="H4051">
            <v>0</v>
          </cell>
        </row>
        <row r="4052">
          <cell r="H4052">
            <v>0</v>
          </cell>
        </row>
        <row r="4053">
          <cell r="H4053">
            <v>0</v>
          </cell>
        </row>
        <row r="4054">
          <cell r="H4054">
            <v>0</v>
          </cell>
        </row>
        <row r="4055">
          <cell r="H4055">
            <v>0</v>
          </cell>
        </row>
        <row r="4056">
          <cell r="H4056">
            <v>0</v>
          </cell>
        </row>
        <row r="4057">
          <cell r="H4057">
            <v>0</v>
          </cell>
        </row>
        <row r="4058">
          <cell r="H4058">
            <v>0</v>
          </cell>
        </row>
        <row r="4059">
          <cell r="H4059">
            <v>0</v>
          </cell>
        </row>
        <row r="4060">
          <cell r="H4060">
            <v>0</v>
          </cell>
        </row>
        <row r="4061">
          <cell r="H4061">
            <v>0</v>
          </cell>
        </row>
        <row r="4062">
          <cell r="H4062">
            <v>0</v>
          </cell>
        </row>
        <row r="4063">
          <cell r="H4063">
            <v>0</v>
          </cell>
        </row>
        <row r="4064">
          <cell r="H4064">
            <v>0</v>
          </cell>
        </row>
        <row r="4065">
          <cell r="H4065">
            <v>0</v>
          </cell>
        </row>
        <row r="4066">
          <cell r="H4066">
            <v>0</v>
          </cell>
        </row>
        <row r="4067">
          <cell r="H4067">
            <v>0</v>
          </cell>
        </row>
        <row r="4068">
          <cell r="H4068">
            <v>0</v>
          </cell>
        </row>
        <row r="4069">
          <cell r="H4069">
            <v>0</v>
          </cell>
        </row>
        <row r="4070">
          <cell r="H4070">
            <v>0</v>
          </cell>
        </row>
        <row r="4071">
          <cell r="H4071">
            <v>0</v>
          </cell>
        </row>
        <row r="4072">
          <cell r="H4072">
            <v>0</v>
          </cell>
        </row>
        <row r="4073">
          <cell r="H4073">
            <v>0</v>
          </cell>
        </row>
        <row r="4074">
          <cell r="H4074">
            <v>0</v>
          </cell>
        </row>
        <row r="4075">
          <cell r="H4075">
            <v>0</v>
          </cell>
        </row>
        <row r="4076">
          <cell r="H4076">
            <v>0</v>
          </cell>
        </row>
        <row r="4077">
          <cell r="H4077">
            <v>0</v>
          </cell>
        </row>
        <row r="4078">
          <cell r="H4078">
            <v>0</v>
          </cell>
        </row>
        <row r="4079">
          <cell r="H4079">
            <v>0</v>
          </cell>
        </row>
        <row r="4080">
          <cell r="H4080">
            <v>0</v>
          </cell>
        </row>
        <row r="4081">
          <cell r="H4081">
            <v>0</v>
          </cell>
        </row>
        <row r="4082">
          <cell r="H4082">
            <v>0</v>
          </cell>
        </row>
        <row r="4083">
          <cell r="H4083">
            <v>0</v>
          </cell>
        </row>
        <row r="4084">
          <cell r="H4084">
            <v>0</v>
          </cell>
        </row>
        <row r="4085">
          <cell r="H4085">
            <v>0</v>
          </cell>
        </row>
        <row r="4086">
          <cell r="H4086">
            <v>0</v>
          </cell>
        </row>
        <row r="4087">
          <cell r="H4087">
            <v>0</v>
          </cell>
        </row>
        <row r="4088">
          <cell r="H4088">
            <v>0</v>
          </cell>
        </row>
        <row r="4089">
          <cell r="H4089">
            <v>0</v>
          </cell>
        </row>
        <row r="4090">
          <cell r="H4090">
            <v>0</v>
          </cell>
        </row>
        <row r="4091">
          <cell r="H4091">
            <v>0</v>
          </cell>
        </row>
        <row r="4092">
          <cell r="H4092">
            <v>0</v>
          </cell>
        </row>
        <row r="4093">
          <cell r="H4093">
            <v>0</v>
          </cell>
        </row>
        <row r="4094">
          <cell r="H4094">
            <v>0</v>
          </cell>
        </row>
        <row r="4095">
          <cell r="H4095">
            <v>0</v>
          </cell>
        </row>
        <row r="4096">
          <cell r="H4096">
            <v>0</v>
          </cell>
        </row>
        <row r="4097">
          <cell r="H4097">
            <v>0</v>
          </cell>
        </row>
        <row r="4098">
          <cell r="H4098">
            <v>0</v>
          </cell>
        </row>
        <row r="4099">
          <cell r="H4099">
            <v>0</v>
          </cell>
        </row>
        <row r="4100">
          <cell r="H4100">
            <v>0</v>
          </cell>
        </row>
        <row r="4101">
          <cell r="H4101">
            <v>0</v>
          </cell>
        </row>
        <row r="4102">
          <cell r="H4102">
            <v>0</v>
          </cell>
        </row>
        <row r="4103">
          <cell r="H4103">
            <v>0</v>
          </cell>
        </row>
        <row r="4104">
          <cell r="H4104">
            <v>0</v>
          </cell>
        </row>
        <row r="4105">
          <cell r="H4105">
            <v>0</v>
          </cell>
        </row>
        <row r="4106">
          <cell r="H4106">
            <v>0</v>
          </cell>
        </row>
        <row r="4107">
          <cell r="H4107">
            <v>0</v>
          </cell>
        </row>
        <row r="4108">
          <cell r="H4108">
            <v>0</v>
          </cell>
        </row>
        <row r="4109">
          <cell r="H4109">
            <v>0</v>
          </cell>
        </row>
        <row r="4110">
          <cell r="H4110">
            <v>0</v>
          </cell>
        </row>
        <row r="4111">
          <cell r="H4111">
            <v>0</v>
          </cell>
        </row>
        <row r="4112">
          <cell r="H4112">
            <v>0</v>
          </cell>
        </row>
        <row r="4113">
          <cell r="H4113">
            <v>0</v>
          </cell>
        </row>
        <row r="4114">
          <cell r="H4114">
            <v>0</v>
          </cell>
        </row>
        <row r="4115">
          <cell r="H4115">
            <v>0</v>
          </cell>
        </row>
        <row r="4116">
          <cell r="H4116">
            <v>0</v>
          </cell>
        </row>
        <row r="4117">
          <cell r="H4117">
            <v>0</v>
          </cell>
        </row>
        <row r="4118">
          <cell r="H4118">
            <v>0</v>
          </cell>
        </row>
        <row r="4119">
          <cell r="H4119">
            <v>0</v>
          </cell>
        </row>
        <row r="4120">
          <cell r="H4120">
            <v>0</v>
          </cell>
        </row>
        <row r="4121">
          <cell r="H4121">
            <v>0</v>
          </cell>
        </row>
        <row r="4122">
          <cell r="H4122">
            <v>0</v>
          </cell>
        </row>
        <row r="4123">
          <cell r="H4123">
            <v>0</v>
          </cell>
        </row>
        <row r="4124">
          <cell r="H4124">
            <v>0</v>
          </cell>
        </row>
        <row r="4125">
          <cell r="H4125">
            <v>0</v>
          </cell>
        </row>
        <row r="4126">
          <cell r="H4126">
            <v>0</v>
          </cell>
        </row>
        <row r="4127">
          <cell r="H4127">
            <v>0</v>
          </cell>
        </row>
        <row r="4128">
          <cell r="H4128">
            <v>0</v>
          </cell>
        </row>
        <row r="4129">
          <cell r="H4129">
            <v>0</v>
          </cell>
        </row>
        <row r="4130">
          <cell r="H4130">
            <v>0</v>
          </cell>
        </row>
        <row r="4131">
          <cell r="H4131">
            <v>0</v>
          </cell>
        </row>
        <row r="4132">
          <cell r="H4132">
            <v>0</v>
          </cell>
        </row>
        <row r="4133">
          <cell r="H4133">
            <v>0</v>
          </cell>
        </row>
        <row r="4134">
          <cell r="H4134">
            <v>0</v>
          </cell>
        </row>
        <row r="4135">
          <cell r="H4135">
            <v>0</v>
          </cell>
        </row>
        <row r="4136">
          <cell r="H4136">
            <v>0</v>
          </cell>
        </row>
        <row r="4137">
          <cell r="H4137">
            <v>0</v>
          </cell>
        </row>
        <row r="4138">
          <cell r="H4138">
            <v>0</v>
          </cell>
        </row>
        <row r="4139">
          <cell r="H4139">
            <v>0</v>
          </cell>
        </row>
        <row r="4140">
          <cell r="H4140">
            <v>0</v>
          </cell>
        </row>
        <row r="4141">
          <cell r="H4141">
            <v>0</v>
          </cell>
        </row>
        <row r="4142">
          <cell r="H4142">
            <v>0</v>
          </cell>
        </row>
        <row r="4143">
          <cell r="H4143">
            <v>0</v>
          </cell>
        </row>
        <row r="4144">
          <cell r="H4144">
            <v>0</v>
          </cell>
        </row>
        <row r="4145">
          <cell r="H4145">
            <v>0</v>
          </cell>
        </row>
        <row r="4146">
          <cell r="H4146">
            <v>0</v>
          </cell>
        </row>
        <row r="4147">
          <cell r="H4147">
            <v>0</v>
          </cell>
        </row>
        <row r="4148">
          <cell r="H4148">
            <v>0</v>
          </cell>
        </row>
        <row r="4149">
          <cell r="H4149">
            <v>0</v>
          </cell>
        </row>
        <row r="4150">
          <cell r="H4150">
            <v>0</v>
          </cell>
        </row>
        <row r="4151">
          <cell r="H4151">
            <v>0</v>
          </cell>
        </row>
        <row r="4152">
          <cell r="H4152">
            <v>0</v>
          </cell>
        </row>
        <row r="4153">
          <cell r="H4153">
            <v>0</v>
          </cell>
        </row>
        <row r="4154">
          <cell r="H4154">
            <v>0</v>
          </cell>
        </row>
        <row r="4155">
          <cell r="H4155">
            <v>0</v>
          </cell>
        </row>
        <row r="4156">
          <cell r="H4156">
            <v>0</v>
          </cell>
        </row>
        <row r="4157">
          <cell r="H4157">
            <v>0</v>
          </cell>
        </row>
        <row r="4158">
          <cell r="H4158">
            <v>0</v>
          </cell>
        </row>
        <row r="4159">
          <cell r="H4159">
            <v>0</v>
          </cell>
        </row>
        <row r="4160">
          <cell r="H4160">
            <v>0</v>
          </cell>
        </row>
        <row r="4161">
          <cell r="H4161">
            <v>0</v>
          </cell>
        </row>
        <row r="4162">
          <cell r="H4162">
            <v>0</v>
          </cell>
        </row>
        <row r="4163">
          <cell r="H4163">
            <v>0</v>
          </cell>
        </row>
        <row r="4164">
          <cell r="H4164">
            <v>0</v>
          </cell>
        </row>
        <row r="4165">
          <cell r="H4165">
            <v>0</v>
          </cell>
        </row>
        <row r="4166">
          <cell r="H4166">
            <v>0</v>
          </cell>
        </row>
        <row r="4167">
          <cell r="H4167">
            <v>0</v>
          </cell>
        </row>
        <row r="4168">
          <cell r="H4168">
            <v>0</v>
          </cell>
        </row>
        <row r="4169">
          <cell r="H4169">
            <v>0</v>
          </cell>
        </row>
        <row r="4170">
          <cell r="H4170">
            <v>0</v>
          </cell>
        </row>
        <row r="4171">
          <cell r="H4171">
            <v>0</v>
          </cell>
        </row>
        <row r="4172">
          <cell r="H4172">
            <v>0</v>
          </cell>
        </row>
        <row r="4173">
          <cell r="H4173">
            <v>0</v>
          </cell>
        </row>
        <row r="4174">
          <cell r="H4174">
            <v>0</v>
          </cell>
        </row>
        <row r="4175">
          <cell r="H4175">
            <v>0</v>
          </cell>
        </row>
        <row r="4176">
          <cell r="H4176">
            <v>0</v>
          </cell>
        </row>
        <row r="4177">
          <cell r="H4177">
            <v>0</v>
          </cell>
        </row>
        <row r="4178">
          <cell r="H4178">
            <v>0</v>
          </cell>
        </row>
        <row r="4179">
          <cell r="H4179">
            <v>0</v>
          </cell>
        </row>
        <row r="4180">
          <cell r="H4180">
            <v>0</v>
          </cell>
        </row>
        <row r="4181">
          <cell r="H4181">
            <v>0</v>
          </cell>
        </row>
        <row r="4182">
          <cell r="H4182">
            <v>0</v>
          </cell>
        </row>
        <row r="4183">
          <cell r="H4183">
            <v>0</v>
          </cell>
        </row>
        <row r="4184">
          <cell r="H4184">
            <v>0</v>
          </cell>
        </row>
        <row r="4185">
          <cell r="H4185">
            <v>0</v>
          </cell>
        </row>
        <row r="4186">
          <cell r="H4186">
            <v>0</v>
          </cell>
        </row>
        <row r="4187">
          <cell r="H4187">
            <v>0</v>
          </cell>
        </row>
        <row r="4188">
          <cell r="H4188">
            <v>0</v>
          </cell>
        </row>
        <row r="4189">
          <cell r="H4189">
            <v>0</v>
          </cell>
        </row>
        <row r="4190">
          <cell r="H4190">
            <v>0</v>
          </cell>
        </row>
        <row r="4191">
          <cell r="H4191">
            <v>0</v>
          </cell>
        </row>
        <row r="4192">
          <cell r="H4192">
            <v>0</v>
          </cell>
        </row>
        <row r="4193">
          <cell r="H4193">
            <v>0</v>
          </cell>
        </row>
        <row r="4194">
          <cell r="H4194">
            <v>0</v>
          </cell>
        </row>
        <row r="4195">
          <cell r="H4195">
            <v>0</v>
          </cell>
        </row>
        <row r="4196">
          <cell r="H4196">
            <v>0</v>
          </cell>
        </row>
        <row r="4197">
          <cell r="H4197">
            <v>0</v>
          </cell>
        </row>
        <row r="4198">
          <cell r="H4198">
            <v>0</v>
          </cell>
        </row>
        <row r="4199">
          <cell r="H4199">
            <v>0</v>
          </cell>
        </row>
        <row r="4200">
          <cell r="H4200">
            <v>0</v>
          </cell>
        </row>
        <row r="4201">
          <cell r="H4201">
            <v>0</v>
          </cell>
        </row>
        <row r="4202">
          <cell r="H4202">
            <v>0</v>
          </cell>
        </row>
        <row r="4203">
          <cell r="H4203">
            <v>0</v>
          </cell>
        </row>
        <row r="4204">
          <cell r="H4204">
            <v>0</v>
          </cell>
        </row>
        <row r="4205">
          <cell r="H4205">
            <v>0</v>
          </cell>
        </row>
        <row r="4206">
          <cell r="H4206">
            <v>0</v>
          </cell>
        </row>
        <row r="4207">
          <cell r="H4207">
            <v>0</v>
          </cell>
        </row>
        <row r="4208">
          <cell r="H4208">
            <v>0</v>
          </cell>
        </row>
        <row r="4209">
          <cell r="H4209">
            <v>0</v>
          </cell>
        </row>
        <row r="4210">
          <cell r="H4210">
            <v>0</v>
          </cell>
        </row>
        <row r="4211">
          <cell r="H4211">
            <v>0</v>
          </cell>
        </row>
        <row r="4212">
          <cell r="H4212">
            <v>0</v>
          </cell>
        </row>
        <row r="4213">
          <cell r="H4213">
            <v>0</v>
          </cell>
        </row>
        <row r="4214">
          <cell r="H4214">
            <v>0</v>
          </cell>
        </row>
        <row r="4215">
          <cell r="H4215">
            <v>0</v>
          </cell>
        </row>
        <row r="4216">
          <cell r="H4216">
            <v>0</v>
          </cell>
        </row>
        <row r="4217">
          <cell r="H4217">
            <v>0</v>
          </cell>
        </row>
        <row r="4218">
          <cell r="H4218">
            <v>0</v>
          </cell>
        </row>
        <row r="4219">
          <cell r="H4219">
            <v>0</v>
          </cell>
        </row>
        <row r="4220">
          <cell r="H4220">
            <v>0</v>
          </cell>
        </row>
        <row r="4221">
          <cell r="H4221">
            <v>0</v>
          </cell>
        </row>
        <row r="4222">
          <cell r="H4222">
            <v>0</v>
          </cell>
        </row>
        <row r="4223">
          <cell r="H4223">
            <v>0</v>
          </cell>
        </row>
        <row r="4224">
          <cell r="H4224">
            <v>0</v>
          </cell>
        </row>
        <row r="4225">
          <cell r="H4225">
            <v>0</v>
          </cell>
        </row>
        <row r="4226">
          <cell r="H4226">
            <v>0</v>
          </cell>
        </row>
        <row r="4227">
          <cell r="H4227">
            <v>0</v>
          </cell>
        </row>
        <row r="4228">
          <cell r="H4228">
            <v>0</v>
          </cell>
        </row>
        <row r="4229">
          <cell r="H4229">
            <v>0</v>
          </cell>
        </row>
        <row r="4230">
          <cell r="H4230">
            <v>0</v>
          </cell>
        </row>
        <row r="4231">
          <cell r="H4231">
            <v>0</v>
          </cell>
        </row>
        <row r="4232">
          <cell r="H4232">
            <v>0</v>
          </cell>
        </row>
        <row r="4233">
          <cell r="H4233">
            <v>0</v>
          </cell>
        </row>
        <row r="4234">
          <cell r="H4234">
            <v>0</v>
          </cell>
        </row>
        <row r="4235">
          <cell r="H4235">
            <v>0</v>
          </cell>
        </row>
        <row r="4236">
          <cell r="H4236">
            <v>0</v>
          </cell>
        </row>
        <row r="4237">
          <cell r="H4237">
            <v>0</v>
          </cell>
        </row>
        <row r="4238">
          <cell r="H4238">
            <v>0</v>
          </cell>
        </row>
        <row r="4239">
          <cell r="H4239">
            <v>0</v>
          </cell>
        </row>
        <row r="4240">
          <cell r="H4240">
            <v>0</v>
          </cell>
        </row>
        <row r="4241">
          <cell r="H4241">
            <v>0</v>
          </cell>
        </row>
        <row r="4242">
          <cell r="H4242">
            <v>0</v>
          </cell>
        </row>
        <row r="4243">
          <cell r="H4243">
            <v>0</v>
          </cell>
        </row>
        <row r="4244">
          <cell r="H4244">
            <v>0</v>
          </cell>
        </row>
        <row r="4245">
          <cell r="H4245">
            <v>0</v>
          </cell>
        </row>
        <row r="4246">
          <cell r="H4246">
            <v>0</v>
          </cell>
        </row>
        <row r="4247">
          <cell r="H4247">
            <v>0</v>
          </cell>
        </row>
        <row r="4248">
          <cell r="H4248">
            <v>0</v>
          </cell>
        </row>
        <row r="4249">
          <cell r="H4249">
            <v>0</v>
          </cell>
        </row>
        <row r="4250">
          <cell r="H4250">
            <v>0</v>
          </cell>
        </row>
        <row r="4251">
          <cell r="H4251">
            <v>0</v>
          </cell>
        </row>
        <row r="4252">
          <cell r="H4252">
            <v>0</v>
          </cell>
        </row>
        <row r="4253">
          <cell r="H4253">
            <v>0</v>
          </cell>
        </row>
        <row r="4254">
          <cell r="H4254">
            <v>0</v>
          </cell>
        </row>
        <row r="4255">
          <cell r="H4255">
            <v>0</v>
          </cell>
        </row>
        <row r="4256">
          <cell r="H4256">
            <v>0</v>
          </cell>
        </row>
        <row r="4257">
          <cell r="H4257">
            <v>0</v>
          </cell>
        </row>
        <row r="4258">
          <cell r="H4258">
            <v>0</v>
          </cell>
        </row>
        <row r="4259">
          <cell r="H4259">
            <v>0</v>
          </cell>
        </row>
        <row r="4260">
          <cell r="H4260">
            <v>0</v>
          </cell>
        </row>
        <row r="4261">
          <cell r="H4261">
            <v>0</v>
          </cell>
        </row>
        <row r="4262">
          <cell r="H4262">
            <v>0</v>
          </cell>
        </row>
        <row r="4263">
          <cell r="H4263">
            <v>0</v>
          </cell>
        </row>
        <row r="4264">
          <cell r="H4264">
            <v>0</v>
          </cell>
        </row>
        <row r="4265">
          <cell r="H4265">
            <v>0</v>
          </cell>
        </row>
        <row r="4266">
          <cell r="H4266">
            <v>0</v>
          </cell>
        </row>
        <row r="4267">
          <cell r="H4267">
            <v>0</v>
          </cell>
        </row>
        <row r="4268">
          <cell r="H4268">
            <v>0</v>
          </cell>
        </row>
        <row r="4269">
          <cell r="H4269">
            <v>0</v>
          </cell>
        </row>
        <row r="4270">
          <cell r="H4270">
            <v>0</v>
          </cell>
        </row>
        <row r="4271">
          <cell r="H4271">
            <v>0</v>
          </cell>
        </row>
        <row r="4272">
          <cell r="H4272">
            <v>0</v>
          </cell>
        </row>
        <row r="4273">
          <cell r="H4273">
            <v>0</v>
          </cell>
        </row>
        <row r="4274">
          <cell r="H4274">
            <v>0</v>
          </cell>
        </row>
        <row r="4275">
          <cell r="H4275">
            <v>0</v>
          </cell>
        </row>
        <row r="4276">
          <cell r="H4276">
            <v>0</v>
          </cell>
        </row>
        <row r="4277">
          <cell r="H4277">
            <v>0</v>
          </cell>
        </row>
        <row r="4278">
          <cell r="H4278">
            <v>0</v>
          </cell>
        </row>
        <row r="4279">
          <cell r="H4279">
            <v>0</v>
          </cell>
        </row>
        <row r="4280">
          <cell r="H4280">
            <v>0</v>
          </cell>
        </row>
        <row r="4281">
          <cell r="H4281">
            <v>0</v>
          </cell>
        </row>
        <row r="4282">
          <cell r="H4282">
            <v>0</v>
          </cell>
        </row>
        <row r="4283">
          <cell r="H4283">
            <v>0</v>
          </cell>
        </row>
        <row r="4284">
          <cell r="H4284">
            <v>0</v>
          </cell>
        </row>
        <row r="4285">
          <cell r="H4285">
            <v>0</v>
          </cell>
        </row>
        <row r="4286">
          <cell r="H4286">
            <v>0</v>
          </cell>
        </row>
        <row r="4287">
          <cell r="H4287">
            <v>0</v>
          </cell>
        </row>
        <row r="4288">
          <cell r="H4288">
            <v>0</v>
          </cell>
        </row>
        <row r="4289">
          <cell r="H4289">
            <v>0</v>
          </cell>
        </row>
        <row r="4290">
          <cell r="H4290">
            <v>0</v>
          </cell>
        </row>
        <row r="4291">
          <cell r="H4291">
            <v>0</v>
          </cell>
        </row>
        <row r="4292">
          <cell r="H4292">
            <v>0</v>
          </cell>
        </row>
        <row r="4293">
          <cell r="H4293">
            <v>0</v>
          </cell>
        </row>
        <row r="4294">
          <cell r="H4294">
            <v>0</v>
          </cell>
        </row>
        <row r="4295">
          <cell r="H4295">
            <v>0</v>
          </cell>
        </row>
        <row r="4296">
          <cell r="H4296">
            <v>0</v>
          </cell>
        </row>
        <row r="4297">
          <cell r="H4297">
            <v>0</v>
          </cell>
        </row>
        <row r="4298">
          <cell r="H4298">
            <v>0</v>
          </cell>
        </row>
        <row r="4299">
          <cell r="H4299">
            <v>0</v>
          </cell>
        </row>
        <row r="4300">
          <cell r="H4300">
            <v>0</v>
          </cell>
        </row>
        <row r="4301">
          <cell r="H4301">
            <v>0</v>
          </cell>
        </row>
        <row r="4302">
          <cell r="H4302">
            <v>0</v>
          </cell>
        </row>
        <row r="4303">
          <cell r="H4303">
            <v>0</v>
          </cell>
        </row>
        <row r="4304">
          <cell r="H4304">
            <v>0</v>
          </cell>
        </row>
        <row r="4305">
          <cell r="H4305">
            <v>0</v>
          </cell>
        </row>
        <row r="4306">
          <cell r="H4306">
            <v>0</v>
          </cell>
        </row>
        <row r="4307">
          <cell r="H4307">
            <v>0</v>
          </cell>
        </row>
        <row r="4308">
          <cell r="H4308">
            <v>0</v>
          </cell>
        </row>
        <row r="4309">
          <cell r="H4309">
            <v>0</v>
          </cell>
        </row>
        <row r="4310">
          <cell r="H4310">
            <v>0</v>
          </cell>
        </row>
        <row r="4311">
          <cell r="H4311">
            <v>0</v>
          </cell>
        </row>
        <row r="4312">
          <cell r="H4312">
            <v>0</v>
          </cell>
        </row>
        <row r="4313">
          <cell r="H4313">
            <v>0</v>
          </cell>
        </row>
        <row r="4314">
          <cell r="H4314">
            <v>0</v>
          </cell>
        </row>
        <row r="4315">
          <cell r="H4315">
            <v>0</v>
          </cell>
        </row>
        <row r="4316">
          <cell r="H4316">
            <v>0</v>
          </cell>
        </row>
        <row r="4317">
          <cell r="H4317">
            <v>0</v>
          </cell>
        </row>
        <row r="4318">
          <cell r="H4318">
            <v>0</v>
          </cell>
        </row>
        <row r="4319">
          <cell r="H4319">
            <v>0</v>
          </cell>
        </row>
        <row r="4320">
          <cell r="H4320">
            <v>0</v>
          </cell>
        </row>
        <row r="4321">
          <cell r="H4321">
            <v>0</v>
          </cell>
        </row>
        <row r="4322">
          <cell r="H4322">
            <v>0</v>
          </cell>
        </row>
        <row r="4323">
          <cell r="H4323">
            <v>0</v>
          </cell>
        </row>
        <row r="4324">
          <cell r="H4324">
            <v>0</v>
          </cell>
        </row>
        <row r="4325">
          <cell r="H4325">
            <v>0</v>
          </cell>
        </row>
        <row r="4326">
          <cell r="H4326">
            <v>0</v>
          </cell>
        </row>
        <row r="4327">
          <cell r="H4327">
            <v>0</v>
          </cell>
        </row>
        <row r="4328">
          <cell r="H4328">
            <v>0</v>
          </cell>
        </row>
        <row r="4329">
          <cell r="H4329">
            <v>0</v>
          </cell>
        </row>
        <row r="4330">
          <cell r="H4330">
            <v>0</v>
          </cell>
        </row>
        <row r="4331">
          <cell r="H4331">
            <v>0</v>
          </cell>
        </row>
        <row r="4332">
          <cell r="H4332">
            <v>0</v>
          </cell>
        </row>
        <row r="4333">
          <cell r="H4333">
            <v>0</v>
          </cell>
        </row>
        <row r="4334">
          <cell r="H4334">
            <v>0</v>
          </cell>
        </row>
        <row r="4335">
          <cell r="H4335">
            <v>0</v>
          </cell>
        </row>
        <row r="4336">
          <cell r="H4336">
            <v>0</v>
          </cell>
        </row>
        <row r="4337">
          <cell r="H4337">
            <v>0</v>
          </cell>
        </row>
        <row r="4338">
          <cell r="H4338">
            <v>0</v>
          </cell>
        </row>
        <row r="4339">
          <cell r="H4339">
            <v>0</v>
          </cell>
        </row>
        <row r="4340">
          <cell r="H4340">
            <v>0</v>
          </cell>
        </row>
        <row r="4341">
          <cell r="H4341">
            <v>0</v>
          </cell>
        </row>
        <row r="4342">
          <cell r="H4342">
            <v>0</v>
          </cell>
        </row>
        <row r="4343">
          <cell r="H4343">
            <v>0</v>
          </cell>
        </row>
        <row r="4344">
          <cell r="H4344">
            <v>0</v>
          </cell>
        </row>
        <row r="4345">
          <cell r="H4345">
            <v>0</v>
          </cell>
        </row>
        <row r="4346">
          <cell r="H4346">
            <v>0</v>
          </cell>
        </row>
        <row r="4347">
          <cell r="H4347">
            <v>0</v>
          </cell>
        </row>
        <row r="4348">
          <cell r="H4348">
            <v>0</v>
          </cell>
        </row>
        <row r="4349">
          <cell r="H4349">
            <v>0</v>
          </cell>
        </row>
        <row r="4350">
          <cell r="H4350">
            <v>0</v>
          </cell>
        </row>
        <row r="4351">
          <cell r="H4351">
            <v>0</v>
          </cell>
        </row>
        <row r="4352">
          <cell r="H4352">
            <v>0</v>
          </cell>
        </row>
        <row r="4353">
          <cell r="H4353">
            <v>0</v>
          </cell>
        </row>
        <row r="4354">
          <cell r="H4354">
            <v>0</v>
          </cell>
        </row>
        <row r="4355">
          <cell r="H4355">
            <v>0</v>
          </cell>
        </row>
        <row r="4356">
          <cell r="H4356">
            <v>0</v>
          </cell>
        </row>
        <row r="4357">
          <cell r="H4357">
            <v>0</v>
          </cell>
        </row>
        <row r="4358">
          <cell r="H4358">
            <v>0</v>
          </cell>
        </row>
        <row r="4359">
          <cell r="H4359">
            <v>0</v>
          </cell>
        </row>
        <row r="4360">
          <cell r="H4360">
            <v>0</v>
          </cell>
        </row>
        <row r="4361">
          <cell r="H4361">
            <v>0</v>
          </cell>
        </row>
        <row r="4362">
          <cell r="H4362">
            <v>0</v>
          </cell>
        </row>
        <row r="4363">
          <cell r="H4363">
            <v>0</v>
          </cell>
        </row>
        <row r="4364">
          <cell r="H4364">
            <v>0</v>
          </cell>
        </row>
        <row r="4365">
          <cell r="H4365">
            <v>0</v>
          </cell>
        </row>
        <row r="4366">
          <cell r="H4366">
            <v>0</v>
          </cell>
        </row>
        <row r="4367">
          <cell r="H4367">
            <v>0</v>
          </cell>
        </row>
        <row r="4368">
          <cell r="H4368">
            <v>0</v>
          </cell>
        </row>
        <row r="4369">
          <cell r="H4369">
            <v>0</v>
          </cell>
        </row>
        <row r="4370">
          <cell r="H4370">
            <v>0</v>
          </cell>
        </row>
        <row r="4371">
          <cell r="H4371">
            <v>0</v>
          </cell>
        </row>
        <row r="4372">
          <cell r="H4372">
            <v>0</v>
          </cell>
        </row>
        <row r="4373">
          <cell r="H4373">
            <v>0</v>
          </cell>
        </row>
        <row r="4374">
          <cell r="H4374">
            <v>0</v>
          </cell>
        </row>
        <row r="4375">
          <cell r="H4375">
            <v>0</v>
          </cell>
        </row>
        <row r="4376">
          <cell r="H4376">
            <v>0</v>
          </cell>
        </row>
        <row r="4377">
          <cell r="H4377">
            <v>0</v>
          </cell>
        </row>
        <row r="4378">
          <cell r="H4378">
            <v>0</v>
          </cell>
        </row>
        <row r="4379">
          <cell r="H4379">
            <v>0</v>
          </cell>
        </row>
        <row r="4380">
          <cell r="H4380">
            <v>0</v>
          </cell>
        </row>
        <row r="4381">
          <cell r="H4381">
            <v>0</v>
          </cell>
        </row>
        <row r="4382">
          <cell r="H4382">
            <v>0</v>
          </cell>
        </row>
        <row r="4383">
          <cell r="H4383">
            <v>0</v>
          </cell>
        </row>
        <row r="4384">
          <cell r="H4384">
            <v>0</v>
          </cell>
        </row>
        <row r="4385">
          <cell r="H4385">
            <v>0</v>
          </cell>
        </row>
        <row r="4386">
          <cell r="H4386">
            <v>0</v>
          </cell>
        </row>
        <row r="4387">
          <cell r="H4387">
            <v>0</v>
          </cell>
        </row>
        <row r="4388">
          <cell r="H4388">
            <v>0</v>
          </cell>
        </row>
        <row r="4389">
          <cell r="H4389">
            <v>0</v>
          </cell>
        </row>
        <row r="4390">
          <cell r="H4390">
            <v>0</v>
          </cell>
        </row>
        <row r="4391">
          <cell r="H4391">
            <v>0</v>
          </cell>
        </row>
        <row r="4392">
          <cell r="H4392">
            <v>0</v>
          </cell>
        </row>
        <row r="4393">
          <cell r="H4393">
            <v>0</v>
          </cell>
        </row>
        <row r="4394">
          <cell r="H4394">
            <v>0</v>
          </cell>
        </row>
        <row r="4395">
          <cell r="H4395">
            <v>0</v>
          </cell>
        </row>
        <row r="4396">
          <cell r="H4396">
            <v>0</v>
          </cell>
        </row>
        <row r="4397">
          <cell r="H4397">
            <v>0</v>
          </cell>
        </row>
        <row r="4398">
          <cell r="H4398">
            <v>0</v>
          </cell>
        </row>
        <row r="4399">
          <cell r="H4399">
            <v>0</v>
          </cell>
        </row>
        <row r="4400">
          <cell r="H4400">
            <v>0</v>
          </cell>
        </row>
        <row r="4401">
          <cell r="H4401">
            <v>0</v>
          </cell>
        </row>
        <row r="4402">
          <cell r="H4402">
            <v>0</v>
          </cell>
        </row>
        <row r="4403">
          <cell r="H4403">
            <v>0</v>
          </cell>
        </row>
        <row r="4404">
          <cell r="H4404">
            <v>0</v>
          </cell>
        </row>
        <row r="4405">
          <cell r="H4405">
            <v>0</v>
          </cell>
        </row>
        <row r="4406">
          <cell r="H4406">
            <v>0</v>
          </cell>
        </row>
        <row r="4407">
          <cell r="H4407">
            <v>0</v>
          </cell>
        </row>
        <row r="4408">
          <cell r="H4408">
            <v>0</v>
          </cell>
        </row>
        <row r="4409">
          <cell r="H4409">
            <v>0</v>
          </cell>
        </row>
        <row r="4410">
          <cell r="H4410">
            <v>0</v>
          </cell>
        </row>
        <row r="4411">
          <cell r="H4411">
            <v>0</v>
          </cell>
        </row>
        <row r="4412">
          <cell r="H4412">
            <v>0</v>
          </cell>
        </row>
        <row r="4413">
          <cell r="H4413">
            <v>0</v>
          </cell>
        </row>
        <row r="4414">
          <cell r="H4414">
            <v>0</v>
          </cell>
        </row>
        <row r="4415">
          <cell r="H4415">
            <v>0</v>
          </cell>
        </row>
        <row r="4416">
          <cell r="H4416">
            <v>0</v>
          </cell>
        </row>
        <row r="4417">
          <cell r="H4417">
            <v>0</v>
          </cell>
        </row>
        <row r="4418">
          <cell r="H4418">
            <v>0</v>
          </cell>
        </row>
        <row r="4419">
          <cell r="H4419">
            <v>0</v>
          </cell>
        </row>
        <row r="4420">
          <cell r="H4420">
            <v>0</v>
          </cell>
        </row>
        <row r="4421">
          <cell r="H4421">
            <v>0</v>
          </cell>
        </row>
        <row r="4422">
          <cell r="H4422">
            <v>0</v>
          </cell>
        </row>
        <row r="4423">
          <cell r="H4423">
            <v>0</v>
          </cell>
        </row>
        <row r="4424">
          <cell r="H4424">
            <v>0</v>
          </cell>
        </row>
        <row r="4425">
          <cell r="H4425">
            <v>0</v>
          </cell>
        </row>
        <row r="4426">
          <cell r="H4426">
            <v>0</v>
          </cell>
        </row>
        <row r="4427">
          <cell r="H4427">
            <v>0</v>
          </cell>
        </row>
        <row r="4428">
          <cell r="H4428">
            <v>0</v>
          </cell>
        </row>
        <row r="4429">
          <cell r="H4429">
            <v>0</v>
          </cell>
        </row>
        <row r="4430">
          <cell r="H4430">
            <v>0</v>
          </cell>
        </row>
        <row r="4431">
          <cell r="H4431">
            <v>0</v>
          </cell>
        </row>
        <row r="4432">
          <cell r="H4432">
            <v>0</v>
          </cell>
        </row>
        <row r="4433">
          <cell r="H4433">
            <v>0</v>
          </cell>
        </row>
        <row r="4434">
          <cell r="H4434">
            <v>0</v>
          </cell>
        </row>
        <row r="4435">
          <cell r="H4435">
            <v>0</v>
          </cell>
        </row>
        <row r="4436">
          <cell r="H4436">
            <v>0</v>
          </cell>
        </row>
        <row r="4437">
          <cell r="H4437">
            <v>0</v>
          </cell>
        </row>
        <row r="4438">
          <cell r="H4438">
            <v>0</v>
          </cell>
        </row>
        <row r="4439">
          <cell r="H4439">
            <v>0</v>
          </cell>
        </row>
        <row r="4440">
          <cell r="H4440">
            <v>0</v>
          </cell>
        </row>
        <row r="4441">
          <cell r="H4441">
            <v>0</v>
          </cell>
        </row>
        <row r="4442">
          <cell r="H4442">
            <v>0</v>
          </cell>
        </row>
        <row r="4443">
          <cell r="H4443">
            <v>0</v>
          </cell>
        </row>
        <row r="4444">
          <cell r="H4444">
            <v>0</v>
          </cell>
        </row>
        <row r="4445">
          <cell r="H4445">
            <v>0</v>
          </cell>
        </row>
        <row r="4446">
          <cell r="H4446">
            <v>0</v>
          </cell>
        </row>
        <row r="4447">
          <cell r="H4447">
            <v>0</v>
          </cell>
        </row>
        <row r="4448">
          <cell r="H4448">
            <v>0</v>
          </cell>
        </row>
        <row r="4449">
          <cell r="H4449">
            <v>0</v>
          </cell>
        </row>
        <row r="4450">
          <cell r="H4450">
            <v>0</v>
          </cell>
        </row>
        <row r="4451">
          <cell r="H4451">
            <v>0</v>
          </cell>
        </row>
        <row r="4452">
          <cell r="H4452">
            <v>0</v>
          </cell>
        </row>
        <row r="4453">
          <cell r="H4453">
            <v>0</v>
          </cell>
        </row>
        <row r="4454">
          <cell r="H4454">
            <v>0</v>
          </cell>
        </row>
        <row r="4455">
          <cell r="H4455">
            <v>0</v>
          </cell>
        </row>
        <row r="4456">
          <cell r="H4456">
            <v>0</v>
          </cell>
        </row>
        <row r="4457">
          <cell r="H4457">
            <v>0</v>
          </cell>
        </row>
        <row r="4458">
          <cell r="H4458">
            <v>0</v>
          </cell>
        </row>
        <row r="4459">
          <cell r="H4459">
            <v>0</v>
          </cell>
        </row>
        <row r="4460">
          <cell r="H4460">
            <v>0</v>
          </cell>
        </row>
        <row r="4461">
          <cell r="H4461">
            <v>0</v>
          </cell>
        </row>
        <row r="4462">
          <cell r="H4462">
            <v>0</v>
          </cell>
        </row>
        <row r="4463">
          <cell r="H4463">
            <v>0</v>
          </cell>
        </row>
        <row r="4464">
          <cell r="H4464">
            <v>0</v>
          </cell>
        </row>
        <row r="4465">
          <cell r="H4465">
            <v>0</v>
          </cell>
        </row>
        <row r="4466">
          <cell r="H4466">
            <v>0</v>
          </cell>
        </row>
        <row r="4467">
          <cell r="H4467">
            <v>0</v>
          </cell>
        </row>
        <row r="4468">
          <cell r="H4468">
            <v>0</v>
          </cell>
        </row>
        <row r="4469">
          <cell r="H4469">
            <v>0</v>
          </cell>
        </row>
        <row r="4470">
          <cell r="H4470">
            <v>0</v>
          </cell>
        </row>
        <row r="4471">
          <cell r="H4471">
            <v>0</v>
          </cell>
        </row>
        <row r="4472">
          <cell r="H4472">
            <v>0</v>
          </cell>
        </row>
        <row r="4473">
          <cell r="H4473">
            <v>0</v>
          </cell>
        </row>
        <row r="4474">
          <cell r="H4474">
            <v>0</v>
          </cell>
        </row>
        <row r="4475">
          <cell r="H4475">
            <v>0</v>
          </cell>
        </row>
        <row r="4476">
          <cell r="H4476">
            <v>0</v>
          </cell>
        </row>
        <row r="4477">
          <cell r="H4477">
            <v>0</v>
          </cell>
        </row>
        <row r="4478">
          <cell r="H4478">
            <v>0</v>
          </cell>
        </row>
        <row r="4479">
          <cell r="H4479">
            <v>0</v>
          </cell>
        </row>
        <row r="4480">
          <cell r="H4480">
            <v>0</v>
          </cell>
        </row>
        <row r="4481">
          <cell r="H4481">
            <v>0</v>
          </cell>
        </row>
        <row r="4482">
          <cell r="H4482">
            <v>0</v>
          </cell>
        </row>
        <row r="4483">
          <cell r="H4483">
            <v>0</v>
          </cell>
        </row>
        <row r="4484">
          <cell r="H4484">
            <v>0</v>
          </cell>
        </row>
        <row r="4485">
          <cell r="H4485">
            <v>0</v>
          </cell>
        </row>
        <row r="4486">
          <cell r="H4486">
            <v>0</v>
          </cell>
        </row>
        <row r="4487">
          <cell r="H4487">
            <v>0</v>
          </cell>
        </row>
        <row r="4488">
          <cell r="H4488">
            <v>0</v>
          </cell>
        </row>
        <row r="4489">
          <cell r="H4489">
            <v>0</v>
          </cell>
        </row>
        <row r="4490">
          <cell r="H4490">
            <v>0</v>
          </cell>
        </row>
        <row r="4491">
          <cell r="H4491">
            <v>0</v>
          </cell>
        </row>
        <row r="4492">
          <cell r="H4492">
            <v>0</v>
          </cell>
        </row>
        <row r="4493">
          <cell r="H4493">
            <v>0</v>
          </cell>
        </row>
        <row r="4494">
          <cell r="H4494">
            <v>0</v>
          </cell>
        </row>
        <row r="4495">
          <cell r="H4495">
            <v>0</v>
          </cell>
        </row>
        <row r="4496">
          <cell r="H4496">
            <v>0</v>
          </cell>
        </row>
        <row r="4497">
          <cell r="H4497">
            <v>0</v>
          </cell>
        </row>
        <row r="4498">
          <cell r="H4498">
            <v>0</v>
          </cell>
        </row>
        <row r="4499">
          <cell r="H4499">
            <v>0</v>
          </cell>
        </row>
        <row r="4500">
          <cell r="H4500">
            <v>0</v>
          </cell>
        </row>
        <row r="4501">
          <cell r="H4501">
            <v>0</v>
          </cell>
        </row>
        <row r="4502">
          <cell r="H4502">
            <v>0</v>
          </cell>
        </row>
        <row r="4503">
          <cell r="H4503">
            <v>0</v>
          </cell>
        </row>
        <row r="4504">
          <cell r="H4504">
            <v>0</v>
          </cell>
        </row>
        <row r="4505">
          <cell r="H4505">
            <v>0</v>
          </cell>
        </row>
        <row r="4506">
          <cell r="H4506">
            <v>0</v>
          </cell>
        </row>
        <row r="4507">
          <cell r="H4507">
            <v>0</v>
          </cell>
        </row>
        <row r="4508">
          <cell r="H4508">
            <v>0</v>
          </cell>
        </row>
        <row r="4509">
          <cell r="H4509">
            <v>0</v>
          </cell>
        </row>
        <row r="4510">
          <cell r="H4510">
            <v>0</v>
          </cell>
        </row>
        <row r="4511">
          <cell r="H4511">
            <v>0</v>
          </cell>
        </row>
        <row r="4512">
          <cell r="H4512">
            <v>0</v>
          </cell>
        </row>
        <row r="4513">
          <cell r="H4513">
            <v>0</v>
          </cell>
        </row>
        <row r="4514">
          <cell r="H4514">
            <v>0</v>
          </cell>
        </row>
        <row r="4515">
          <cell r="H4515">
            <v>0</v>
          </cell>
        </row>
        <row r="4516">
          <cell r="H4516">
            <v>0</v>
          </cell>
        </row>
        <row r="4517">
          <cell r="H4517">
            <v>0</v>
          </cell>
        </row>
        <row r="4518">
          <cell r="H4518">
            <v>0</v>
          </cell>
        </row>
        <row r="4519">
          <cell r="H4519">
            <v>0</v>
          </cell>
        </row>
        <row r="4520">
          <cell r="H4520">
            <v>0</v>
          </cell>
        </row>
        <row r="4521">
          <cell r="H4521">
            <v>0</v>
          </cell>
        </row>
        <row r="4522">
          <cell r="H4522">
            <v>0</v>
          </cell>
        </row>
        <row r="4523">
          <cell r="H4523">
            <v>0</v>
          </cell>
        </row>
        <row r="4524">
          <cell r="H4524">
            <v>0</v>
          </cell>
        </row>
        <row r="4525">
          <cell r="H4525">
            <v>0</v>
          </cell>
        </row>
        <row r="4526">
          <cell r="H4526">
            <v>0</v>
          </cell>
        </row>
        <row r="4527">
          <cell r="H4527">
            <v>0</v>
          </cell>
        </row>
        <row r="4528">
          <cell r="H4528">
            <v>0</v>
          </cell>
        </row>
        <row r="4529">
          <cell r="H4529">
            <v>0</v>
          </cell>
        </row>
        <row r="4530">
          <cell r="H4530">
            <v>0</v>
          </cell>
        </row>
        <row r="4531">
          <cell r="H4531">
            <v>0</v>
          </cell>
        </row>
        <row r="4532">
          <cell r="H4532">
            <v>0</v>
          </cell>
        </row>
        <row r="4533">
          <cell r="H4533">
            <v>0</v>
          </cell>
        </row>
        <row r="4534">
          <cell r="H4534">
            <v>0</v>
          </cell>
        </row>
        <row r="4535">
          <cell r="H4535">
            <v>0</v>
          </cell>
        </row>
        <row r="4536">
          <cell r="H4536">
            <v>0</v>
          </cell>
        </row>
        <row r="4537">
          <cell r="H4537">
            <v>0</v>
          </cell>
        </row>
        <row r="4538">
          <cell r="H4538">
            <v>0</v>
          </cell>
        </row>
        <row r="4539">
          <cell r="H4539">
            <v>0</v>
          </cell>
        </row>
        <row r="4540">
          <cell r="H4540">
            <v>0</v>
          </cell>
        </row>
        <row r="4541">
          <cell r="H4541">
            <v>0</v>
          </cell>
        </row>
        <row r="4542">
          <cell r="H4542">
            <v>0</v>
          </cell>
        </row>
        <row r="4543">
          <cell r="H4543">
            <v>0</v>
          </cell>
        </row>
        <row r="4544">
          <cell r="H4544">
            <v>0</v>
          </cell>
        </row>
        <row r="4545">
          <cell r="H4545">
            <v>0</v>
          </cell>
        </row>
        <row r="4546">
          <cell r="H4546">
            <v>0</v>
          </cell>
        </row>
        <row r="4547">
          <cell r="H4547">
            <v>0</v>
          </cell>
        </row>
        <row r="4548">
          <cell r="H4548">
            <v>0</v>
          </cell>
        </row>
        <row r="4549">
          <cell r="H4549">
            <v>0</v>
          </cell>
        </row>
        <row r="4550">
          <cell r="H4550">
            <v>0</v>
          </cell>
        </row>
        <row r="4551">
          <cell r="H4551">
            <v>0</v>
          </cell>
        </row>
        <row r="4552">
          <cell r="H4552">
            <v>0</v>
          </cell>
        </row>
        <row r="4553">
          <cell r="H4553">
            <v>0</v>
          </cell>
        </row>
        <row r="4554">
          <cell r="H4554">
            <v>0</v>
          </cell>
        </row>
        <row r="4555">
          <cell r="H4555">
            <v>0</v>
          </cell>
        </row>
        <row r="4556">
          <cell r="H4556">
            <v>0</v>
          </cell>
        </row>
        <row r="4557">
          <cell r="H4557">
            <v>0</v>
          </cell>
        </row>
        <row r="4558">
          <cell r="H4558">
            <v>0</v>
          </cell>
        </row>
        <row r="4559">
          <cell r="H4559">
            <v>0</v>
          </cell>
        </row>
        <row r="4560">
          <cell r="H4560">
            <v>0</v>
          </cell>
        </row>
        <row r="4561">
          <cell r="H4561">
            <v>0</v>
          </cell>
        </row>
        <row r="4562">
          <cell r="H4562">
            <v>0</v>
          </cell>
        </row>
        <row r="4563">
          <cell r="H4563">
            <v>0</v>
          </cell>
        </row>
        <row r="4564">
          <cell r="H4564">
            <v>0</v>
          </cell>
        </row>
        <row r="4565">
          <cell r="H4565">
            <v>0</v>
          </cell>
        </row>
        <row r="4566">
          <cell r="H4566">
            <v>0</v>
          </cell>
        </row>
        <row r="4567">
          <cell r="H4567">
            <v>0</v>
          </cell>
        </row>
        <row r="4568">
          <cell r="H4568">
            <v>0</v>
          </cell>
        </row>
        <row r="4569">
          <cell r="H4569">
            <v>0</v>
          </cell>
        </row>
        <row r="4570">
          <cell r="H4570">
            <v>0</v>
          </cell>
        </row>
        <row r="4571">
          <cell r="H4571">
            <v>0</v>
          </cell>
        </row>
        <row r="4572">
          <cell r="H4572">
            <v>0</v>
          </cell>
        </row>
        <row r="4573">
          <cell r="H4573">
            <v>0</v>
          </cell>
        </row>
        <row r="4574">
          <cell r="H4574">
            <v>0</v>
          </cell>
        </row>
        <row r="4575">
          <cell r="H4575">
            <v>0</v>
          </cell>
        </row>
        <row r="4576">
          <cell r="H4576">
            <v>0</v>
          </cell>
        </row>
        <row r="4577">
          <cell r="H4577">
            <v>0</v>
          </cell>
        </row>
        <row r="4578">
          <cell r="H4578">
            <v>0</v>
          </cell>
        </row>
        <row r="4579">
          <cell r="H4579">
            <v>0</v>
          </cell>
        </row>
        <row r="4580">
          <cell r="H4580">
            <v>0</v>
          </cell>
        </row>
        <row r="4581">
          <cell r="H4581">
            <v>0</v>
          </cell>
        </row>
        <row r="4582">
          <cell r="H4582">
            <v>0</v>
          </cell>
        </row>
        <row r="4583">
          <cell r="H4583">
            <v>0</v>
          </cell>
        </row>
        <row r="4584">
          <cell r="H4584">
            <v>0</v>
          </cell>
        </row>
        <row r="4585">
          <cell r="H4585">
            <v>0</v>
          </cell>
        </row>
        <row r="4586">
          <cell r="H4586">
            <v>0</v>
          </cell>
        </row>
        <row r="4587">
          <cell r="H4587">
            <v>0</v>
          </cell>
        </row>
        <row r="4588">
          <cell r="H4588">
            <v>0</v>
          </cell>
        </row>
        <row r="4589">
          <cell r="H4589">
            <v>0</v>
          </cell>
        </row>
        <row r="4590">
          <cell r="H4590">
            <v>0</v>
          </cell>
        </row>
        <row r="4591">
          <cell r="H4591">
            <v>0</v>
          </cell>
        </row>
        <row r="4592">
          <cell r="H4592">
            <v>0</v>
          </cell>
        </row>
        <row r="4593">
          <cell r="H4593">
            <v>0</v>
          </cell>
        </row>
        <row r="4594">
          <cell r="H4594">
            <v>0</v>
          </cell>
        </row>
        <row r="4595">
          <cell r="H4595">
            <v>0</v>
          </cell>
        </row>
        <row r="4596">
          <cell r="H4596">
            <v>0</v>
          </cell>
        </row>
        <row r="4597">
          <cell r="H4597">
            <v>0</v>
          </cell>
        </row>
        <row r="4598">
          <cell r="H4598">
            <v>0</v>
          </cell>
        </row>
        <row r="4599">
          <cell r="H4599">
            <v>0</v>
          </cell>
        </row>
        <row r="4600">
          <cell r="H4600">
            <v>0</v>
          </cell>
        </row>
        <row r="4601">
          <cell r="H4601">
            <v>0</v>
          </cell>
        </row>
        <row r="4602">
          <cell r="H4602">
            <v>0</v>
          </cell>
        </row>
        <row r="4603">
          <cell r="H4603">
            <v>0</v>
          </cell>
        </row>
        <row r="4604">
          <cell r="H4604">
            <v>0</v>
          </cell>
        </row>
        <row r="4605">
          <cell r="H4605">
            <v>0</v>
          </cell>
        </row>
        <row r="4606">
          <cell r="H4606">
            <v>0</v>
          </cell>
        </row>
        <row r="4607">
          <cell r="H4607">
            <v>0</v>
          </cell>
        </row>
        <row r="4608">
          <cell r="H4608">
            <v>0</v>
          </cell>
        </row>
        <row r="4609">
          <cell r="H4609">
            <v>0</v>
          </cell>
        </row>
        <row r="4610">
          <cell r="H4610">
            <v>0</v>
          </cell>
        </row>
        <row r="4611">
          <cell r="H4611">
            <v>0</v>
          </cell>
        </row>
        <row r="4612">
          <cell r="H4612">
            <v>0</v>
          </cell>
        </row>
        <row r="4613">
          <cell r="H4613">
            <v>0</v>
          </cell>
        </row>
        <row r="4614">
          <cell r="H4614">
            <v>0</v>
          </cell>
        </row>
        <row r="4615">
          <cell r="H4615">
            <v>0</v>
          </cell>
        </row>
        <row r="4616">
          <cell r="H4616">
            <v>0</v>
          </cell>
        </row>
        <row r="4617">
          <cell r="H4617">
            <v>0</v>
          </cell>
        </row>
        <row r="4618">
          <cell r="H4618">
            <v>0</v>
          </cell>
        </row>
        <row r="4619">
          <cell r="H4619">
            <v>0</v>
          </cell>
        </row>
        <row r="4620">
          <cell r="H4620">
            <v>0</v>
          </cell>
        </row>
        <row r="4621">
          <cell r="H4621">
            <v>0</v>
          </cell>
        </row>
        <row r="4622">
          <cell r="H4622">
            <v>0</v>
          </cell>
        </row>
        <row r="4623">
          <cell r="H4623">
            <v>0</v>
          </cell>
        </row>
        <row r="4624">
          <cell r="H4624">
            <v>0</v>
          </cell>
        </row>
        <row r="4625">
          <cell r="H4625">
            <v>0</v>
          </cell>
        </row>
        <row r="4626">
          <cell r="H4626">
            <v>0</v>
          </cell>
        </row>
        <row r="4627">
          <cell r="H4627">
            <v>0</v>
          </cell>
        </row>
        <row r="4628">
          <cell r="H4628">
            <v>0</v>
          </cell>
        </row>
        <row r="4629">
          <cell r="H4629">
            <v>0</v>
          </cell>
        </row>
        <row r="4630">
          <cell r="H4630">
            <v>0</v>
          </cell>
        </row>
        <row r="4631">
          <cell r="H4631">
            <v>0</v>
          </cell>
        </row>
        <row r="4632">
          <cell r="H4632">
            <v>0</v>
          </cell>
        </row>
        <row r="4633">
          <cell r="H4633">
            <v>0</v>
          </cell>
        </row>
        <row r="4634">
          <cell r="H4634">
            <v>0</v>
          </cell>
        </row>
        <row r="4635">
          <cell r="H4635">
            <v>0</v>
          </cell>
        </row>
        <row r="4636">
          <cell r="H4636">
            <v>0</v>
          </cell>
        </row>
        <row r="4637">
          <cell r="H4637">
            <v>0</v>
          </cell>
        </row>
        <row r="4638">
          <cell r="H4638">
            <v>0</v>
          </cell>
        </row>
        <row r="4639">
          <cell r="H4639">
            <v>0</v>
          </cell>
        </row>
        <row r="4640">
          <cell r="H4640">
            <v>0</v>
          </cell>
        </row>
        <row r="4641">
          <cell r="H4641">
            <v>0</v>
          </cell>
        </row>
        <row r="4642">
          <cell r="H4642">
            <v>0</v>
          </cell>
        </row>
        <row r="4643">
          <cell r="H4643">
            <v>0</v>
          </cell>
        </row>
        <row r="4644">
          <cell r="H4644">
            <v>0</v>
          </cell>
        </row>
        <row r="4645">
          <cell r="H4645">
            <v>0</v>
          </cell>
        </row>
        <row r="4646">
          <cell r="H4646">
            <v>0</v>
          </cell>
        </row>
        <row r="4647">
          <cell r="H4647">
            <v>0</v>
          </cell>
        </row>
        <row r="4648">
          <cell r="H4648">
            <v>0</v>
          </cell>
        </row>
        <row r="4649">
          <cell r="H4649">
            <v>0</v>
          </cell>
        </row>
        <row r="4650">
          <cell r="H4650">
            <v>0</v>
          </cell>
        </row>
        <row r="4651">
          <cell r="H4651">
            <v>0</v>
          </cell>
        </row>
        <row r="4652">
          <cell r="H4652">
            <v>0</v>
          </cell>
        </row>
        <row r="4653">
          <cell r="H4653">
            <v>0</v>
          </cell>
        </row>
        <row r="4654">
          <cell r="H4654">
            <v>0</v>
          </cell>
        </row>
        <row r="4655">
          <cell r="H4655">
            <v>0</v>
          </cell>
        </row>
        <row r="4656">
          <cell r="H4656">
            <v>0</v>
          </cell>
        </row>
        <row r="4657">
          <cell r="H4657">
            <v>0</v>
          </cell>
        </row>
        <row r="4658">
          <cell r="H4658">
            <v>0</v>
          </cell>
        </row>
        <row r="4659">
          <cell r="H4659">
            <v>0</v>
          </cell>
        </row>
        <row r="4660">
          <cell r="H4660">
            <v>0</v>
          </cell>
        </row>
        <row r="4661">
          <cell r="H4661">
            <v>0</v>
          </cell>
        </row>
        <row r="4662">
          <cell r="H4662">
            <v>0</v>
          </cell>
        </row>
        <row r="4663">
          <cell r="H4663">
            <v>0</v>
          </cell>
        </row>
        <row r="4664">
          <cell r="H4664">
            <v>0</v>
          </cell>
        </row>
        <row r="4665">
          <cell r="H4665">
            <v>0</v>
          </cell>
        </row>
        <row r="4666">
          <cell r="H4666">
            <v>0</v>
          </cell>
        </row>
        <row r="4667">
          <cell r="H4667">
            <v>0</v>
          </cell>
        </row>
        <row r="4668">
          <cell r="H4668">
            <v>0</v>
          </cell>
        </row>
        <row r="4669">
          <cell r="H4669">
            <v>0</v>
          </cell>
        </row>
        <row r="4670">
          <cell r="H4670">
            <v>0</v>
          </cell>
        </row>
        <row r="4671">
          <cell r="H4671">
            <v>0</v>
          </cell>
        </row>
        <row r="4672">
          <cell r="H4672">
            <v>0</v>
          </cell>
        </row>
        <row r="4673">
          <cell r="H4673">
            <v>0</v>
          </cell>
        </row>
        <row r="4674">
          <cell r="H4674">
            <v>0</v>
          </cell>
        </row>
        <row r="4675">
          <cell r="H4675">
            <v>0</v>
          </cell>
        </row>
        <row r="4676">
          <cell r="H4676">
            <v>0</v>
          </cell>
        </row>
        <row r="4677">
          <cell r="H4677">
            <v>0</v>
          </cell>
        </row>
        <row r="4678">
          <cell r="H4678">
            <v>0</v>
          </cell>
        </row>
        <row r="4679">
          <cell r="H4679">
            <v>0</v>
          </cell>
        </row>
        <row r="4680">
          <cell r="H4680">
            <v>0</v>
          </cell>
        </row>
        <row r="4681">
          <cell r="H4681">
            <v>0</v>
          </cell>
        </row>
        <row r="4682">
          <cell r="H4682">
            <v>0</v>
          </cell>
        </row>
        <row r="4683">
          <cell r="H4683">
            <v>0</v>
          </cell>
        </row>
        <row r="4684">
          <cell r="H4684">
            <v>0</v>
          </cell>
        </row>
        <row r="4685">
          <cell r="H4685">
            <v>0</v>
          </cell>
        </row>
        <row r="4686">
          <cell r="H4686">
            <v>0</v>
          </cell>
        </row>
        <row r="4687">
          <cell r="H4687">
            <v>0</v>
          </cell>
        </row>
        <row r="4688">
          <cell r="H4688">
            <v>0</v>
          </cell>
        </row>
        <row r="4689">
          <cell r="H4689">
            <v>0</v>
          </cell>
        </row>
        <row r="4690">
          <cell r="H4690">
            <v>0</v>
          </cell>
        </row>
        <row r="4691">
          <cell r="H4691">
            <v>0</v>
          </cell>
        </row>
        <row r="4692">
          <cell r="H4692">
            <v>0</v>
          </cell>
        </row>
        <row r="4693">
          <cell r="H4693">
            <v>0</v>
          </cell>
        </row>
        <row r="4694">
          <cell r="H4694">
            <v>0</v>
          </cell>
        </row>
        <row r="4695">
          <cell r="H4695">
            <v>0</v>
          </cell>
        </row>
        <row r="4696">
          <cell r="H4696">
            <v>0</v>
          </cell>
        </row>
        <row r="4697">
          <cell r="H4697">
            <v>0</v>
          </cell>
        </row>
        <row r="4698">
          <cell r="H4698">
            <v>0</v>
          </cell>
        </row>
        <row r="4699">
          <cell r="H4699">
            <v>0</v>
          </cell>
        </row>
        <row r="4700">
          <cell r="H4700">
            <v>0</v>
          </cell>
        </row>
        <row r="4701">
          <cell r="H4701">
            <v>0</v>
          </cell>
        </row>
        <row r="4702">
          <cell r="H4702">
            <v>0</v>
          </cell>
        </row>
        <row r="4703">
          <cell r="H4703">
            <v>0</v>
          </cell>
        </row>
        <row r="4704">
          <cell r="H4704">
            <v>0</v>
          </cell>
        </row>
        <row r="4705">
          <cell r="H4705">
            <v>0</v>
          </cell>
        </row>
        <row r="4706">
          <cell r="H4706">
            <v>0</v>
          </cell>
        </row>
        <row r="4707">
          <cell r="H4707">
            <v>0</v>
          </cell>
        </row>
        <row r="4708">
          <cell r="H4708">
            <v>0</v>
          </cell>
        </row>
        <row r="4709">
          <cell r="H4709">
            <v>0</v>
          </cell>
        </row>
        <row r="4710">
          <cell r="H4710">
            <v>0</v>
          </cell>
        </row>
        <row r="4711">
          <cell r="H4711">
            <v>0</v>
          </cell>
        </row>
        <row r="4712">
          <cell r="H4712">
            <v>0</v>
          </cell>
        </row>
        <row r="4713">
          <cell r="H4713">
            <v>0</v>
          </cell>
        </row>
        <row r="4714">
          <cell r="H4714">
            <v>0</v>
          </cell>
        </row>
        <row r="4715">
          <cell r="H4715">
            <v>0</v>
          </cell>
        </row>
        <row r="4716">
          <cell r="H4716">
            <v>0</v>
          </cell>
        </row>
        <row r="4717">
          <cell r="H4717">
            <v>0</v>
          </cell>
        </row>
        <row r="4718">
          <cell r="H4718">
            <v>0</v>
          </cell>
        </row>
        <row r="4719">
          <cell r="H4719">
            <v>0</v>
          </cell>
        </row>
        <row r="4720">
          <cell r="H4720">
            <v>0</v>
          </cell>
        </row>
        <row r="4721">
          <cell r="H4721">
            <v>0</v>
          </cell>
        </row>
        <row r="4722">
          <cell r="H4722">
            <v>0</v>
          </cell>
        </row>
        <row r="4723">
          <cell r="H4723">
            <v>0</v>
          </cell>
        </row>
        <row r="4724">
          <cell r="H4724">
            <v>0</v>
          </cell>
        </row>
        <row r="4725">
          <cell r="H4725">
            <v>0</v>
          </cell>
        </row>
        <row r="4726">
          <cell r="H4726">
            <v>0</v>
          </cell>
        </row>
        <row r="4727">
          <cell r="H4727">
            <v>0</v>
          </cell>
        </row>
        <row r="4728">
          <cell r="H4728">
            <v>0</v>
          </cell>
        </row>
        <row r="4729">
          <cell r="H4729">
            <v>0</v>
          </cell>
        </row>
        <row r="4730">
          <cell r="H4730">
            <v>0</v>
          </cell>
        </row>
        <row r="4731">
          <cell r="H4731">
            <v>0</v>
          </cell>
        </row>
        <row r="4732">
          <cell r="H4732">
            <v>0</v>
          </cell>
        </row>
        <row r="4733">
          <cell r="H4733">
            <v>0</v>
          </cell>
        </row>
        <row r="4734">
          <cell r="H4734">
            <v>0</v>
          </cell>
        </row>
        <row r="4735">
          <cell r="H4735">
            <v>0</v>
          </cell>
        </row>
        <row r="4736">
          <cell r="H4736">
            <v>0</v>
          </cell>
        </row>
        <row r="4737">
          <cell r="H4737">
            <v>0</v>
          </cell>
        </row>
        <row r="4738">
          <cell r="H4738">
            <v>0</v>
          </cell>
        </row>
        <row r="4739">
          <cell r="H4739">
            <v>0</v>
          </cell>
        </row>
        <row r="4740">
          <cell r="H4740">
            <v>0</v>
          </cell>
        </row>
        <row r="4741">
          <cell r="H4741">
            <v>0</v>
          </cell>
        </row>
        <row r="4742">
          <cell r="H4742">
            <v>0</v>
          </cell>
        </row>
        <row r="4743">
          <cell r="H4743">
            <v>0</v>
          </cell>
        </row>
        <row r="4744">
          <cell r="H4744">
            <v>0</v>
          </cell>
        </row>
        <row r="4745">
          <cell r="H4745">
            <v>0</v>
          </cell>
        </row>
        <row r="4746">
          <cell r="H4746">
            <v>0</v>
          </cell>
        </row>
        <row r="4747">
          <cell r="H4747">
            <v>0</v>
          </cell>
        </row>
        <row r="4748">
          <cell r="H4748">
            <v>0</v>
          </cell>
        </row>
        <row r="4749">
          <cell r="H4749">
            <v>0</v>
          </cell>
        </row>
        <row r="4750">
          <cell r="H4750">
            <v>0</v>
          </cell>
        </row>
        <row r="4751">
          <cell r="H4751">
            <v>0</v>
          </cell>
        </row>
        <row r="4752">
          <cell r="H4752">
            <v>0</v>
          </cell>
        </row>
        <row r="4753">
          <cell r="H4753">
            <v>0</v>
          </cell>
        </row>
        <row r="4754">
          <cell r="H4754">
            <v>0</v>
          </cell>
        </row>
        <row r="4755">
          <cell r="H4755">
            <v>0</v>
          </cell>
        </row>
        <row r="4756">
          <cell r="H4756">
            <v>0</v>
          </cell>
        </row>
        <row r="4757">
          <cell r="H4757">
            <v>0</v>
          </cell>
        </row>
        <row r="4758">
          <cell r="H4758">
            <v>0</v>
          </cell>
        </row>
        <row r="4759">
          <cell r="H4759">
            <v>0</v>
          </cell>
        </row>
        <row r="4760">
          <cell r="H4760">
            <v>0</v>
          </cell>
        </row>
        <row r="4761">
          <cell r="H4761">
            <v>0</v>
          </cell>
        </row>
        <row r="4762">
          <cell r="H4762">
            <v>0</v>
          </cell>
        </row>
        <row r="4763">
          <cell r="H4763">
            <v>0</v>
          </cell>
        </row>
        <row r="4764">
          <cell r="H4764">
            <v>0</v>
          </cell>
        </row>
        <row r="4765">
          <cell r="H4765">
            <v>0</v>
          </cell>
        </row>
        <row r="4766">
          <cell r="H4766">
            <v>0</v>
          </cell>
        </row>
        <row r="4767">
          <cell r="H4767">
            <v>0</v>
          </cell>
        </row>
        <row r="4768">
          <cell r="H4768">
            <v>0</v>
          </cell>
        </row>
        <row r="4769">
          <cell r="H4769">
            <v>0</v>
          </cell>
        </row>
        <row r="4770">
          <cell r="H4770">
            <v>0</v>
          </cell>
        </row>
        <row r="4771">
          <cell r="H4771">
            <v>0</v>
          </cell>
        </row>
        <row r="4772">
          <cell r="H4772">
            <v>0</v>
          </cell>
        </row>
        <row r="4773">
          <cell r="H4773">
            <v>0</v>
          </cell>
        </row>
        <row r="4774">
          <cell r="H4774">
            <v>0</v>
          </cell>
        </row>
        <row r="4775">
          <cell r="H4775">
            <v>0</v>
          </cell>
        </row>
        <row r="4776">
          <cell r="H4776">
            <v>0</v>
          </cell>
        </row>
        <row r="4777">
          <cell r="H4777">
            <v>0</v>
          </cell>
        </row>
        <row r="4778">
          <cell r="H4778">
            <v>0</v>
          </cell>
        </row>
        <row r="4779">
          <cell r="H4779">
            <v>0</v>
          </cell>
        </row>
        <row r="4780">
          <cell r="H4780">
            <v>0</v>
          </cell>
        </row>
        <row r="4781">
          <cell r="H4781">
            <v>0</v>
          </cell>
        </row>
        <row r="4782">
          <cell r="H4782">
            <v>0</v>
          </cell>
        </row>
        <row r="4783">
          <cell r="H4783">
            <v>0</v>
          </cell>
        </row>
        <row r="4784">
          <cell r="H4784">
            <v>0</v>
          </cell>
        </row>
        <row r="4785">
          <cell r="H4785">
            <v>0</v>
          </cell>
        </row>
        <row r="4786">
          <cell r="H4786">
            <v>0</v>
          </cell>
        </row>
        <row r="4787">
          <cell r="H4787">
            <v>0</v>
          </cell>
        </row>
        <row r="4788">
          <cell r="H4788">
            <v>0</v>
          </cell>
        </row>
        <row r="4789">
          <cell r="H4789">
            <v>0</v>
          </cell>
        </row>
        <row r="4790">
          <cell r="H4790">
            <v>0</v>
          </cell>
        </row>
        <row r="4791">
          <cell r="H4791">
            <v>0</v>
          </cell>
        </row>
        <row r="4792">
          <cell r="H4792">
            <v>0</v>
          </cell>
        </row>
        <row r="4793">
          <cell r="H4793">
            <v>0</v>
          </cell>
        </row>
        <row r="4794">
          <cell r="H4794">
            <v>0</v>
          </cell>
        </row>
        <row r="4795">
          <cell r="H4795">
            <v>0</v>
          </cell>
        </row>
        <row r="4796">
          <cell r="H4796">
            <v>0</v>
          </cell>
        </row>
        <row r="4797">
          <cell r="H4797">
            <v>0</v>
          </cell>
        </row>
        <row r="4798">
          <cell r="H4798">
            <v>0</v>
          </cell>
        </row>
        <row r="4799">
          <cell r="H4799">
            <v>0</v>
          </cell>
        </row>
        <row r="4800">
          <cell r="H4800">
            <v>0</v>
          </cell>
        </row>
        <row r="4801">
          <cell r="H4801">
            <v>0</v>
          </cell>
        </row>
        <row r="4802">
          <cell r="H4802">
            <v>0</v>
          </cell>
        </row>
        <row r="4803">
          <cell r="H4803">
            <v>0</v>
          </cell>
        </row>
        <row r="4804">
          <cell r="H4804">
            <v>0</v>
          </cell>
        </row>
        <row r="4805">
          <cell r="H4805">
            <v>0</v>
          </cell>
        </row>
        <row r="4806">
          <cell r="H4806">
            <v>0</v>
          </cell>
        </row>
        <row r="4807">
          <cell r="H4807">
            <v>0</v>
          </cell>
        </row>
        <row r="4808">
          <cell r="H4808">
            <v>0</v>
          </cell>
        </row>
        <row r="4809">
          <cell r="H4809">
            <v>0</v>
          </cell>
        </row>
        <row r="4810">
          <cell r="H4810">
            <v>0</v>
          </cell>
        </row>
        <row r="4811">
          <cell r="H4811">
            <v>0</v>
          </cell>
        </row>
        <row r="4812">
          <cell r="H4812">
            <v>0</v>
          </cell>
        </row>
        <row r="4813">
          <cell r="H4813">
            <v>0</v>
          </cell>
        </row>
        <row r="4814">
          <cell r="H4814">
            <v>0</v>
          </cell>
        </row>
        <row r="4815">
          <cell r="H4815">
            <v>0</v>
          </cell>
        </row>
        <row r="4816">
          <cell r="H4816">
            <v>0</v>
          </cell>
        </row>
        <row r="4817">
          <cell r="H4817">
            <v>0</v>
          </cell>
        </row>
        <row r="4818">
          <cell r="H4818">
            <v>0</v>
          </cell>
        </row>
        <row r="4819">
          <cell r="H4819">
            <v>0</v>
          </cell>
        </row>
        <row r="4820">
          <cell r="H4820">
            <v>0</v>
          </cell>
        </row>
        <row r="4821">
          <cell r="H4821">
            <v>0</v>
          </cell>
        </row>
        <row r="4822">
          <cell r="H4822">
            <v>0</v>
          </cell>
        </row>
        <row r="4823">
          <cell r="H4823">
            <v>0</v>
          </cell>
        </row>
        <row r="4824">
          <cell r="H4824">
            <v>0</v>
          </cell>
        </row>
        <row r="4825">
          <cell r="H4825">
            <v>0</v>
          </cell>
        </row>
        <row r="4826">
          <cell r="H4826">
            <v>0</v>
          </cell>
        </row>
        <row r="4827">
          <cell r="H4827">
            <v>0</v>
          </cell>
        </row>
        <row r="4828">
          <cell r="H4828">
            <v>0</v>
          </cell>
        </row>
        <row r="4829">
          <cell r="H4829">
            <v>0</v>
          </cell>
        </row>
        <row r="4830">
          <cell r="H4830">
            <v>0</v>
          </cell>
        </row>
        <row r="4831">
          <cell r="H4831">
            <v>0</v>
          </cell>
        </row>
        <row r="4832">
          <cell r="H4832">
            <v>0</v>
          </cell>
        </row>
        <row r="4833">
          <cell r="H4833">
            <v>0</v>
          </cell>
        </row>
        <row r="4834">
          <cell r="H4834">
            <v>0</v>
          </cell>
        </row>
        <row r="4835">
          <cell r="H4835">
            <v>0</v>
          </cell>
        </row>
        <row r="4836">
          <cell r="H4836">
            <v>0</v>
          </cell>
        </row>
        <row r="4837">
          <cell r="H4837">
            <v>0</v>
          </cell>
        </row>
        <row r="4838">
          <cell r="H4838">
            <v>0</v>
          </cell>
        </row>
        <row r="4839">
          <cell r="H4839">
            <v>0</v>
          </cell>
        </row>
        <row r="4840">
          <cell r="H4840">
            <v>0</v>
          </cell>
        </row>
        <row r="4841">
          <cell r="H4841">
            <v>0</v>
          </cell>
        </row>
        <row r="4842">
          <cell r="H4842">
            <v>0</v>
          </cell>
        </row>
        <row r="4843">
          <cell r="H4843">
            <v>0</v>
          </cell>
        </row>
        <row r="4844">
          <cell r="H4844">
            <v>0</v>
          </cell>
        </row>
        <row r="4845">
          <cell r="H4845">
            <v>0</v>
          </cell>
        </row>
        <row r="4846">
          <cell r="H4846">
            <v>0</v>
          </cell>
        </row>
        <row r="4847">
          <cell r="H4847">
            <v>0</v>
          </cell>
        </row>
        <row r="4848">
          <cell r="H4848">
            <v>0</v>
          </cell>
        </row>
        <row r="4849">
          <cell r="H4849">
            <v>0</v>
          </cell>
        </row>
        <row r="4850">
          <cell r="H4850">
            <v>0</v>
          </cell>
        </row>
        <row r="4851">
          <cell r="H4851">
            <v>0</v>
          </cell>
        </row>
        <row r="4852">
          <cell r="H4852">
            <v>0</v>
          </cell>
        </row>
        <row r="4853">
          <cell r="H4853">
            <v>0</v>
          </cell>
        </row>
        <row r="4854">
          <cell r="H4854">
            <v>0</v>
          </cell>
        </row>
        <row r="4855">
          <cell r="H4855">
            <v>0</v>
          </cell>
        </row>
        <row r="4856">
          <cell r="H4856">
            <v>0</v>
          </cell>
        </row>
        <row r="4857">
          <cell r="H4857">
            <v>0</v>
          </cell>
        </row>
        <row r="4858">
          <cell r="H4858">
            <v>0</v>
          </cell>
        </row>
        <row r="4859">
          <cell r="H4859">
            <v>0</v>
          </cell>
        </row>
        <row r="4860">
          <cell r="H4860">
            <v>0</v>
          </cell>
        </row>
        <row r="4861">
          <cell r="H4861">
            <v>0</v>
          </cell>
        </row>
        <row r="4862">
          <cell r="H4862">
            <v>0</v>
          </cell>
        </row>
        <row r="4863">
          <cell r="H4863">
            <v>0</v>
          </cell>
        </row>
        <row r="4864">
          <cell r="H4864">
            <v>0</v>
          </cell>
        </row>
        <row r="4865">
          <cell r="H4865">
            <v>0</v>
          </cell>
        </row>
        <row r="4866">
          <cell r="H4866">
            <v>0</v>
          </cell>
        </row>
        <row r="4867">
          <cell r="H4867">
            <v>0</v>
          </cell>
        </row>
        <row r="4868">
          <cell r="H4868">
            <v>0</v>
          </cell>
        </row>
        <row r="4869">
          <cell r="H4869">
            <v>0</v>
          </cell>
        </row>
        <row r="4870">
          <cell r="H4870">
            <v>0</v>
          </cell>
        </row>
        <row r="4871">
          <cell r="H4871">
            <v>0</v>
          </cell>
        </row>
        <row r="4872">
          <cell r="H4872">
            <v>0</v>
          </cell>
        </row>
        <row r="4873">
          <cell r="H4873">
            <v>0</v>
          </cell>
        </row>
        <row r="4874">
          <cell r="H4874">
            <v>0</v>
          </cell>
        </row>
        <row r="4875">
          <cell r="H4875">
            <v>0</v>
          </cell>
        </row>
        <row r="4876">
          <cell r="H4876">
            <v>0</v>
          </cell>
        </row>
        <row r="4877">
          <cell r="H4877">
            <v>0</v>
          </cell>
        </row>
        <row r="4878">
          <cell r="H4878">
            <v>0</v>
          </cell>
        </row>
        <row r="4879">
          <cell r="H4879">
            <v>0</v>
          </cell>
        </row>
        <row r="4880">
          <cell r="H4880">
            <v>0</v>
          </cell>
        </row>
        <row r="4881">
          <cell r="H4881">
            <v>0</v>
          </cell>
        </row>
        <row r="4882">
          <cell r="H4882">
            <v>0</v>
          </cell>
        </row>
        <row r="4883">
          <cell r="H4883">
            <v>0</v>
          </cell>
        </row>
        <row r="4884">
          <cell r="H4884">
            <v>0</v>
          </cell>
        </row>
        <row r="4885">
          <cell r="H4885">
            <v>0</v>
          </cell>
        </row>
        <row r="4886">
          <cell r="H4886">
            <v>0</v>
          </cell>
        </row>
        <row r="4887">
          <cell r="H4887">
            <v>0</v>
          </cell>
        </row>
        <row r="4888">
          <cell r="H4888">
            <v>0</v>
          </cell>
        </row>
        <row r="4889">
          <cell r="H4889">
            <v>0</v>
          </cell>
        </row>
        <row r="4890">
          <cell r="H4890">
            <v>0</v>
          </cell>
        </row>
        <row r="4891">
          <cell r="H4891">
            <v>0</v>
          </cell>
        </row>
        <row r="4892">
          <cell r="H4892">
            <v>0</v>
          </cell>
        </row>
        <row r="4893">
          <cell r="H4893">
            <v>0</v>
          </cell>
        </row>
        <row r="4894">
          <cell r="H4894">
            <v>0</v>
          </cell>
        </row>
        <row r="4895">
          <cell r="H4895">
            <v>0</v>
          </cell>
        </row>
        <row r="4896">
          <cell r="H4896">
            <v>0</v>
          </cell>
        </row>
        <row r="4897">
          <cell r="H4897">
            <v>0</v>
          </cell>
        </row>
        <row r="4898">
          <cell r="H4898">
            <v>0</v>
          </cell>
        </row>
        <row r="4899">
          <cell r="H4899">
            <v>0</v>
          </cell>
        </row>
        <row r="4900">
          <cell r="H4900">
            <v>0</v>
          </cell>
        </row>
        <row r="4901">
          <cell r="H4901">
            <v>0</v>
          </cell>
        </row>
        <row r="4902">
          <cell r="H4902">
            <v>0</v>
          </cell>
        </row>
        <row r="4903">
          <cell r="H4903">
            <v>0</v>
          </cell>
        </row>
        <row r="4904">
          <cell r="H4904">
            <v>0</v>
          </cell>
        </row>
        <row r="4905">
          <cell r="H4905">
            <v>0</v>
          </cell>
        </row>
        <row r="4906">
          <cell r="H4906">
            <v>0</v>
          </cell>
        </row>
        <row r="4907">
          <cell r="H4907">
            <v>0</v>
          </cell>
        </row>
        <row r="4908">
          <cell r="H4908">
            <v>0</v>
          </cell>
        </row>
        <row r="4909">
          <cell r="H4909">
            <v>0</v>
          </cell>
        </row>
        <row r="4910">
          <cell r="H4910">
            <v>0</v>
          </cell>
        </row>
        <row r="4911">
          <cell r="H4911">
            <v>0</v>
          </cell>
        </row>
        <row r="4912">
          <cell r="H4912">
            <v>0</v>
          </cell>
        </row>
        <row r="4913">
          <cell r="H4913">
            <v>0</v>
          </cell>
        </row>
        <row r="4914">
          <cell r="H4914">
            <v>0</v>
          </cell>
        </row>
        <row r="4915">
          <cell r="H4915">
            <v>0</v>
          </cell>
        </row>
        <row r="4916">
          <cell r="H4916">
            <v>0</v>
          </cell>
        </row>
        <row r="4917">
          <cell r="H4917">
            <v>0</v>
          </cell>
        </row>
        <row r="4918">
          <cell r="H4918">
            <v>0</v>
          </cell>
        </row>
        <row r="4919">
          <cell r="H4919">
            <v>0</v>
          </cell>
        </row>
        <row r="4920">
          <cell r="H4920">
            <v>0</v>
          </cell>
        </row>
        <row r="4921">
          <cell r="H4921">
            <v>0</v>
          </cell>
        </row>
        <row r="4922">
          <cell r="H4922">
            <v>0</v>
          </cell>
        </row>
        <row r="4923">
          <cell r="H4923">
            <v>0</v>
          </cell>
        </row>
        <row r="4924">
          <cell r="H4924">
            <v>0</v>
          </cell>
        </row>
        <row r="4925">
          <cell r="H4925">
            <v>0</v>
          </cell>
        </row>
        <row r="4926">
          <cell r="H4926">
            <v>0</v>
          </cell>
        </row>
        <row r="4927">
          <cell r="H4927">
            <v>0</v>
          </cell>
        </row>
        <row r="4928">
          <cell r="H4928">
            <v>0</v>
          </cell>
        </row>
        <row r="4929">
          <cell r="H4929">
            <v>0</v>
          </cell>
        </row>
        <row r="4930">
          <cell r="H4930">
            <v>0</v>
          </cell>
        </row>
        <row r="4931">
          <cell r="H4931">
            <v>0</v>
          </cell>
        </row>
        <row r="4932">
          <cell r="H4932">
            <v>0</v>
          </cell>
        </row>
        <row r="4933">
          <cell r="H4933">
            <v>0</v>
          </cell>
        </row>
        <row r="4934">
          <cell r="H4934">
            <v>0</v>
          </cell>
        </row>
        <row r="4935">
          <cell r="H4935">
            <v>0</v>
          </cell>
        </row>
        <row r="4936">
          <cell r="H4936">
            <v>0</v>
          </cell>
        </row>
        <row r="4937">
          <cell r="H4937">
            <v>0</v>
          </cell>
        </row>
        <row r="4938">
          <cell r="H4938">
            <v>0</v>
          </cell>
        </row>
        <row r="4939">
          <cell r="H4939">
            <v>0</v>
          </cell>
        </row>
        <row r="4940">
          <cell r="H4940">
            <v>0</v>
          </cell>
        </row>
        <row r="4941">
          <cell r="H4941">
            <v>0</v>
          </cell>
        </row>
        <row r="4942">
          <cell r="H4942">
            <v>0</v>
          </cell>
        </row>
        <row r="4943">
          <cell r="H4943">
            <v>0</v>
          </cell>
        </row>
        <row r="4944">
          <cell r="H4944">
            <v>0</v>
          </cell>
        </row>
        <row r="4945">
          <cell r="H4945">
            <v>0</v>
          </cell>
        </row>
        <row r="4946">
          <cell r="H4946">
            <v>0</v>
          </cell>
        </row>
        <row r="4947">
          <cell r="H4947">
            <v>0</v>
          </cell>
        </row>
        <row r="4948">
          <cell r="H4948">
            <v>0</v>
          </cell>
        </row>
        <row r="4949">
          <cell r="H4949">
            <v>0</v>
          </cell>
        </row>
        <row r="4950">
          <cell r="H4950">
            <v>0</v>
          </cell>
        </row>
        <row r="4951">
          <cell r="H4951">
            <v>0</v>
          </cell>
        </row>
        <row r="4952">
          <cell r="H4952">
            <v>0</v>
          </cell>
        </row>
        <row r="4953">
          <cell r="H4953">
            <v>0</v>
          </cell>
        </row>
        <row r="4954">
          <cell r="H4954">
            <v>0</v>
          </cell>
        </row>
        <row r="4955">
          <cell r="H4955">
            <v>0</v>
          </cell>
        </row>
        <row r="4956">
          <cell r="H4956">
            <v>0</v>
          </cell>
        </row>
        <row r="4957">
          <cell r="H4957">
            <v>0</v>
          </cell>
        </row>
        <row r="4958">
          <cell r="H4958">
            <v>0</v>
          </cell>
        </row>
        <row r="4959">
          <cell r="H4959">
            <v>0</v>
          </cell>
        </row>
        <row r="4960">
          <cell r="H4960">
            <v>0</v>
          </cell>
        </row>
        <row r="4961">
          <cell r="H4961">
            <v>0</v>
          </cell>
        </row>
        <row r="4962">
          <cell r="H4962">
            <v>0</v>
          </cell>
        </row>
        <row r="4963">
          <cell r="H4963">
            <v>0</v>
          </cell>
        </row>
        <row r="4964">
          <cell r="H4964">
            <v>0</v>
          </cell>
        </row>
        <row r="4965">
          <cell r="H4965">
            <v>0</v>
          </cell>
        </row>
        <row r="4966">
          <cell r="H4966">
            <v>0</v>
          </cell>
        </row>
        <row r="4967">
          <cell r="H4967">
            <v>0</v>
          </cell>
        </row>
        <row r="4968">
          <cell r="H4968">
            <v>0</v>
          </cell>
        </row>
        <row r="4969">
          <cell r="H4969">
            <v>0</v>
          </cell>
        </row>
        <row r="4970">
          <cell r="H4970">
            <v>0</v>
          </cell>
        </row>
        <row r="4971">
          <cell r="H4971">
            <v>0</v>
          </cell>
        </row>
        <row r="4972">
          <cell r="H4972">
            <v>0</v>
          </cell>
        </row>
        <row r="4973">
          <cell r="H4973">
            <v>0</v>
          </cell>
        </row>
        <row r="4974">
          <cell r="H4974">
            <v>0</v>
          </cell>
        </row>
        <row r="4975">
          <cell r="H4975">
            <v>0</v>
          </cell>
        </row>
        <row r="4976">
          <cell r="H4976">
            <v>0</v>
          </cell>
        </row>
        <row r="4977">
          <cell r="H4977">
            <v>0</v>
          </cell>
        </row>
        <row r="4978">
          <cell r="H4978">
            <v>0</v>
          </cell>
        </row>
        <row r="4979">
          <cell r="H4979">
            <v>0</v>
          </cell>
        </row>
        <row r="4980">
          <cell r="H4980">
            <v>0</v>
          </cell>
        </row>
        <row r="4981">
          <cell r="H4981">
            <v>0</v>
          </cell>
        </row>
        <row r="4982">
          <cell r="H4982">
            <v>0</v>
          </cell>
        </row>
        <row r="4983">
          <cell r="H4983">
            <v>0</v>
          </cell>
        </row>
        <row r="4984">
          <cell r="H4984">
            <v>0</v>
          </cell>
        </row>
        <row r="4985">
          <cell r="H4985">
            <v>0</v>
          </cell>
        </row>
        <row r="4986">
          <cell r="H4986">
            <v>0</v>
          </cell>
        </row>
        <row r="4987">
          <cell r="H4987">
            <v>0</v>
          </cell>
        </row>
        <row r="4988">
          <cell r="H4988">
            <v>0</v>
          </cell>
        </row>
        <row r="4989">
          <cell r="H4989">
            <v>0</v>
          </cell>
        </row>
        <row r="4990">
          <cell r="H4990">
            <v>0</v>
          </cell>
        </row>
        <row r="4991">
          <cell r="H4991">
            <v>0</v>
          </cell>
        </row>
        <row r="4992">
          <cell r="H4992">
            <v>0</v>
          </cell>
        </row>
        <row r="4993">
          <cell r="H4993">
            <v>0</v>
          </cell>
        </row>
        <row r="4994">
          <cell r="H4994">
            <v>0</v>
          </cell>
        </row>
        <row r="4995">
          <cell r="H4995">
            <v>0</v>
          </cell>
        </row>
        <row r="4996">
          <cell r="H4996">
            <v>0</v>
          </cell>
        </row>
        <row r="4997">
          <cell r="H4997">
            <v>0</v>
          </cell>
        </row>
        <row r="4998">
          <cell r="H4998">
            <v>0</v>
          </cell>
        </row>
        <row r="4999">
          <cell r="H4999">
            <v>0</v>
          </cell>
        </row>
        <row r="5000">
          <cell r="H5000">
            <v>0</v>
          </cell>
        </row>
        <row r="5001">
          <cell r="H5001">
            <v>0</v>
          </cell>
        </row>
        <row r="5002">
          <cell r="H5002">
            <v>0</v>
          </cell>
        </row>
        <row r="5003">
          <cell r="H5003">
            <v>0</v>
          </cell>
        </row>
        <row r="5004">
          <cell r="H5004">
            <v>0</v>
          </cell>
        </row>
        <row r="5005">
          <cell r="H5005">
            <v>0</v>
          </cell>
        </row>
        <row r="5006">
          <cell r="H5006">
            <v>0</v>
          </cell>
        </row>
        <row r="5007">
          <cell r="H5007">
            <v>0</v>
          </cell>
        </row>
        <row r="5008">
          <cell r="H5008">
            <v>0</v>
          </cell>
        </row>
        <row r="5009">
          <cell r="H5009">
            <v>0</v>
          </cell>
        </row>
        <row r="5010">
          <cell r="H5010">
            <v>0</v>
          </cell>
        </row>
        <row r="5011">
          <cell r="H5011">
            <v>0</v>
          </cell>
        </row>
        <row r="5012">
          <cell r="H5012">
            <v>0</v>
          </cell>
        </row>
        <row r="5013">
          <cell r="H5013">
            <v>0</v>
          </cell>
        </row>
        <row r="5014">
          <cell r="H5014">
            <v>0</v>
          </cell>
        </row>
        <row r="5015">
          <cell r="H5015">
            <v>0</v>
          </cell>
        </row>
        <row r="5016">
          <cell r="H5016">
            <v>0</v>
          </cell>
        </row>
        <row r="5017">
          <cell r="H5017">
            <v>0</v>
          </cell>
        </row>
        <row r="5018">
          <cell r="H5018">
            <v>0</v>
          </cell>
        </row>
        <row r="5019">
          <cell r="H5019">
            <v>0</v>
          </cell>
        </row>
        <row r="5020">
          <cell r="H5020">
            <v>0</v>
          </cell>
        </row>
        <row r="5021">
          <cell r="H5021">
            <v>0</v>
          </cell>
        </row>
        <row r="5022">
          <cell r="H5022">
            <v>0</v>
          </cell>
        </row>
        <row r="5023">
          <cell r="H5023">
            <v>0</v>
          </cell>
        </row>
        <row r="5024">
          <cell r="H5024">
            <v>0</v>
          </cell>
        </row>
        <row r="5025">
          <cell r="H5025">
            <v>0</v>
          </cell>
        </row>
        <row r="5026">
          <cell r="H5026">
            <v>0</v>
          </cell>
        </row>
        <row r="5027">
          <cell r="H5027">
            <v>0</v>
          </cell>
        </row>
        <row r="5028">
          <cell r="H5028">
            <v>0</v>
          </cell>
        </row>
        <row r="5029">
          <cell r="H5029">
            <v>0</v>
          </cell>
        </row>
        <row r="5030">
          <cell r="H5030">
            <v>0</v>
          </cell>
        </row>
        <row r="5031">
          <cell r="H5031">
            <v>0</v>
          </cell>
        </row>
        <row r="5032">
          <cell r="H5032">
            <v>0</v>
          </cell>
        </row>
        <row r="5033">
          <cell r="H5033">
            <v>0</v>
          </cell>
        </row>
        <row r="5034">
          <cell r="H5034">
            <v>0</v>
          </cell>
        </row>
        <row r="5035">
          <cell r="H5035">
            <v>0</v>
          </cell>
        </row>
        <row r="5036">
          <cell r="H5036">
            <v>0</v>
          </cell>
        </row>
        <row r="5037">
          <cell r="H5037">
            <v>0</v>
          </cell>
        </row>
        <row r="5038">
          <cell r="H5038">
            <v>0</v>
          </cell>
        </row>
        <row r="5039">
          <cell r="H5039">
            <v>0</v>
          </cell>
        </row>
        <row r="5040">
          <cell r="H5040">
            <v>0</v>
          </cell>
        </row>
        <row r="5041">
          <cell r="H5041">
            <v>0</v>
          </cell>
        </row>
        <row r="5042">
          <cell r="H5042">
            <v>0</v>
          </cell>
        </row>
        <row r="5043">
          <cell r="H5043">
            <v>0</v>
          </cell>
        </row>
        <row r="5044">
          <cell r="H5044">
            <v>0</v>
          </cell>
        </row>
        <row r="5045">
          <cell r="H5045">
            <v>0</v>
          </cell>
        </row>
        <row r="5046">
          <cell r="H5046">
            <v>0</v>
          </cell>
        </row>
        <row r="5047">
          <cell r="H5047">
            <v>0</v>
          </cell>
        </row>
        <row r="5048">
          <cell r="H5048">
            <v>0</v>
          </cell>
        </row>
        <row r="5049">
          <cell r="H5049">
            <v>0</v>
          </cell>
        </row>
        <row r="5050">
          <cell r="H5050">
            <v>0</v>
          </cell>
        </row>
        <row r="5051">
          <cell r="H5051">
            <v>0</v>
          </cell>
        </row>
        <row r="5052">
          <cell r="H5052">
            <v>0</v>
          </cell>
        </row>
        <row r="5053">
          <cell r="H5053">
            <v>0</v>
          </cell>
        </row>
        <row r="5054">
          <cell r="H5054">
            <v>0</v>
          </cell>
        </row>
        <row r="5055">
          <cell r="H5055">
            <v>0</v>
          </cell>
        </row>
        <row r="5056">
          <cell r="H5056">
            <v>0</v>
          </cell>
        </row>
        <row r="5057">
          <cell r="H5057">
            <v>0</v>
          </cell>
        </row>
        <row r="5058">
          <cell r="H5058">
            <v>0</v>
          </cell>
        </row>
        <row r="5059">
          <cell r="H5059">
            <v>0</v>
          </cell>
        </row>
        <row r="5060">
          <cell r="H5060">
            <v>0</v>
          </cell>
        </row>
        <row r="5061">
          <cell r="H5061">
            <v>0</v>
          </cell>
        </row>
        <row r="5062">
          <cell r="H5062">
            <v>0</v>
          </cell>
        </row>
        <row r="5063">
          <cell r="H5063">
            <v>0</v>
          </cell>
        </row>
        <row r="5064">
          <cell r="H5064">
            <v>0</v>
          </cell>
        </row>
        <row r="5065">
          <cell r="H5065">
            <v>0</v>
          </cell>
        </row>
        <row r="5066">
          <cell r="H5066">
            <v>0</v>
          </cell>
        </row>
        <row r="5067">
          <cell r="H5067">
            <v>0</v>
          </cell>
        </row>
        <row r="5068">
          <cell r="H5068">
            <v>0</v>
          </cell>
        </row>
        <row r="5069">
          <cell r="H5069">
            <v>0</v>
          </cell>
        </row>
        <row r="5070">
          <cell r="H5070">
            <v>0</v>
          </cell>
        </row>
        <row r="5071">
          <cell r="H5071">
            <v>0</v>
          </cell>
        </row>
        <row r="5072">
          <cell r="H5072">
            <v>0</v>
          </cell>
        </row>
        <row r="5073">
          <cell r="H5073">
            <v>0</v>
          </cell>
        </row>
        <row r="5074">
          <cell r="H5074">
            <v>0</v>
          </cell>
        </row>
        <row r="5075">
          <cell r="H5075">
            <v>0</v>
          </cell>
        </row>
        <row r="5076">
          <cell r="H5076">
            <v>0</v>
          </cell>
        </row>
        <row r="5077">
          <cell r="H5077">
            <v>0</v>
          </cell>
        </row>
        <row r="5078">
          <cell r="H5078">
            <v>0</v>
          </cell>
        </row>
      </sheetData>
      <sheetData sheetId="2"/>
      <sheetData sheetId="3"/>
      <sheetData sheetId="4"/>
      <sheetData sheetId="5"/>
      <sheetData sheetId="6">
        <row r="8">
          <cell r="A8" t="str">
            <v>عملاء صنعاء</v>
          </cell>
        </row>
        <row r="9">
          <cell r="A9" t="str">
            <v>عملاء عدن</v>
          </cell>
        </row>
        <row r="10">
          <cell r="A10" t="str">
            <v>عملاء تعز</v>
          </cell>
        </row>
        <row r="11">
          <cell r="A11" t="str">
            <v>عملاء إب</v>
          </cell>
        </row>
        <row r="12">
          <cell r="A12" t="str">
            <v>عملاء الحديدة</v>
          </cell>
        </row>
      </sheetData>
      <sheetData sheetId="7">
        <row r="5">
          <cell r="I5" t="str">
            <v>تويوتا</v>
          </cell>
          <cell r="J5" t="str">
            <v>SL  1x24</v>
          </cell>
          <cell r="K5" t="str">
            <v>صنعاء</v>
          </cell>
          <cell r="L5" t="str">
            <v>الستين</v>
          </cell>
          <cell r="N5" t="str">
            <v>نقد</v>
          </cell>
        </row>
        <row r="6">
          <cell r="I6" t="str">
            <v>لكزس</v>
          </cell>
          <cell r="J6" t="str">
            <v>SL  4x6</v>
          </cell>
          <cell r="K6" t="str">
            <v>تعز</v>
          </cell>
          <cell r="L6" t="str">
            <v>عصر</v>
          </cell>
          <cell r="N6" t="str">
            <v>آجل</v>
          </cell>
        </row>
        <row r="7">
          <cell r="I7" t="str">
            <v>ايديمتسو</v>
          </cell>
          <cell r="J7" t="str">
            <v>ATF  1x12</v>
          </cell>
          <cell r="K7" t="str">
            <v>عدن</v>
          </cell>
          <cell r="L7" t="str">
            <v xml:space="preserve">الحديدة </v>
          </cell>
          <cell r="N7" t="str">
            <v>طلب</v>
          </cell>
        </row>
        <row r="8">
          <cell r="I8">
            <v>0</v>
          </cell>
          <cell r="J8" t="str">
            <v>SJ  1x24</v>
          </cell>
          <cell r="K8" t="str">
            <v>الحديدة</v>
          </cell>
          <cell r="L8" t="str">
            <v xml:space="preserve">تعز </v>
          </cell>
          <cell r="N8" t="str">
            <v>الكل</v>
          </cell>
        </row>
        <row r="9">
          <cell r="J9">
            <v>0</v>
          </cell>
          <cell r="K9" t="str">
            <v>إب</v>
          </cell>
          <cell r="L9" t="str">
            <v>عدن</v>
          </cell>
        </row>
        <row r="10">
          <cell r="J10">
            <v>0</v>
          </cell>
          <cell r="K10">
            <v>0</v>
          </cell>
        </row>
        <row r="11">
          <cell r="J11" t="str">
            <v>SM  1x24</v>
          </cell>
        </row>
        <row r="12">
          <cell r="J12" t="str">
            <v>SM  4x6</v>
          </cell>
        </row>
        <row r="13">
          <cell r="J13">
            <v>0</v>
          </cell>
        </row>
        <row r="14">
          <cell r="J14" t="str">
            <v>ID-40  5x6</v>
          </cell>
        </row>
        <row r="15">
          <cell r="J15" t="str">
            <v>ID-50  5x6</v>
          </cell>
        </row>
        <row r="16">
          <cell r="J16" t="str">
            <v>G.O 90  4x6</v>
          </cell>
        </row>
        <row r="17">
          <cell r="J17" t="str">
            <v>G.O 140  4x6</v>
          </cell>
        </row>
        <row r="18">
          <cell r="J18" t="str">
            <v>S. S  1x24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</sheetData>
      <sheetData sheetId="8"/>
      <sheetData sheetId="9"/>
      <sheetData sheetId="10"/>
      <sheetData sheetId="11"/>
      <sheetData sheetId="1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صلاح"/>
      <sheetName val="الحوالات"/>
      <sheetName val="الحافز2019  (3)"/>
      <sheetName val="الصناديق دولار"/>
      <sheetName val="الصناديق ريال"/>
      <sheetName val="1"/>
      <sheetName val="مخزون فاتورة"/>
      <sheetName val="مخزون تحميل"/>
      <sheetName val="3"/>
      <sheetName val="3 (3)"/>
      <sheetName val="حساب (2)"/>
      <sheetName val="4"/>
      <sheetName val="حساب"/>
      <sheetName val="5"/>
      <sheetName val="4ترويج لشهر أبريل ومايو"/>
      <sheetName val="طلب شراء"/>
      <sheetName val="طلب شراء تجزئة"/>
      <sheetName val="عرض سعر ريال"/>
      <sheetName val="عرض سعر دولار"/>
      <sheetName val="4 (4)"/>
      <sheetName val="حركة الصنف"/>
      <sheetName val="طلبات (2)"/>
      <sheetName val="طلبات"/>
      <sheetName val="7ترويج لشهر 1و3و4"/>
      <sheetName val="6ترويج لشهر 1و3و4"/>
      <sheetName val="5ترويج لشهر 1و3و4"/>
      <sheetName val="4ترويج لشهر 1و3"/>
      <sheetName val="3ترويج لشهر 1و3"/>
      <sheetName val="2ترويج لشهر 1"/>
      <sheetName val="3ترويج لشهر مارس"/>
      <sheetName val="2ترويج لشهر فبراير"/>
      <sheetName val="1ترويج لشهر يناير"/>
      <sheetName val="فارق مخزون "/>
      <sheetName val="حركة مبيعات السنوات السابقة 30%"/>
      <sheetName val="حافز 2017"/>
      <sheetName val="دفاتر وسندات"/>
      <sheetName val="Sheet1"/>
      <sheetName val="Sheet1 (3)"/>
      <sheetName val="Sheet1 (2)"/>
      <sheetName val="ج ص"/>
      <sheetName val="جرد الريال"/>
      <sheetName val="جرد الدولار"/>
      <sheetName val="جرد الشيكات"/>
      <sheetName val="جرد الشيكات (2)"/>
      <sheetName val="ورقة1"/>
      <sheetName val="الصندوق"/>
      <sheetName val="فاتورة مرتجعة"/>
      <sheetName val="كشف مبيعات فرع"/>
      <sheetName val="كرت مخزني"/>
      <sheetName val="فاتورة مبيعات"/>
      <sheetName val="أمر تحميل بضاعة"/>
      <sheetName val="بضاعة مزيت مسترجع للتبديل"/>
      <sheetName val="Sheet2"/>
      <sheetName val="Sheet3"/>
      <sheetName val="Sheet4"/>
      <sheetName val="أذن أستلام مخزني "/>
      <sheetName val="صرف شهر مارس"/>
      <sheetName val="Sheet5"/>
    </sheetNames>
    <sheetDataSet>
      <sheetData sheetId="0"/>
      <sheetData sheetId="1"/>
      <sheetData sheetId="2"/>
      <sheetData sheetId="3"/>
      <sheetData sheetId="4"/>
      <sheetData sheetId="5">
        <row r="4">
          <cell r="A4" t="str">
            <v>اليومية العامة</v>
          </cell>
        </row>
        <row r="6">
          <cell r="A6" t="str">
            <v>التاريخ</v>
          </cell>
          <cell r="C6" t="str">
            <v>اسم العميل</v>
          </cell>
          <cell r="BT6" t="str">
            <v>القيمة</v>
          </cell>
          <cell r="BX6" t="str">
            <v>القيمة دولار</v>
          </cell>
        </row>
        <row r="7">
          <cell r="BN7" t="str">
            <v>النوع</v>
          </cell>
          <cell r="BT7" t="str">
            <v>مدين</v>
          </cell>
          <cell r="BV7" t="str">
            <v>دائن</v>
          </cell>
          <cell r="BX7" t="str">
            <v>مدين</v>
          </cell>
          <cell r="BY7" t="str">
            <v>دائن</v>
          </cell>
        </row>
        <row r="8">
          <cell r="BT8" t="str">
            <v>غيره</v>
          </cell>
          <cell r="BU8" t="str">
            <v>بضاعة</v>
          </cell>
          <cell r="BV8" t="str">
            <v>غيره</v>
          </cell>
          <cell r="BW8" t="str">
            <v>تحصيل</v>
          </cell>
          <cell r="BX8" t="str">
            <v>بضاعة</v>
          </cell>
          <cell r="BY8" t="str">
            <v>تحصيل</v>
          </cell>
        </row>
        <row r="9">
          <cell r="A9">
            <v>44196</v>
          </cell>
          <cell r="D9" t="str">
            <v>جبوتي</v>
          </cell>
          <cell r="F9" t="str">
            <v>T 0w20 SN 1 L</v>
          </cell>
          <cell r="BN9" t="str">
            <v>آجل</v>
          </cell>
        </row>
        <row r="10">
          <cell r="A10">
            <v>44196</v>
          </cell>
          <cell r="D10" t="str">
            <v>جبوتي</v>
          </cell>
          <cell r="F10" t="str">
            <v>SL 650</v>
          </cell>
          <cell r="BN10" t="str">
            <v>آجل</v>
          </cell>
        </row>
        <row r="11">
          <cell r="A11">
            <v>44196</v>
          </cell>
          <cell r="D11" t="str">
            <v>جبوتي</v>
          </cell>
          <cell r="F11" t="str">
            <v>T 5w30 SN 1 L</v>
          </cell>
          <cell r="BN11" t="str">
            <v>آجل</v>
          </cell>
        </row>
        <row r="12">
          <cell r="A12">
            <v>44196</v>
          </cell>
          <cell r="D12" t="str">
            <v>جبوتي</v>
          </cell>
          <cell r="F12" t="str">
            <v>T 10w30 SN 1 L</v>
          </cell>
          <cell r="BN12" t="str">
            <v>آجل</v>
          </cell>
        </row>
        <row r="13">
          <cell r="A13">
            <v>44196</v>
          </cell>
          <cell r="D13" t="str">
            <v>جبوتي</v>
          </cell>
          <cell r="F13" t="str">
            <v>SJ 700</v>
          </cell>
          <cell r="BN13" t="str">
            <v>آجل</v>
          </cell>
        </row>
        <row r="14">
          <cell r="A14">
            <v>44196</v>
          </cell>
          <cell r="D14" t="str">
            <v>جبوتي</v>
          </cell>
          <cell r="F14" t="str">
            <v>SN L 24x1L</v>
          </cell>
          <cell r="BN14" t="str">
            <v>آجل</v>
          </cell>
        </row>
        <row r="15">
          <cell r="A15">
            <v>44196</v>
          </cell>
          <cell r="D15" t="str">
            <v>جبوتي</v>
          </cell>
          <cell r="F15" t="str">
            <v>SM 650</v>
          </cell>
          <cell r="BN15" t="str">
            <v>آجل</v>
          </cell>
        </row>
        <row r="16">
          <cell r="A16">
            <v>44196</v>
          </cell>
          <cell r="D16" t="str">
            <v>جبوتي</v>
          </cell>
          <cell r="F16" t="str">
            <v>D-50 644</v>
          </cell>
          <cell r="BN16" t="str">
            <v>آجل</v>
          </cell>
        </row>
        <row r="17">
          <cell r="A17">
            <v>44196</v>
          </cell>
          <cell r="D17" t="str">
            <v>جبوتي</v>
          </cell>
          <cell r="F17" t="str">
            <v>G.Oil 90 24x1 L</v>
          </cell>
          <cell r="BN17" t="str">
            <v>آجل</v>
          </cell>
        </row>
        <row r="18">
          <cell r="A18">
            <v>44196</v>
          </cell>
          <cell r="D18" t="str">
            <v>جبوتي</v>
          </cell>
          <cell r="F18" t="str">
            <v>G.Oil 90 6x4 L</v>
          </cell>
          <cell r="BN18" t="str">
            <v>آجل</v>
          </cell>
        </row>
        <row r="19">
          <cell r="A19">
            <v>44196</v>
          </cell>
          <cell r="D19" t="str">
            <v>جبوتي</v>
          </cell>
          <cell r="F19" t="str">
            <v>G.Oil 140 850</v>
          </cell>
          <cell r="BN19" t="str">
            <v>آجل</v>
          </cell>
        </row>
        <row r="20">
          <cell r="A20">
            <v>44196</v>
          </cell>
          <cell r="D20" t="str">
            <v>جبوتي</v>
          </cell>
          <cell r="F20" t="str">
            <v>S. S. 700</v>
          </cell>
          <cell r="BN20" t="str">
            <v>آجل</v>
          </cell>
        </row>
        <row r="21">
          <cell r="A21">
            <v>44196</v>
          </cell>
          <cell r="D21" t="str">
            <v>جبوتي</v>
          </cell>
          <cell r="F21" t="str">
            <v>15W40 5G</v>
          </cell>
          <cell r="BN21" t="str">
            <v>آجل</v>
          </cell>
        </row>
        <row r="22">
          <cell r="A22">
            <v>44196</v>
          </cell>
          <cell r="D22" t="str">
            <v>جبوتي</v>
          </cell>
          <cell r="F22" t="str">
            <v>15W40 5L</v>
          </cell>
          <cell r="BN22" t="str">
            <v>آجل</v>
          </cell>
        </row>
        <row r="23">
          <cell r="A23">
            <v>44196</v>
          </cell>
          <cell r="D23" t="str">
            <v>جبوتي</v>
          </cell>
          <cell r="F23" t="str">
            <v>servo</v>
          </cell>
          <cell r="BN23" t="str">
            <v>آجل</v>
          </cell>
        </row>
        <row r="24">
          <cell r="A24">
            <v>44196</v>
          </cell>
          <cell r="D24" t="str">
            <v>الحديدة</v>
          </cell>
          <cell r="F24" t="str">
            <v>SL 650</v>
          </cell>
          <cell r="BN24" t="str">
            <v>آجل</v>
          </cell>
        </row>
        <row r="25">
          <cell r="A25">
            <v>44196</v>
          </cell>
          <cell r="D25" t="str">
            <v>الحديدة</v>
          </cell>
          <cell r="F25" t="str">
            <v>ATF 840</v>
          </cell>
          <cell r="BN25" t="str">
            <v>آجل</v>
          </cell>
        </row>
        <row r="26">
          <cell r="A26">
            <v>44196</v>
          </cell>
          <cell r="D26" t="str">
            <v>تعز</v>
          </cell>
          <cell r="F26" t="str">
            <v>D-50 644</v>
          </cell>
          <cell r="BN26" t="str">
            <v>آجل</v>
          </cell>
        </row>
        <row r="27">
          <cell r="A27">
            <v>44196</v>
          </cell>
          <cell r="D27" t="str">
            <v>تعز</v>
          </cell>
          <cell r="F27" t="str">
            <v>SL 650</v>
          </cell>
          <cell r="BN27" t="str">
            <v>آجل</v>
          </cell>
        </row>
        <row r="28">
          <cell r="A28">
            <v>44196</v>
          </cell>
          <cell r="D28" t="str">
            <v>عدن</v>
          </cell>
          <cell r="F28" t="str">
            <v>T 0w20 SN 1 L</v>
          </cell>
          <cell r="BN28" t="str">
            <v>آجل</v>
          </cell>
        </row>
        <row r="29">
          <cell r="A29">
            <v>44196</v>
          </cell>
          <cell r="D29" t="str">
            <v>عدن</v>
          </cell>
          <cell r="F29" t="str">
            <v>SL 650</v>
          </cell>
          <cell r="BN29" t="str">
            <v>آجل</v>
          </cell>
        </row>
        <row r="30">
          <cell r="A30">
            <v>44196</v>
          </cell>
          <cell r="D30" t="str">
            <v>عدن</v>
          </cell>
          <cell r="F30" t="str">
            <v>T 5w30 SN 1 L</v>
          </cell>
          <cell r="BN30" t="str">
            <v>آجل</v>
          </cell>
        </row>
        <row r="31">
          <cell r="A31">
            <v>44196</v>
          </cell>
          <cell r="D31" t="str">
            <v>عدن</v>
          </cell>
          <cell r="F31" t="str">
            <v>T 10w30 SN 1 L</v>
          </cell>
          <cell r="BN31" t="str">
            <v>آجل</v>
          </cell>
        </row>
        <row r="32">
          <cell r="A32">
            <v>44196</v>
          </cell>
          <cell r="D32" t="str">
            <v>عدن</v>
          </cell>
          <cell r="F32" t="str">
            <v>SJ 700</v>
          </cell>
          <cell r="BN32" t="str">
            <v>آجل</v>
          </cell>
        </row>
        <row r="33">
          <cell r="A33">
            <v>44196</v>
          </cell>
          <cell r="D33" t="str">
            <v>عدن</v>
          </cell>
          <cell r="F33" t="str">
            <v>ATF 840</v>
          </cell>
          <cell r="BN33" t="str">
            <v>آجل</v>
          </cell>
        </row>
        <row r="34">
          <cell r="A34">
            <v>44196</v>
          </cell>
          <cell r="D34" t="str">
            <v>عدن</v>
          </cell>
          <cell r="F34" t="str">
            <v>SN L 24x1L</v>
          </cell>
          <cell r="BN34" t="str">
            <v>آجل</v>
          </cell>
        </row>
        <row r="35">
          <cell r="A35">
            <v>44196</v>
          </cell>
          <cell r="D35" t="str">
            <v>عدن</v>
          </cell>
          <cell r="F35" t="str">
            <v>SM 650</v>
          </cell>
          <cell r="BN35" t="str">
            <v>آجل</v>
          </cell>
        </row>
        <row r="36">
          <cell r="A36">
            <v>44196</v>
          </cell>
          <cell r="D36" t="str">
            <v>عدن</v>
          </cell>
          <cell r="F36" t="str">
            <v>D-50 644</v>
          </cell>
          <cell r="BN36" t="str">
            <v>آجل</v>
          </cell>
        </row>
        <row r="37">
          <cell r="A37">
            <v>44196</v>
          </cell>
          <cell r="D37" t="str">
            <v>عدن</v>
          </cell>
          <cell r="F37" t="str">
            <v>G.Oil 90 6x4 L</v>
          </cell>
          <cell r="BN37" t="str">
            <v>آجل</v>
          </cell>
        </row>
        <row r="38">
          <cell r="A38">
            <v>44196</v>
          </cell>
          <cell r="D38" t="str">
            <v>عدن</v>
          </cell>
          <cell r="F38" t="str">
            <v>G.Oil 140 850</v>
          </cell>
          <cell r="BN38" t="str">
            <v>آجل</v>
          </cell>
        </row>
        <row r="39">
          <cell r="A39">
            <v>44196</v>
          </cell>
          <cell r="D39" t="str">
            <v>عدن</v>
          </cell>
          <cell r="F39" t="str">
            <v>15W40 5G</v>
          </cell>
          <cell r="BN39" t="str">
            <v>آجل</v>
          </cell>
        </row>
        <row r="40">
          <cell r="A40">
            <v>44196</v>
          </cell>
          <cell r="D40" t="str">
            <v>عدن</v>
          </cell>
          <cell r="F40" t="str">
            <v>15W40 5L</v>
          </cell>
          <cell r="BN40" t="str">
            <v>آجل</v>
          </cell>
        </row>
        <row r="41">
          <cell r="A41">
            <v>43370</v>
          </cell>
          <cell r="C41" t="str">
            <v>حفظالله خبيزان</v>
          </cell>
          <cell r="BN41" t="str">
            <v>آجل</v>
          </cell>
          <cell r="BU41">
            <v>0</v>
          </cell>
          <cell r="BW41">
            <v>25776</v>
          </cell>
        </row>
        <row r="42">
          <cell r="A42">
            <v>43404</v>
          </cell>
          <cell r="C42" t="str">
            <v>محمد أحمد العزي</v>
          </cell>
          <cell r="BN42" t="str">
            <v>آجل</v>
          </cell>
          <cell r="BW42">
            <v>17634</v>
          </cell>
        </row>
        <row r="43">
          <cell r="A43">
            <v>43325</v>
          </cell>
          <cell r="C43" t="str">
            <v>فائز داحش</v>
          </cell>
          <cell r="BN43" t="str">
            <v>آجل</v>
          </cell>
          <cell r="BW43">
            <v>38635</v>
          </cell>
        </row>
        <row r="44">
          <cell r="A44">
            <v>43457</v>
          </cell>
          <cell r="C44" t="str">
            <v>نابت خليل</v>
          </cell>
          <cell r="BN44" t="str">
            <v>آجل</v>
          </cell>
        </row>
        <row r="45">
          <cell r="A45">
            <v>43353</v>
          </cell>
          <cell r="C45" t="str">
            <v>محلات المضلعي</v>
          </cell>
          <cell r="BN45" t="str">
            <v>آجل</v>
          </cell>
          <cell r="BW45">
            <v>27786</v>
          </cell>
        </row>
        <row r="46">
          <cell r="A46">
            <v>43447</v>
          </cell>
          <cell r="C46" t="str">
            <v>علي محمد إسماعيل المتوكل</v>
          </cell>
          <cell r="BN46" t="str">
            <v>آجل</v>
          </cell>
          <cell r="BW46">
            <v>45000</v>
          </cell>
        </row>
        <row r="47">
          <cell r="A47">
            <v>43461</v>
          </cell>
          <cell r="C47" t="str">
            <v>علي مسفر عقاب وأولاده</v>
          </cell>
          <cell r="BN47" t="str">
            <v>آجل</v>
          </cell>
          <cell r="BW47">
            <v>12772</v>
          </cell>
        </row>
        <row r="48">
          <cell r="A48">
            <v>43422</v>
          </cell>
          <cell r="C48" t="str">
            <v>علي مسفر عقاب وأولاده - دولار</v>
          </cell>
          <cell r="BN48" t="str">
            <v>آجل</v>
          </cell>
          <cell r="BY48">
            <v>0.5</v>
          </cell>
        </row>
        <row r="49">
          <cell r="A49">
            <v>43450</v>
          </cell>
          <cell r="C49" t="str">
            <v>علي محمد سالم عقاب</v>
          </cell>
          <cell r="BN49" t="str">
            <v>آجل</v>
          </cell>
          <cell r="BW49">
            <v>9375</v>
          </cell>
        </row>
        <row r="50">
          <cell r="A50">
            <v>43408</v>
          </cell>
          <cell r="C50" t="str">
            <v>علي حسن القحم</v>
          </cell>
          <cell r="BN50" t="str">
            <v>آجل</v>
          </cell>
          <cell r="BW50">
            <v>13279</v>
          </cell>
        </row>
        <row r="51">
          <cell r="A51">
            <v>43388</v>
          </cell>
          <cell r="C51" t="str">
            <v>عبدالله صالح الطلحي</v>
          </cell>
          <cell r="BN51" t="str">
            <v>آجل</v>
          </cell>
        </row>
        <row r="52">
          <cell r="A52">
            <v>43432</v>
          </cell>
          <cell r="C52" t="str">
            <v>عبدالله صالح الطلحي - دولار</v>
          </cell>
          <cell r="BN52" t="str">
            <v>آجل</v>
          </cell>
        </row>
        <row r="53">
          <cell r="A53">
            <v>43254</v>
          </cell>
          <cell r="C53" t="str">
            <v>محلات أحمد حسين الرهينة - البيضاء</v>
          </cell>
          <cell r="BN53" t="str">
            <v>آجل</v>
          </cell>
          <cell r="BW53">
            <v>40300</v>
          </cell>
        </row>
        <row r="54">
          <cell r="A54">
            <v>43260</v>
          </cell>
          <cell r="C54" t="str">
            <v>وزارة الداخلية</v>
          </cell>
          <cell r="BN54" t="str">
            <v>آجل</v>
          </cell>
        </row>
        <row r="55">
          <cell r="A55">
            <v>42001</v>
          </cell>
          <cell r="C55" t="str">
            <v>محطة ذهبان</v>
          </cell>
          <cell r="BN55" t="str">
            <v>آجل</v>
          </cell>
          <cell r="BU55">
            <v>1721676</v>
          </cell>
        </row>
        <row r="56">
          <cell r="A56">
            <v>41620</v>
          </cell>
          <cell r="C56" t="str">
            <v>صالح بقشان الخليفي</v>
          </cell>
          <cell r="BN56" t="str">
            <v>آجل</v>
          </cell>
        </row>
        <row r="57">
          <cell r="A57">
            <v>42369</v>
          </cell>
          <cell r="C57" t="str">
            <v>محمد علي عليوة</v>
          </cell>
          <cell r="BN57" t="str">
            <v>آجل</v>
          </cell>
          <cell r="BW57">
            <v>58898</v>
          </cell>
        </row>
        <row r="58">
          <cell r="A58">
            <v>41545</v>
          </cell>
          <cell r="C58" t="str">
            <v>محلات باريان المكلا</v>
          </cell>
          <cell r="BN58" t="str">
            <v>آجل</v>
          </cell>
        </row>
        <row r="59">
          <cell r="A59">
            <v>43418</v>
          </cell>
          <cell r="C59" t="str">
            <v>هرتز بالدولار</v>
          </cell>
          <cell r="BN59" t="str">
            <v>آجل</v>
          </cell>
        </row>
        <row r="60">
          <cell r="A60">
            <v>42662</v>
          </cell>
          <cell r="C60" t="str">
            <v>حسن عبدالرحمن الأديمي</v>
          </cell>
          <cell r="BN60" t="str">
            <v>آجل</v>
          </cell>
        </row>
        <row r="61">
          <cell r="A61">
            <v>42840</v>
          </cell>
          <cell r="C61" t="str">
            <v xml:space="preserve">مركز 14 أكتوبر </v>
          </cell>
          <cell r="BN61" t="str">
            <v>آجل</v>
          </cell>
        </row>
        <row r="62">
          <cell r="A62">
            <v>43439</v>
          </cell>
          <cell r="C62" t="str">
            <v>مبيعات نقدية - صنعاء</v>
          </cell>
          <cell r="BN62" t="str">
            <v>آجل</v>
          </cell>
        </row>
        <row r="63">
          <cell r="A63">
            <v>43426</v>
          </cell>
          <cell r="C63" t="str">
            <v>AMTC</v>
          </cell>
          <cell r="BN63" t="str">
            <v>آجل</v>
          </cell>
        </row>
        <row r="64">
          <cell r="A64">
            <v>43465</v>
          </cell>
          <cell r="C64" t="str">
            <v>عبدالحكيم القاضي</v>
          </cell>
          <cell r="BN64" t="str">
            <v>آجل</v>
          </cell>
          <cell r="BU64">
            <v>29731682</v>
          </cell>
        </row>
        <row r="65">
          <cell r="A65">
            <v>43465</v>
          </cell>
          <cell r="C65" t="str">
            <v>عبدالحكيم القاضي - دولار</v>
          </cell>
          <cell r="BN65" t="str">
            <v>آجل</v>
          </cell>
        </row>
        <row r="66">
          <cell r="A66">
            <v>43465</v>
          </cell>
          <cell r="C66" t="str">
            <v>سفيان المليكي</v>
          </cell>
          <cell r="BN66" t="str">
            <v>آجل</v>
          </cell>
        </row>
        <row r="67">
          <cell r="A67">
            <v>43443</v>
          </cell>
          <cell r="C67" t="str">
            <v>سفيان المليكي - دولار</v>
          </cell>
          <cell r="BN67" t="str">
            <v>آجل</v>
          </cell>
        </row>
        <row r="68">
          <cell r="A68">
            <v>43464</v>
          </cell>
          <cell r="C68" t="str">
            <v>عدنان النهدي</v>
          </cell>
          <cell r="BN68" t="str">
            <v>آجل</v>
          </cell>
        </row>
        <row r="69">
          <cell r="A69">
            <v>43457</v>
          </cell>
          <cell r="C69" t="str">
            <v>محلات صادق علي محي القديمي</v>
          </cell>
          <cell r="BN69" t="str">
            <v>آجل</v>
          </cell>
          <cell r="BW69">
            <v>4274</v>
          </cell>
        </row>
        <row r="70">
          <cell r="A70">
            <v>43429</v>
          </cell>
          <cell r="C70" t="str">
            <v>محلات صادق علي محي القديمي - دولار</v>
          </cell>
          <cell r="BN70" t="str">
            <v>آجل</v>
          </cell>
        </row>
        <row r="71">
          <cell r="A71">
            <v>43465</v>
          </cell>
          <cell r="C71" t="str">
            <v>بسام القدسي</v>
          </cell>
          <cell r="BN71" t="str">
            <v>آجل</v>
          </cell>
        </row>
        <row r="72">
          <cell r="A72">
            <v>43465</v>
          </cell>
          <cell r="C72" t="str">
            <v>بسام القدسي - دولار</v>
          </cell>
          <cell r="BN72" t="str">
            <v>آجل</v>
          </cell>
        </row>
        <row r="73">
          <cell r="A73">
            <v>43355</v>
          </cell>
          <cell r="C73" t="str">
            <v>صالح الشاطر</v>
          </cell>
          <cell r="BN73" t="str">
            <v>آجل</v>
          </cell>
          <cell r="BW73">
            <v>20283</v>
          </cell>
        </row>
        <row r="74">
          <cell r="A74">
            <v>43447</v>
          </cell>
          <cell r="C74" t="str">
            <v>محلات البابلي</v>
          </cell>
          <cell r="BN74" t="str">
            <v>آجل</v>
          </cell>
        </row>
        <row r="75">
          <cell r="A75">
            <v>43388</v>
          </cell>
          <cell r="C75" t="str">
            <v>جميل المطري</v>
          </cell>
          <cell r="BN75" t="str">
            <v>آجل</v>
          </cell>
          <cell r="BW75">
            <v>9522</v>
          </cell>
        </row>
        <row r="76">
          <cell r="A76">
            <v>43450</v>
          </cell>
          <cell r="C76" t="str">
            <v>جلال الشاطر</v>
          </cell>
          <cell r="BN76" t="str">
            <v>آجل</v>
          </cell>
        </row>
        <row r="77">
          <cell r="A77">
            <v>42735</v>
          </cell>
          <cell r="C77" t="str">
            <v>عليان النهدي</v>
          </cell>
          <cell r="BN77" t="str">
            <v>آجل</v>
          </cell>
          <cell r="BW77">
            <v>17400</v>
          </cell>
        </row>
        <row r="78">
          <cell r="A78">
            <v>43281</v>
          </cell>
          <cell r="C78" t="str">
            <v>عبدالله صغير مهرم</v>
          </cell>
          <cell r="BN78" t="str">
            <v>آجل</v>
          </cell>
          <cell r="BW78">
            <v>5230</v>
          </cell>
        </row>
        <row r="79">
          <cell r="A79">
            <v>42764</v>
          </cell>
          <cell r="C79" t="str">
            <v>يحيى محمد المطري</v>
          </cell>
          <cell r="BN79" t="str">
            <v>آجل</v>
          </cell>
        </row>
        <row r="80">
          <cell r="A80">
            <v>43100</v>
          </cell>
          <cell r="C80" t="str">
            <v>محلات المطهر</v>
          </cell>
          <cell r="BN80" t="str">
            <v>آجل</v>
          </cell>
          <cell r="BU80">
            <v>10313299</v>
          </cell>
        </row>
        <row r="81">
          <cell r="A81">
            <v>42754</v>
          </cell>
          <cell r="C81" t="str">
            <v>محلات العليمي</v>
          </cell>
          <cell r="BN81" t="str">
            <v>آجل</v>
          </cell>
        </row>
        <row r="82">
          <cell r="A82">
            <v>43401</v>
          </cell>
          <cell r="C82" t="str">
            <v>محلات محمد الكينعي</v>
          </cell>
          <cell r="BN82" t="str">
            <v>آجل</v>
          </cell>
          <cell r="BW82">
            <v>22679</v>
          </cell>
        </row>
        <row r="83">
          <cell r="A83">
            <v>43281</v>
          </cell>
          <cell r="C83" t="str">
            <v>محلات علي جابر الثمانى</v>
          </cell>
          <cell r="BN83" t="str">
            <v>آجل</v>
          </cell>
        </row>
        <row r="84">
          <cell r="A84">
            <v>43353</v>
          </cell>
          <cell r="C84" t="str">
            <v>محمد حسن أحمد البحري</v>
          </cell>
          <cell r="BN84" t="str">
            <v>آجل</v>
          </cell>
          <cell r="BW84">
            <v>27845</v>
          </cell>
        </row>
        <row r="85">
          <cell r="A85">
            <v>43223</v>
          </cell>
          <cell r="C85" t="str">
            <v>مجمع عبدالغني محمد أحمد العليمي</v>
          </cell>
          <cell r="BN85" t="str">
            <v>آجل</v>
          </cell>
          <cell r="BW85">
            <v>26043</v>
          </cell>
        </row>
        <row r="86">
          <cell r="A86">
            <v>43965</v>
          </cell>
          <cell r="C86" t="str">
            <v>حسن محمد الكاف</v>
          </cell>
          <cell r="BN86" t="str">
            <v>آجل</v>
          </cell>
          <cell r="BW86">
            <v>3535</v>
          </cell>
        </row>
        <row r="87">
          <cell r="A87">
            <v>43145</v>
          </cell>
          <cell r="C87" t="str">
            <v>عبدالله عبدالله البحري</v>
          </cell>
          <cell r="BN87" t="str">
            <v>آجل</v>
          </cell>
        </row>
        <row r="88">
          <cell r="A88">
            <v>43454</v>
          </cell>
          <cell r="C88" t="str">
            <v>عبدالسلام الطاهري</v>
          </cell>
          <cell r="BN88" t="str">
            <v>آجل</v>
          </cell>
        </row>
        <row r="89">
          <cell r="A89">
            <v>43424</v>
          </cell>
          <cell r="C89" t="str">
            <v>عبدالسلام الطاهري - دولار</v>
          </cell>
          <cell r="BN89" t="str">
            <v>آجل</v>
          </cell>
        </row>
        <row r="90">
          <cell r="A90">
            <v>43457</v>
          </cell>
          <cell r="C90" t="str">
            <v>فهيم الطاهري</v>
          </cell>
          <cell r="BN90" t="str">
            <v>آجل</v>
          </cell>
        </row>
        <row r="91">
          <cell r="A91">
            <v>43424</v>
          </cell>
          <cell r="C91" t="str">
            <v>فهيم الطاهري - دولار</v>
          </cell>
          <cell r="BN91" t="str">
            <v>آجل</v>
          </cell>
        </row>
        <row r="92">
          <cell r="A92">
            <v>43403</v>
          </cell>
          <cell r="C92" t="str">
            <v>عبده الشاطر عدن</v>
          </cell>
          <cell r="BN92" t="str">
            <v>آجل</v>
          </cell>
        </row>
        <row r="93">
          <cell r="A93">
            <v>43393</v>
          </cell>
          <cell r="C93" t="str">
            <v>فضل محمد ناجي</v>
          </cell>
          <cell r="BN93" t="str">
            <v>آجل</v>
          </cell>
        </row>
        <row r="94">
          <cell r="A94">
            <v>43403</v>
          </cell>
          <cell r="C94" t="str">
            <v>محلات الحبيشي</v>
          </cell>
          <cell r="BN94" t="str">
            <v>آجل</v>
          </cell>
        </row>
        <row r="95">
          <cell r="A95">
            <v>43361</v>
          </cell>
          <cell r="C95" t="str">
            <v>عبدالحافظ زين</v>
          </cell>
          <cell r="BN95" t="str">
            <v>آجل</v>
          </cell>
        </row>
        <row r="96">
          <cell r="A96">
            <v>42340</v>
          </cell>
          <cell r="C96" t="str">
            <v>بنشر ثمر</v>
          </cell>
          <cell r="BN96" t="str">
            <v>آجل</v>
          </cell>
        </row>
        <row r="97">
          <cell r="A97">
            <v>42366</v>
          </cell>
          <cell r="C97" t="str">
            <v>محطة يمن إكسبرس</v>
          </cell>
          <cell r="BN97" t="str">
            <v>آجل</v>
          </cell>
        </row>
        <row r="98">
          <cell r="A98">
            <v>43410</v>
          </cell>
          <cell r="C98" t="str">
            <v>مبيعات نقدية - عدن</v>
          </cell>
          <cell r="BN98" t="str">
            <v>آجل</v>
          </cell>
        </row>
        <row r="99">
          <cell r="A99">
            <v>43446</v>
          </cell>
          <cell r="C99" t="str">
            <v>محلات أبوعمار المقطري</v>
          </cell>
          <cell r="BN99" t="str">
            <v>آجل</v>
          </cell>
          <cell r="BU99">
            <v>0</v>
          </cell>
        </row>
        <row r="100">
          <cell r="A100">
            <v>43359</v>
          </cell>
          <cell r="C100" t="str">
            <v>محمد عوض الوصابي</v>
          </cell>
          <cell r="BN100" t="str">
            <v>آجل</v>
          </cell>
        </row>
        <row r="101">
          <cell r="A101">
            <v>43342</v>
          </cell>
          <cell r="C101" t="str">
            <v>محلات الأسلمي</v>
          </cell>
          <cell r="BN101" t="str">
            <v>آجل</v>
          </cell>
        </row>
        <row r="102">
          <cell r="A102">
            <v>43255</v>
          </cell>
          <cell r="C102" t="str">
            <v>علي محسن الشافعي</v>
          </cell>
          <cell r="BN102" t="str">
            <v>آجل</v>
          </cell>
        </row>
        <row r="103">
          <cell r="A103">
            <v>43145</v>
          </cell>
          <cell r="C103" t="str">
            <v>مجمع الزيلعي</v>
          </cell>
          <cell r="BN103" t="str">
            <v>آجل</v>
          </cell>
        </row>
        <row r="104">
          <cell r="A104">
            <v>43221</v>
          </cell>
          <cell r="C104" t="str">
            <v>محلات أبوعصام</v>
          </cell>
          <cell r="BN104" t="str">
            <v>آجل</v>
          </cell>
        </row>
        <row r="105">
          <cell r="A105">
            <v>43188</v>
          </cell>
          <cell r="C105" t="str">
            <v>محلات الحبيشي حديدة</v>
          </cell>
          <cell r="BN105" t="str">
            <v>آجل</v>
          </cell>
        </row>
        <row r="106">
          <cell r="A106">
            <v>42800</v>
          </cell>
          <cell r="C106" t="str">
            <v>محلات مهدي الوصابي</v>
          </cell>
          <cell r="BN106" t="str">
            <v>آجل</v>
          </cell>
        </row>
        <row r="107">
          <cell r="A107">
            <v>42870</v>
          </cell>
          <cell r="C107" t="str">
            <v>أحمد علي حسين الكحلاني</v>
          </cell>
          <cell r="BN107" t="str">
            <v>آجل</v>
          </cell>
        </row>
        <row r="108">
          <cell r="A108">
            <v>43383</v>
          </cell>
          <cell r="C108" t="str">
            <v>محلات منصور يحيى إبراهيم مهاوش</v>
          </cell>
          <cell r="BN108" t="str">
            <v>آجل</v>
          </cell>
        </row>
        <row r="109">
          <cell r="A109">
            <v>43353</v>
          </cell>
          <cell r="C109" t="str">
            <v>محلات يحيى علي هبة</v>
          </cell>
          <cell r="BN109" t="str">
            <v>آجل</v>
          </cell>
        </row>
        <row r="110">
          <cell r="A110">
            <v>44052</v>
          </cell>
          <cell r="C110" t="str">
            <v>محلات عبدالجبار محمد محمد السنحاني</v>
          </cell>
          <cell r="BN110" t="str">
            <v>آجل</v>
          </cell>
          <cell r="BW110">
            <v>5400</v>
          </cell>
        </row>
        <row r="111">
          <cell r="A111">
            <v>41898</v>
          </cell>
          <cell r="C111" t="str">
            <v>بنشر نجيب الجراحي</v>
          </cell>
          <cell r="BN111" t="str">
            <v>آجل</v>
          </cell>
        </row>
        <row r="112">
          <cell r="A112">
            <v>41722</v>
          </cell>
          <cell r="C112" t="str">
            <v>ناصر للتجارة</v>
          </cell>
          <cell r="BN112" t="str">
            <v>آجل</v>
          </cell>
          <cell r="BU112">
            <v>0</v>
          </cell>
        </row>
        <row r="113">
          <cell r="A113">
            <v>42176</v>
          </cell>
          <cell r="C113" t="str">
            <v>مبيعات نقدية - الحديدة</v>
          </cell>
          <cell r="BN113" t="str">
            <v>آجل</v>
          </cell>
        </row>
        <row r="114">
          <cell r="A114">
            <v>43431</v>
          </cell>
          <cell r="C114" t="str">
            <v>عبده الشاطر إب</v>
          </cell>
          <cell r="BN114" t="str">
            <v>آجل</v>
          </cell>
          <cell r="BU114">
            <v>73184</v>
          </cell>
        </row>
        <row r="115">
          <cell r="A115">
            <v>43459</v>
          </cell>
          <cell r="C115" t="str">
            <v>نعمان عيضة</v>
          </cell>
          <cell r="BN115" t="str">
            <v>آجل</v>
          </cell>
          <cell r="BU115">
            <v>29140</v>
          </cell>
        </row>
        <row r="116">
          <cell r="A116">
            <v>44160</v>
          </cell>
          <cell r="C116" t="str">
            <v>صالح الشاطر - اب</v>
          </cell>
          <cell r="BN116" t="str">
            <v>آجل</v>
          </cell>
          <cell r="BW116">
            <v>60000</v>
          </cell>
        </row>
        <row r="117">
          <cell r="A117">
            <v>42369</v>
          </cell>
          <cell r="C117" t="str">
            <v>محلات النمر</v>
          </cell>
          <cell r="BN117" t="str">
            <v>آجل</v>
          </cell>
        </row>
        <row r="118">
          <cell r="A118">
            <v>43156</v>
          </cell>
          <cell r="C118" t="str">
            <v>علي أحمد الشاطر</v>
          </cell>
          <cell r="BN118" t="str">
            <v>آجل</v>
          </cell>
          <cell r="BW118">
            <v>12584</v>
          </cell>
        </row>
        <row r="119">
          <cell r="A119">
            <v>43009</v>
          </cell>
          <cell r="C119" t="str">
            <v>داؤود الحروي</v>
          </cell>
          <cell r="BN119" t="str">
            <v>آجل</v>
          </cell>
          <cell r="BU119">
            <v>0</v>
          </cell>
        </row>
        <row r="120">
          <cell r="A120">
            <v>43419</v>
          </cell>
          <cell r="C120" t="str">
            <v>محلات المعمري</v>
          </cell>
          <cell r="BN120" t="str">
            <v>آجل</v>
          </cell>
        </row>
        <row r="121">
          <cell r="A121">
            <v>42411</v>
          </cell>
          <cell r="C121" t="str">
            <v>ابن علي</v>
          </cell>
          <cell r="BN121" t="str">
            <v>آجل</v>
          </cell>
        </row>
        <row r="122">
          <cell r="A122">
            <v>42369</v>
          </cell>
          <cell r="C122" t="str">
            <v>محلات الدهبلي</v>
          </cell>
          <cell r="BN122" t="str">
            <v>آجل</v>
          </cell>
        </row>
        <row r="123">
          <cell r="A123">
            <v>42508</v>
          </cell>
          <cell r="C123" t="str">
            <v>حامد الشميري</v>
          </cell>
          <cell r="BN123" t="str">
            <v>آجل</v>
          </cell>
        </row>
        <row r="124">
          <cell r="A124">
            <v>42369</v>
          </cell>
          <cell r="C124" t="str">
            <v>العالمية</v>
          </cell>
          <cell r="BN124" t="str">
            <v>آجل</v>
          </cell>
        </row>
        <row r="125">
          <cell r="A125">
            <v>42103</v>
          </cell>
          <cell r="C125" t="str">
            <v>معرض النصر</v>
          </cell>
          <cell r="BN125" t="str">
            <v>آجل</v>
          </cell>
        </row>
        <row r="126">
          <cell r="A126">
            <v>42004</v>
          </cell>
          <cell r="C126" t="str">
            <v>عبدالمحسن الحروي</v>
          </cell>
          <cell r="BN126" t="str">
            <v>آجل</v>
          </cell>
        </row>
        <row r="127">
          <cell r="A127">
            <v>42018</v>
          </cell>
          <cell r="C127" t="str">
            <v>مهيوب الشرعبي</v>
          </cell>
          <cell r="BN127" t="str">
            <v>آجل</v>
          </cell>
        </row>
        <row r="128">
          <cell r="A128">
            <v>41999</v>
          </cell>
          <cell r="C128" t="str">
            <v>معرض القدس</v>
          </cell>
          <cell r="BN128" t="str">
            <v>آجل</v>
          </cell>
        </row>
        <row r="129">
          <cell r="A129">
            <v>42070</v>
          </cell>
          <cell r="C129" t="str">
            <v>بنشر تميم</v>
          </cell>
          <cell r="BN129" t="str">
            <v>آجل</v>
          </cell>
          <cell r="BU129">
            <v>0</v>
          </cell>
        </row>
        <row r="130">
          <cell r="A130">
            <v>42004</v>
          </cell>
          <cell r="C130" t="str">
            <v>محطة الريان</v>
          </cell>
          <cell r="BN130" t="str">
            <v>آجل</v>
          </cell>
        </row>
        <row r="131">
          <cell r="A131">
            <v>43314</v>
          </cell>
          <cell r="C131" t="str">
            <v>المعمري حوبان</v>
          </cell>
          <cell r="BN131" t="str">
            <v>آجل</v>
          </cell>
        </row>
        <row r="132">
          <cell r="A132">
            <v>41882</v>
          </cell>
          <cell r="C132" t="str">
            <v>محلات العواضي</v>
          </cell>
          <cell r="BN132" t="str">
            <v>آجل</v>
          </cell>
        </row>
        <row r="133">
          <cell r="A133">
            <v>41724</v>
          </cell>
          <cell r="C133" t="str">
            <v>محلات الخطيب</v>
          </cell>
          <cell r="BN133" t="str">
            <v>آجل</v>
          </cell>
        </row>
        <row r="135">
          <cell r="A135">
            <v>43465</v>
          </cell>
          <cell r="C135" t="str">
            <v>عبدالحكيم القاضي</v>
          </cell>
          <cell r="BN135" t="str">
            <v>آجل</v>
          </cell>
          <cell r="BW135">
            <v>0</v>
          </cell>
        </row>
        <row r="136">
          <cell r="A136">
            <v>43465</v>
          </cell>
          <cell r="C136" t="str">
            <v>عدنان النهدي</v>
          </cell>
          <cell r="BN136" t="str">
            <v>آجل</v>
          </cell>
          <cell r="BW136">
            <v>0</v>
          </cell>
        </row>
        <row r="137">
          <cell r="A137">
            <v>43465</v>
          </cell>
          <cell r="C137" t="str">
            <v>سفيان المليكي</v>
          </cell>
          <cell r="BN137" t="str">
            <v>آجل</v>
          </cell>
          <cell r="BW137">
            <v>0</v>
          </cell>
        </row>
        <row r="138">
          <cell r="A138">
            <v>43465</v>
          </cell>
          <cell r="C138" t="str">
            <v>محلات أبوعمار المقطري</v>
          </cell>
          <cell r="BN138" t="str">
            <v>آجل</v>
          </cell>
          <cell r="BW138">
            <v>0</v>
          </cell>
        </row>
        <row r="139">
          <cell r="A139">
            <v>43465</v>
          </cell>
          <cell r="C139" t="str">
            <v>عبدالسلام الطاهري</v>
          </cell>
          <cell r="BN139" t="str">
            <v>آجل</v>
          </cell>
          <cell r="BW139">
            <v>0</v>
          </cell>
        </row>
        <row r="140">
          <cell r="A140">
            <v>43465</v>
          </cell>
          <cell r="C140" t="str">
            <v>علي مسفر عقاب وأولاده</v>
          </cell>
          <cell r="BN140" t="str">
            <v>آجل</v>
          </cell>
          <cell r="BW140">
            <v>0</v>
          </cell>
        </row>
        <row r="141">
          <cell r="A141">
            <v>43465</v>
          </cell>
          <cell r="C141" t="str">
            <v>محلات صادق علي محي القديمي</v>
          </cell>
          <cell r="BN141" t="str">
            <v>آجل</v>
          </cell>
          <cell r="BW141">
            <v>0</v>
          </cell>
        </row>
        <row r="142">
          <cell r="A142">
            <v>43465</v>
          </cell>
          <cell r="C142" t="str">
            <v>علي حسن القحم</v>
          </cell>
          <cell r="BN142" t="str">
            <v>آجل</v>
          </cell>
          <cell r="BW142">
            <v>0</v>
          </cell>
        </row>
        <row r="143">
          <cell r="A143">
            <v>43465</v>
          </cell>
          <cell r="C143" t="str">
            <v>بسام القدسي</v>
          </cell>
          <cell r="BN143" t="str">
            <v>آجل</v>
          </cell>
          <cell r="BW143">
            <v>0</v>
          </cell>
        </row>
        <row r="144">
          <cell r="A144">
            <v>43465</v>
          </cell>
          <cell r="C144" t="str">
            <v>عبده الشاطر إب</v>
          </cell>
          <cell r="BN144" t="str">
            <v>آجل</v>
          </cell>
          <cell r="BW144">
            <v>0</v>
          </cell>
        </row>
        <row r="145">
          <cell r="A145">
            <v>43465</v>
          </cell>
          <cell r="C145" t="str">
            <v>فهيم الطاهري</v>
          </cell>
          <cell r="BN145" t="str">
            <v>آجل</v>
          </cell>
          <cell r="BW145">
            <v>0</v>
          </cell>
        </row>
        <row r="146">
          <cell r="A146">
            <v>43465</v>
          </cell>
          <cell r="C146" t="str">
            <v>محلات البابلي</v>
          </cell>
          <cell r="BN146" t="str">
            <v>آجل</v>
          </cell>
          <cell r="BW146">
            <v>0</v>
          </cell>
        </row>
        <row r="147">
          <cell r="A147">
            <v>43465</v>
          </cell>
          <cell r="C147" t="str">
            <v>نعمان عيضة</v>
          </cell>
          <cell r="BN147" t="str">
            <v>آجل</v>
          </cell>
          <cell r="BW147">
            <v>0</v>
          </cell>
        </row>
        <row r="148">
          <cell r="A148">
            <v>43465</v>
          </cell>
          <cell r="C148" t="str">
            <v>عبدالله صالح الطلحي</v>
          </cell>
          <cell r="BN148" t="str">
            <v>آجل</v>
          </cell>
          <cell r="BW148">
            <v>0</v>
          </cell>
        </row>
        <row r="149">
          <cell r="A149">
            <v>43465</v>
          </cell>
          <cell r="C149" t="str">
            <v>فضل محمد ناجي</v>
          </cell>
          <cell r="BN149" t="str">
            <v>آجل</v>
          </cell>
          <cell r="BW149">
            <v>0</v>
          </cell>
        </row>
        <row r="150">
          <cell r="A150">
            <v>43465</v>
          </cell>
          <cell r="C150" t="str">
            <v>محلات المعمري</v>
          </cell>
          <cell r="BN150" t="str">
            <v>آجل</v>
          </cell>
          <cell r="BW150">
            <v>0</v>
          </cell>
        </row>
        <row r="151">
          <cell r="A151">
            <v>43465</v>
          </cell>
          <cell r="C151" t="str">
            <v>جلال الشاطر</v>
          </cell>
          <cell r="BN151" t="str">
            <v>آجل</v>
          </cell>
          <cell r="BW151">
            <v>0</v>
          </cell>
        </row>
        <row r="152">
          <cell r="A152">
            <v>43465</v>
          </cell>
          <cell r="C152" t="str">
            <v>محمد أحمد العزي</v>
          </cell>
          <cell r="BN152" t="str">
            <v>آجل</v>
          </cell>
          <cell r="BW152">
            <v>0</v>
          </cell>
        </row>
        <row r="153">
          <cell r="A153">
            <v>43465</v>
          </cell>
          <cell r="C153" t="str">
            <v>علي محمد سالم عقاب</v>
          </cell>
          <cell r="BN153" t="str">
            <v>آجل</v>
          </cell>
          <cell r="BW153">
            <v>0</v>
          </cell>
        </row>
        <row r="154">
          <cell r="A154">
            <v>43465</v>
          </cell>
          <cell r="C154" t="str">
            <v>عبده الشاطر عدن</v>
          </cell>
          <cell r="BN154" t="str">
            <v>آجل</v>
          </cell>
          <cell r="BW154">
            <v>0</v>
          </cell>
        </row>
        <row r="155">
          <cell r="A155">
            <v>43465</v>
          </cell>
          <cell r="C155" t="str">
            <v>محلات محمد الكينعي</v>
          </cell>
          <cell r="BN155" t="str">
            <v>آجل</v>
          </cell>
          <cell r="BW155">
            <v>0</v>
          </cell>
        </row>
        <row r="156">
          <cell r="A156">
            <v>43465</v>
          </cell>
          <cell r="C156" t="str">
            <v>صالح الشاطر</v>
          </cell>
          <cell r="BN156" t="str">
            <v>آجل</v>
          </cell>
          <cell r="BW156">
            <v>0</v>
          </cell>
        </row>
        <row r="157">
          <cell r="A157">
            <v>43465</v>
          </cell>
          <cell r="C157" t="str">
            <v>جميل المطري</v>
          </cell>
          <cell r="BN157" t="str">
            <v>آجل</v>
          </cell>
          <cell r="BW157">
            <v>0</v>
          </cell>
        </row>
        <row r="158">
          <cell r="A158">
            <v>43465</v>
          </cell>
          <cell r="C158" t="str">
            <v>حفظالله خبيزان</v>
          </cell>
          <cell r="BN158" t="str">
            <v>آجل</v>
          </cell>
          <cell r="BW158">
            <v>0</v>
          </cell>
        </row>
        <row r="159">
          <cell r="A159">
            <v>43465</v>
          </cell>
          <cell r="C159" t="str">
            <v>محلات المضلعي</v>
          </cell>
          <cell r="BN159" t="str">
            <v>آجل</v>
          </cell>
          <cell r="BW159">
            <v>0</v>
          </cell>
        </row>
        <row r="160">
          <cell r="A160">
            <v>43465</v>
          </cell>
          <cell r="C160" t="str">
            <v>محلات الأسلمي</v>
          </cell>
          <cell r="BN160" t="str">
            <v>آجل</v>
          </cell>
          <cell r="BW160">
            <v>0</v>
          </cell>
        </row>
        <row r="161">
          <cell r="A161">
            <v>43465</v>
          </cell>
          <cell r="C161" t="str">
            <v>محلات الحبيشي</v>
          </cell>
          <cell r="BN161" t="str">
            <v>آجل</v>
          </cell>
          <cell r="BW161">
            <v>0</v>
          </cell>
        </row>
        <row r="162">
          <cell r="A162">
            <v>43465</v>
          </cell>
          <cell r="C162" t="str">
            <v>محمد حسن أحمد البحري</v>
          </cell>
          <cell r="BN162" t="str">
            <v>آجل</v>
          </cell>
          <cell r="BW162">
            <v>0</v>
          </cell>
        </row>
        <row r="163">
          <cell r="A163">
            <v>43465</v>
          </cell>
          <cell r="C163" t="str">
            <v>نابت خليل</v>
          </cell>
          <cell r="BN163" t="str">
            <v>آجل</v>
          </cell>
          <cell r="BW163">
            <v>0</v>
          </cell>
        </row>
        <row r="164">
          <cell r="A164">
            <v>43465</v>
          </cell>
          <cell r="C164" t="str">
            <v>عبدالحافظ زين</v>
          </cell>
          <cell r="BN164" t="str">
            <v>آجل</v>
          </cell>
          <cell r="BW164">
            <v>0</v>
          </cell>
        </row>
        <row r="165">
          <cell r="A165">
            <v>43465</v>
          </cell>
          <cell r="C165" t="str">
            <v>محلات أحمد حسين الرهينة - البيضاء</v>
          </cell>
          <cell r="BN165" t="str">
            <v>آجل</v>
          </cell>
          <cell r="BW165">
            <v>0</v>
          </cell>
        </row>
        <row r="166">
          <cell r="A166">
            <v>43465</v>
          </cell>
          <cell r="C166" t="str">
            <v>فائز داحش</v>
          </cell>
          <cell r="BN166" t="str">
            <v>آجل</v>
          </cell>
          <cell r="BW166">
            <v>0</v>
          </cell>
        </row>
        <row r="167">
          <cell r="A167">
            <v>44199</v>
          </cell>
          <cell r="C167" t="str">
            <v>كمية مجانية صنعاء</v>
          </cell>
          <cell r="D167" t="str">
            <v>جبوتي</v>
          </cell>
          <cell r="F167" t="str">
            <v>SL 650</v>
          </cell>
          <cell r="BN167" t="str">
            <v>آجل</v>
          </cell>
          <cell r="BW167">
            <v>0</v>
          </cell>
        </row>
        <row r="168">
          <cell r="A168">
            <v>44200</v>
          </cell>
          <cell r="C168" t="str">
            <v>علي مسفر عقاب وأولاده</v>
          </cell>
          <cell r="D168" t="str">
            <v>جبوتي</v>
          </cell>
          <cell r="F168" t="str">
            <v>SL 650</v>
          </cell>
          <cell r="BN168" t="str">
            <v>آجل</v>
          </cell>
          <cell r="BU168">
            <v>11550000</v>
          </cell>
        </row>
        <row r="169">
          <cell r="A169">
            <v>44200</v>
          </cell>
          <cell r="C169" t="str">
            <v>كمية مجانية صنعاء</v>
          </cell>
          <cell r="D169" t="str">
            <v>جبوتي</v>
          </cell>
          <cell r="F169" t="str">
            <v>D-50 644</v>
          </cell>
          <cell r="BN169" t="str">
            <v>آجل</v>
          </cell>
        </row>
        <row r="170">
          <cell r="A170">
            <v>44200</v>
          </cell>
          <cell r="C170" t="str">
            <v>محلات أبوعمار المقطري</v>
          </cell>
          <cell r="D170" t="str">
            <v>جبوتي</v>
          </cell>
          <cell r="F170" t="str">
            <v>SL 650</v>
          </cell>
          <cell r="BN170" t="str">
            <v>آجل</v>
          </cell>
          <cell r="BU170">
            <v>18772950</v>
          </cell>
        </row>
        <row r="171">
          <cell r="A171">
            <v>44200</v>
          </cell>
          <cell r="D171" t="str">
            <v>جبوتي</v>
          </cell>
          <cell r="F171" t="str">
            <v>15W40 5L</v>
          </cell>
          <cell r="BN171" t="str">
            <v>آجل</v>
          </cell>
        </row>
        <row r="172">
          <cell r="A172">
            <v>44200</v>
          </cell>
          <cell r="C172" t="str">
            <v>محلات أبوعمار المقطري</v>
          </cell>
          <cell r="BN172" t="str">
            <v>آجل</v>
          </cell>
          <cell r="BW172">
            <v>60750</v>
          </cell>
        </row>
        <row r="173">
          <cell r="A173">
            <v>44200</v>
          </cell>
          <cell r="C173" t="str">
            <v>محلات أبوعصام</v>
          </cell>
          <cell r="D173" t="str">
            <v>جبوتي</v>
          </cell>
          <cell r="F173" t="str">
            <v>SL 650</v>
          </cell>
          <cell r="BN173" t="str">
            <v>آجل</v>
          </cell>
          <cell r="BU173">
            <v>4620000</v>
          </cell>
        </row>
        <row r="174">
          <cell r="A174">
            <v>44200</v>
          </cell>
          <cell r="C174" t="str">
            <v>محلات أبوعصام</v>
          </cell>
          <cell r="BN174" t="str">
            <v>آجل</v>
          </cell>
          <cell r="BW174">
            <v>10000</v>
          </cell>
        </row>
        <row r="175">
          <cell r="A175">
            <v>44200</v>
          </cell>
          <cell r="C175" t="str">
            <v>علي محمد سالم عقاب</v>
          </cell>
          <cell r="D175" t="str">
            <v>جبوتي</v>
          </cell>
          <cell r="F175" t="str">
            <v>SL 650</v>
          </cell>
          <cell r="BN175" t="str">
            <v>آجل</v>
          </cell>
          <cell r="BU175">
            <v>4620000</v>
          </cell>
        </row>
        <row r="176">
          <cell r="A176">
            <v>44201</v>
          </cell>
          <cell r="C176" t="str">
            <v>عدنان النهدي</v>
          </cell>
          <cell r="D176" t="str">
            <v>جبوتي</v>
          </cell>
          <cell r="F176" t="str">
            <v>SL 650</v>
          </cell>
          <cell r="BN176" t="str">
            <v>آجل</v>
          </cell>
          <cell r="BU176">
            <v>13860000</v>
          </cell>
        </row>
        <row r="177">
          <cell r="A177">
            <v>44201</v>
          </cell>
          <cell r="C177" t="str">
            <v>سفيان المليكي</v>
          </cell>
          <cell r="D177" t="str">
            <v>جبوتي</v>
          </cell>
          <cell r="F177" t="str">
            <v>SL 650</v>
          </cell>
          <cell r="BN177" t="str">
            <v>آجل</v>
          </cell>
          <cell r="BU177">
            <v>13860000</v>
          </cell>
        </row>
        <row r="178">
          <cell r="A178">
            <v>44201</v>
          </cell>
          <cell r="C178" t="str">
            <v>نابت خليل</v>
          </cell>
          <cell r="D178" t="str">
            <v>جبوتي</v>
          </cell>
          <cell r="F178" t="str">
            <v>SL 650</v>
          </cell>
          <cell r="BN178" t="str">
            <v>آجل</v>
          </cell>
          <cell r="BU178">
            <v>6930000</v>
          </cell>
        </row>
        <row r="179">
          <cell r="A179">
            <v>44201</v>
          </cell>
          <cell r="C179" t="str">
            <v>نابت خليل</v>
          </cell>
          <cell r="BN179" t="str">
            <v>آجل</v>
          </cell>
          <cell r="BW179">
            <v>30000</v>
          </cell>
        </row>
        <row r="180">
          <cell r="A180">
            <v>44201</v>
          </cell>
          <cell r="C180" t="str">
            <v>علي حسن القحم</v>
          </cell>
          <cell r="D180" t="str">
            <v>جبوتي</v>
          </cell>
          <cell r="F180" t="str">
            <v>SL 650</v>
          </cell>
          <cell r="BN180" t="str">
            <v>آجل</v>
          </cell>
          <cell r="BU180">
            <v>14967750</v>
          </cell>
        </row>
        <row r="181">
          <cell r="A181">
            <v>44201</v>
          </cell>
          <cell r="C181" t="str">
            <v>علي حسن القحم</v>
          </cell>
          <cell r="BN181" t="str">
            <v>آجل</v>
          </cell>
          <cell r="BW181">
            <v>60000</v>
          </cell>
        </row>
        <row r="182">
          <cell r="A182">
            <v>44201</v>
          </cell>
          <cell r="D182" t="str">
            <v>جبوتي</v>
          </cell>
          <cell r="F182" t="str">
            <v>SN L 24x1L</v>
          </cell>
          <cell r="BN182" t="str">
            <v>آجل</v>
          </cell>
        </row>
        <row r="183">
          <cell r="A183">
            <v>44201</v>
          </cell>
          <cell r="D183" t="str">
            <v>جبوتي</v>
          </cell>
          <cell r="F183" t="str">
            <v>SL 650</v>
          </cell>
          <cell r="BN183" t="str">
            <v>آجل</v>
          </cell>
        </row>
        <row r="184">
          <cell r="A184">
            <v>44201</v>
          </cell>
          <cell r="D184" t="str">
            <v>جبوتي</v>
          </cell>
          <cell r="F184" t="str">
            <v>SL 650</v>
          </cell>
          <cell r="BN184" t="str">
            <v>آجل</v>
          </cell>
        </row>
        <row r="185">
          <cell r="A185">
            <v>44201</v>
          </cell>
          <cell r="C185" t="str">
            <v>نابت خليل</v>
          </cell>
          <cell r="BN185" t="str">
            <v>آجل</v>
          </cell>
          <cell r="BW185">
            <v>6930000</v>
          </cell>
        </row>
        <row r="186">
          <cell r="A186">
            <v>44202</v>
          </cell>
          <cell r="C186" t="str">
            <v>مبيعات نقدية - صنعاء</v>
          </cell>
          <cell r="D186" t="str">
            <v>جبوتي</v>
          </cell>
          <cell r="F186" t="str">
            <v>T 0w20 SN 1 L</v>
          </cell>
          <cell r="BN186" t="str">
            <v>آجل</v>
          </cell>
          <cell r="BU186">
            <v>410130</v>
          </cell>
          <cell r="BW186">
            <v>410130</v>
          </cell>
        </row>
        <row r="187">
          <cell r="A187">
            <v>44202</v>
          </cell>
          <cell r="D187" t="str">
            <v>جبوتي</v>
          </cell>
          <cell r="F187" t="str">
            <v>T 5w30 SN 1 L</v>
          </cell>
          <cell r="BN187" t="str">
            <v>آجل</v>
          </cell>
        </row>
        <row r="188">
          <cell r="A188">
            <v>44202</v>
          </cell>
          <cell r="D188" t="str">
            <v>جبوتي</v>
          </cell>
          <cell r="F188" t="str">
            <v>T 10w30 SN 1 L</v>
          </cell>
          <cell r="BN188" t="str">
            <v>آجل</v>
          </cell>
        </row>
        <row r="189">
          <cell r="A189">
            <v>44202</v>
          </cell>
          <cell r="C189" t="str">
            <v>محلات صادق علي محي القديمي</v>
          </cell>
          <cell r="D189" t="str">
            <v>جبوتي</v>
          </cell>
          <cell r="F189" t="str">
            <v>SL 650</v>
          </cell>
          <cell r="BN189" t="str">
            <v>آجل</v>
          </cell>
          <cell r="BU189">
            <v>13860000</v>
          </cell>
        </row>
        <row r="190">
          <cell r="A190">
            <v>44202</v>
          </cell>
          <cell r="C190" t="str">
            <v>جميل المطري</v>
          </cell>
          <cell r="D190" t="str">
            <v>جبوتي</v>
          </cell>
          <cell r="F190" t="str">
            <v>SL 650</v>
          </cell>
          <cell r="BN190" t="str">
            <v>آجل</v>
          </cell>
          <cell r="BU190">
            <v>2541000</v>
          </cell>
        </row>
        <row r="191">
          <cell r="A191">
            <v>44202</v>
          </cell>
          <cell r="C191" t="str">
            <v>عدنان النهدي</v>
          </cell>
          <cell r="D191" t="str">
            <v>جبوتي</v>
          </cell>
          <cell r="F191" t="str">
            <v>SL 650</v>
          </cell>
          <cell r="BN191" t="str">
            <v>آجل</v>
          </cell>
          <cell r="BU191">
            <v>13860000</v>
          </cell>
        </row>
        <row r="192">
          <cell r="A192">
            <v>44202</v>
          </cell>
          <cell r="C192" t="str">
            <v>هرتز بالدولار</v>
          </cell>
          <cell r="D192" t="str">
            <v>جبوتي</v>
          </cell>
          <cell r="F192" t="str">
            <v>T 5w30 SN 1 L</v>
          </cell>
          <cell r="BN192" t="str">
            <v>آجل</v>
          </cell>
          <cell r="BU192">
            <v>2734200</v>
          </cell>
          <cell r="BX192">
            <v>4410</v>
          </cell>
        </row>
        <row r="193">
          <cell r="A193">
            <v>44202</v>
          </cell>
          <cell r="C193" t="str">
            <v>محلات البابلي</v>
          </cell>
          <cell r="D193" t="str">
            <v>جبوتي</v>
          </cell>
          <cell r="F193" t="str">
            <v>SL 650</v>
          </cell>
          <cell r="BN193" t="str">
            <v>آجل</v>
          </cell>
          <cell r="BU193">
            <v>6930000</v>
          </cell>
        </row>
        <row r="194">
          <cell r="A194">
            <v>44202</v>
          </cell>
          <cell r="C194" t="str">
            <v>مبيعات نقدية - صنعاء</v>
          </cell>
          <cell r="D194" t="str">
            <v>جبوتي</v>
          </cell>
          <cell r="F194" t="str">
            <v>SL 650</v>
          </cell>
          <cell r="BN194" t="str">
            <v>آجل</v>
          </cell>
          <cell r="BU194">
            <v>415800</v>
          </cell>
          <cell r="BW194">
            <v>415800</v>
          </cell>
        </row>
        <row r="195">
          <cell r="A195">
            <v>44202</v>
          </cell>
          <cell r="C195" t="str">
            <v>محلات أبوعمار المقطري</v>
          </cell>
          <cell r="BN195" t="str">
            <v>آجل</v>
          </cell>
          <cell r="BW195">
            <v>10000000</v>
          </cell>
        </row>
        <row r="196">
          <cell r="A196">
            <v>44202</v>
          </cell>
          <cell r="C196" t="str">
            <v>محلات المطهر</v>
          </cell>
          <cell r="BN196" t="str">
            <v>آجل</v>
          </cell>
          <cell r="BW196">
            <v>500000</v>
          </cell>
        </row>
        <row r="197">
          <cell r="A197">
            <v>44202</v>
          </cell>
          <cell r="C197" t="str">
            <v>محلات صادق علي محي القديمي</v>
          </cell>
          <cell r="BN197" t="str">
            <v>آجل</v>
          </cell>
          <cell r="BW197">
            <v>13860000</v>
          </cell>
        </row>
        <row r="198">
          <cell r="A198">
            <v>44202</v>
          </cell>
          <cell r="C198" t="str">
            <v>جميل المطري</v>
          </cell>
          <cell r="BN198" t="str">
            <v>آجل</v>
          </cell>
          <cell r="BW198">
            <v>2541000</v>
          </cell>
        </row>
        <row r="199">
          <cell r="A199">
            <v>44203</v>
          </cell>
          <cell r="C199" t="str">
            <v>محلات محمد الكينعي</v>
          </cell>
          <cell r="D199" t="str">
            <v>جبوتي</v>
          </cell>
          <cell r="F199" t="str">
            <v>SL 650</v>
          </cell>
          <cell r="BN199" t="str">
            <v>آجل</v>
          </cell>
          <cell r="BU199">
            <v>2310000</v>
          </cell>
        </row>
        <row r="200">
          <cell r="A200">
            <v>44203</v>
          </cell>
          <cell r="C200" t="str">
            <v>عدنان النهدي</v>
          </cell>
          <cell r="D200" t="str">
            <v>جبوتي</v>
          </cell>
          <cell r="F200" t="str">
            <v>SL 650</v>
          </cell>
          <cell r="BN200" t="str">
            <v>آجل</v>
          </cell>
          <cell r="BU200">
            <v>13860000</v>
          </cell>
        </row>
        <row r="201">
          <cell r="A201">
            <v>44203</v>
          </cell>
          <cell r="C201" t="str">
            <v>محلات البابلي</v>
          </cell>
          <cell r="D201" t="str">
            <v>جبوتي</v>
          </cell>
          <cell r="F201" t="str">
            <v>SL 650</v>
          </cell>
          <cell r="BN201" t="str">
            <v>آجل</v>
          </cell>
          <cell r="BU201">
            <v>4620000</v>
          </cell>
        </row>
        <row r="202">
          <cell r="A202">
            <v>44203</v>
          </cell>
          <cell r="C202" t="str">
            <v>محلات أبوعمار المقطري</v>
          </cell>
          <cell r="D202" t="str">
            <v>جبوتي</v>
          </cell>
          <cell r="F202" t="str">
            <v>SL 650</v>
          </cell>
          <cell r="BN202" t="str">
            <v>آجل</v>
          </cell>
          <cell r="BU202">
            <v>13860000</v>
          </cell>
        </row>
        <row r="203">
          <cell r="A203">
            <v>44203</v>
          </cell>
          <cell r="C203" t="str">
            <v>محلات أبوعمار المقطري</v>
          </cell>
          <cell r="BN203" t="str">
            <v>آجل</v>
          </cell>
          <cell r="BW203">
            <v>45000</v>
          </cell>
        </row>
        <row r="204">
          <cell r="A204">
            <v>44203</v>
          </cell>
          <cell r="C204" t="str">
            <v>محلات محمد الكينعي</v>
          </cell>
          <cell r="BN204" t="str">
            <v>آجل</v>
          </cell>
          <cell r="BW204">
            <v>2310000</v>
          </cell>
        </row>
        <row r="205">
          <cell r="A205">
            <v>44203</v>
          </cell>
          <cell r="C205" t="str">
            <v>علي حسن القحم</v>
          </cell>
          <cell r="BN205" t="str">
            <v>آجل</v>
          </cell>
          <cell r="BW205">
            <v>14907750</v>
          </cell>
        </row>
        <row r="206">
          <cell r="A206">
            <v>44206</v>
          </cell>
          <cell r="C206" t="str">
            <v>مبيعات نقدية - صنعاء</v>
          </cell>
          <cell r="D206" t="str">
            <v>جبوتي</v>
          </cell>
          <cell r="F206" t="str">
            <v>T 5w30 SN 1 L</v>
          </cell>
          <cell r="BN206" t="str">
            <v>آجل</v>
          </cell>
          <cell r="BU206">
            <v>11550</v>
          </cell>
          <cell r="BW206">
            <v>11550</v>
          </cell>
        </row>
        <row r="207">
          <cell r="A207">
            <v>44206</v>
          </cell>
          <cell r="C207" t="str">
            <v>علي مسفر عقاب وأولاده</v>
          </cell>
          <cell r="D207" t="str">
            <v>جبوتي</v>
          </cell>
          <cell r="F207" t="str">
            <v>SL 650</v>
          </cell>
          <cell r="BN207" t="str">
            <v>آجل</v>
          </cell>
          <cell r="BU207">
            <v>4620000</v>
          </cell>
        </row>
        <row r="208">
          <cell r="A208">
            <v>44206</v>
          </cell>
          <cell r="C208" t="str">
            <v>سفيان المليكي</v>
          </cell>
          <cell r="D208" t="str">
            <v>جبوتي</v>
          </cell>
          <cell r="F208" t="str">
            <v>SL 650</v>
          </cell>
          <cell r="BN208" t="str">
            <v>آجل</v>
          </cell>
          <cell r="BU208">
            <v>4620000</v>
          </cell>
        </row>
        <row r="209">
          <cell r="A209">
            <v>44206</v>
          </cell>
          <cell r="C209" t="str">
            <v>سفيان المليكي</v>
          </cell>
          <cell r="D209" t="str">
            <v>جبوتي</v>
          </cell>
          <cell r="F209" t="str">
            <v>15W40 5L</v>
          </cell>
          <cell r="BN209" t="str">
            <v>آجل</v>
          </cell>
          <cell r="BU209">
            <v>585900</v>
          </cell>
        </row>
        <row r="210">
          <cell r="A210">
            <v>44206</v>
          </cell>
          <cell r="C210" t="str">
            <v>سفيان المليكي</v>
          </cell>
          <cell r="BN210" t="str">
            <v>آجل</v>
          </cell>
          <cell r="BW210">
            <v>11000000</v>
          </cell>
        </row>
        <row r="211">
          <cell r="A211">
            <v>44206</v>
          </cell>
          <cell r="C211" t="str">
            <v>علي مسفر عقاب وأولاده</v>
          </cell>
          <cell r="BN211" t="str">
            <v>آجل</v>
          </cell>
          <cell r="BW211">
            <v>16100000</v>
          </cell>
        </row>
        <row r="212">
          <cell r="A212">
            <v>44206</v>
          </cell>
          <cell r="C212" t="str">
            <v>عبدالحكيم القاضي</v>
          </cell>
          <cell r="BN212" t="str">
            <v>آجل</v>
          </cell>
          <cell r="BW212">
            <v>29564000</v>
          </cell>
        </row>
        <row r="213">
          <cell r="A213">
            <v>44207</v>
          </cell>
          <cell r="C213" t="str">
            <v>محمد حسن أحمد البحري</v>
          </cell>
          <cell r="D213" t="str">
            <v>جبوتي</v>
          </cell>
          <cell r="F213" t="str">
            <v>SL 650</v>
          </cell>
          <cell r="BN213" t="str">
            <v>آجل</v>
          </cell>
          <cell r="BU213">
            <v>1386000</v>
          </cell>
        </row>
        <row r="214">
          <cell r="A214">
            <v>44207</v>
          </cell>
          <cell r="C214" t="str">
            <v>صالح الشاطر - اب</v>
          </cell>
          <cell r="D214" t="str">
            <v>جبوتي</v>
          </cell>
          <cell r="F214" t="str">
            <v>SL 650</v>
          </cell>
          <cell r="BN214" t="str">
            <v>آجل</v>
          </cell>
          <cell r="BU214">
            <v>4620000</v>
          </cell>
        </row>
        <row r="215">
          <cell r="A215">
            <v>44207</v>
          </cell>
          <cell r="C215" t="str">
            <v>صالح الشاطر - اب</v>
          </cell>
          <cell r="BN215" t="str">
            <v>آجل</v>
          </cell>
          <cell r="BW215">
            <v>15000</v>
          </cell>
        </row>
        <row r="216">
          <cell r="A216">
            <v>44207</v>
          </cell>
          <cell r="C216" t="str">
            <v>صالح الشاطر</v>
          </cell>
          <cell r="D216" t="str">
            <v>جبوتي</v>
          </cell>
          <cell r="F216" t="str">
            <v>SL 650</v>
          </cell>
          <cell r="BN216" t="str">
            <v>آجل</v>
          </cell>
          <cell r="BU216">
            <v>4620000</v>
          </cell>
        </row>
        <row r="217">
          <cell r="A217">
            <v>44207</v>
          </cell>
          <cell r="C217" t="str">
            <v>محلات البابلي</v>
          </cell>
          <cell r="D217" t="str">
            <v>جبوتي</v>
          </cell>
          <cell r="F217" t="str">
            <v>SL 650</v>
          </cell>
          <cell r="BN217" t="str">
            <v>آجل</v>
          </cell>
          <cell r="BU217">
            <v>4620000</v>
          </cell>
        </row>
        <row r="218">
          <cell r="A218">
            <v>44207</v>
          </cell>
          <cell r="C218" t="str">
            <v>محمد حسن أحمد البحري</v>
          </cell>
          <cell r="BN218" t="str">
            <v>آجل</v>
          </cell>
          <cell r="BW218">
            <v>1386000</v>
          </cell>
        </row>
        <row r="219">
          <cell r="A219">
            <v>44207</v>
          </cell>
          <cell r="C219" t="str">
            <v>صالح الشاطر - اب</v>
          </cell>
          <cell r="BN219" t="str">
            <v>آجل</v>
          </cell>
          <cell r="BW219">
            <v>4560000</v>
          </cell>
        </row>
        <row r="220">
          <cell r="A220">
            <v>44208</v>
          </cell>
          <cell r="C220" t="str">
            <v>مبيعات نقدية - صنعاء</v>
          </cell>
          <cell r="D220" t="str">
            <v>جبوتي</v>
          </cell>
          <cell r="F220" t="str">
            <v>SL 650</v>
          </cell>
          <cell r="BN220" t="str">
            <v>آجل</v>
          </cell>
          <cell r="BU220">
            <v>462000</v>
          </cell>
          <cell r="BW220">
            <v>462000</v>
          </cell>
        </row>
        <row r="221">
          <cell r="A221">
            <v>44208</v>
          </cell>
          <cell r="C221" t="str">
            <v>عدنان النهدي</v>
          </cell>
          <cell r="D221" t="str">
            <v>جبوتي</v>
          </cell>
          <cell r="F221" t="str">
            <v>SL 650</v>
          </cell>
          <cell r="BN221" t="str">
            <v>آجل</v>
          </cell>
          <cell r="BU221">
            <v>11550000</v>
          </cell>
        </row>
        <row r="222">
          <cell r="A222">
            <v>44208</v>
          </cell>
          <cell r="C222" t="str">
            <v>سفيان المليكي</v>
          </cell>
          <cell r="BN222" t="str">
            <v>آجل</v>
          </cell>
          <cell r="BW222">
            <v>4500000</v>
          </cell>
        </row>
        <row r="223">
          <cell r="A223">
            <v>44208</v>
          </cell>
          <cell r="C223" t="str">
            <v>عبدالحكيم القاضي</v>
          </cell>
          <cell r="BN223" t="str">
            <v>آجل</v>
          </cell>
          <cell r="BW223">
            <v>167700</v>
          </cell>
        </row>
        <row r="224">
          <cell r="A224">
            <v>44209</v>
          </cell>
          <cell r="C224" t="str">
            <v>علي حسن القحم</v>
          </cell>
          <cell r="D224" t="str">
            <v>جبوتي</v>
          </cell>
          <cell r="F224" t="str">
            <v>SL 650</v>
          </cell>
          <cell r="BN224" t="str">
            <v>آجل</v>
          </cell>
          <cell r="BU224">
            <v>9240000</v>
          </cell>
        </row>
        <row r="225">
          <cell r="A225">
            <v>44209</v>
          </cell>
          <cell r="C225" t="str">
            <v>علي حسن القحم</v>
          </cell>
          <cell r="BN225" t="str">
            <v>آجل</v>
          </cell>
          <cell r="BW225">
            <v>40000</v>
          </cell>
        </row>
        <row r="226">
          <cell r="A226">
            <v>44210</v>
          </cell>
          <cell r="C226" t="str">
            <v>محلات البابلي</v>
          </cell>
          <cell r="D226" t="str">
            <v>جبوتي</v>
          </cell>
          <cell r="F226" t="str">
            <v>SL 650</v>
          </cell>
          <cell r="BN226" t="str">
            <v>آجل</v>
          </cell>
          <cell r="BU226">
            <v>4620000</v>
          </cell>
        </row>
        <row r="227">
          <cell r="A227">
            <v>44210</v>
          </cell>
          <cell r="C227" t="str">
            <v>عبدالحكيم القاضي</v>
          </cell>
          <cell r="D227" t="str">
            <v>جبوتي</v>
          </cell>
          <cell r="F227" t="str">
            <v>SL 650</v>
          </cell>
          <cell r="BN227" t="str">
            <v>آجل</v>
          </cell>
          <cell r="BU227">
            <v>9240000</v>
          </cell>
        </row>
        <row r="228">
          <cell r="A228">
            <v>44213</v>
          </cell>
          <cell r="C228" t="str">
            <v>علي مسفر عقاب وأولاده</v>
          </cell>
          <cell r="D228" t="str">
            <v>جبوتي</v>
          </cell>
          <cell r="F228" t="str">
            <v>SL 650</v>
          </cell>
          <cell r="BN228" t="str">
            <v>آجل</v>
          </cell>
          <cell r="BU228">
            <v>4620000</v>
          </cell>
        </row>
        <row r="229">
          <cell r="A229">
            <v>44213</v>
          </cell>
          <cell r="C229" t="str">
            <v>محلات صادق علي محي القديمي</v>
          </cell>
          <cell r="D229" t="str">
            <v>جبوتي</v>
          </cell>
          <cell r="F229" t="str">
            <v>SL 650</v>
          </cell>
          <cell r="BN229" t="str">
            <v>آجل</v>
          </cell>
          <cell r="BU229">
            <v>6930000</v>
          </cell>
        </row>
        <row r="230">
          <cell r="A230">
            <v>44213</v>
          </cell>
          <cell r="BN230" t="str">
            <v>آجل</v>
          </cell>
        </row>
        <row r="231">
          <cell r="A231">
            <v>44213</v>
          </cell>
          <cell r="C231" t="str">
            <v>عبده الشاطر إب</v>
          </cell>
          <cell r="D231" t="str">
            <v>جبوتي</v>
          </cell>
          <cell r="F231" t="str">
            <v>SL 650</v>
          </cell>
          <cell r="BN231" t="str">
            <v>آجل</v>
          </cell>
          <cell r="BU231">
            <v>10347750</v>
          </cell>
        </row>
        <row r="232">
          <cell r="A232">
            <v>44213</v>
          </cell>
          <cell r="D232" t="str">
            <v>جبوتي</v>
          </cell>
          <cell r="F232" t="str">
            <v>SN L 24x1L</v>
          </cell>
          <cell r="BN232" t="str">
            <v>آجل</v>
          </cell>
        </row>
        <row r="233">
          <cell r="A233">
            <v>44213</v>
          </cell>
          <cell r="C233" t="str">
            <v>كمية مجانية إب</v>
          </cell>
          <cell r="D233" t="str">
            <v>جبوتي</v>
          </cell>
          <cell r="F233" t="str">
            <v>SN L 24x1L</v>
          </cell>
          <cell r="BN233" t="str">
            <v>آجل</v>
          </cell>
        </row>
        <row r="234">
          <cell r="A234">
            <v>44213</v>
          </cell>
          <cell r="C234" t="str">
            <v>عبده الشاطر إب</v>
          </cell>
          <cell r="BN234" t="str">
            <v>آجل</v>
          </cell>
          <cell r="BW234">
            <v>30000</v>
          </cell>
        </row>
        <row r="235">
          <cell r="A235">
            <v>44213</v>
          </cell>
          <cell r="C235" t="str">
            <v>محلات أبوعصام</v>
          </cell>
          <cell r="D235" t="str">
            <v>جبوتي</v>
          </cell>
          <cell r="F235" t="str">
            <v>SL 650</v>
          </cell>
          <cell r="BN235" t="str">
            <v>آجل</v>
          </cell>
          <cell r="BU235">
            <v>2310000</v>
          </cell>
        </row>
        <row r="236">
          <cell r="A236">
            <v>44213</v>
          </cell>
          <cell r="C236" t="str">
            <v>محلات أبوعصام</v>
          </cell>
          <cell r="BN236" t="str">
            <v>آجل</v>
          </cell>
          <cell r="BW236">
            <v>5000</v>
          </cell>
        </row>
        <row r="237">
          <cell r="A237">
            <v>44213</v>
          </cell>
          <cell r="C237" t="str">
            <v>نابت خليل</v>
          </cell>
          <cell r="D237" t="str">
            <v>جبوتي</v>
          </cell>
          <cell r="F237" t="str">
            <v>SL 650</v>
          </cell>
          <cell r="BN237" t="str">
            <v>آجل</v>
          </cell>
          <cell r="BU237">
            <v>6930000</v>
          </cell>
        </row>
        <row r="238">
          <cell r="A238">
            <v>44213</v>
          </cell>
          <cell r="C238" t="str">
            <v>نابت خليل</v>
          </cell>
          <cell r="BN238" t="str">
            <v>آجل</v>
          </cell>
          <cell r="BW238">
            <v>30000</v>
          </cell>
        </row>
        <row r="239">
          <cell r="A239">
            <v>44213</v>
          </cell>
          <cell r="C239" t="str">
            <v>علي حسن القحم</v>
          </cell>
          <cell r="BN239" t="str">
            <v>آجل</v>
          </cell>
          <cell r="BW239">
            <v>9200000</v>
          </cell>
        </row>
        <row r="240">
          <cell r="A240">
            <v>44213</v>
          </cell>
          <cell r="C240" t="str">
            <v>سفيان المليكي</v>
          </cell>
          <cell r="BN240" t="str">
            <v>آجل</v>
          </cell>
          <cell r="BW240">
            <v>3500000</v>
          </cell>
        </row>
        <row r="241">
          <cell r="A241">
            <v>44213</v>
          </cell>
          <cell r="C241" t="str">
            <v>صالح الشاطر</v>
          </cell>
          <cell r="BN241" t="str">
            <v>آجل</v>
          </cell>
          <cell r="BW241">
            <v>4600000</v>
          </cell>
        </row>
        <row r="242">
          <cell r="A242">
            <v>44213</v>
          </cell>
          <cell r="C242" t="str">
            <v>محلات البابلي</v>
          </cell>
          <cell r="BN242" t="str">
            <v>آجل</v>
          </cell>
          <cell r="BW242">
            <v>16170000</v>
          </cell>
        </row>
        <row r="243">
          <cell r="A243">
            <v>44213</v>
          </cell>
          <cell r="C243" t="str">
            <v>محلات أبوعمار المقطري</v>
          </cell>
          <cell r="BN243" t="str">
            <v>آجل</v>
          </cell>
          <cell r="BW243">
            <v>10000000</v>
          </cell>
        </row>
        <row r="244">
          <cell r="A244">
            <v>44213</v>
          </cell>
          <cell r="C244" t="str">
            <v>محلات أبوعمار المقطري</v>
          </cell>
          <cell r="BN244" t="str">
            <v>آجل</v>
          </cell>
          <cell r="BW244">
            <v>10000000</v>
          </cell>
        </row>
        <row r="245">
          <cell r="A245">
            <v>44213</v>
          </cell>
          <cell r="C245" t="str">
            <v>عدنان النهدي</v>
          </cell>
          <cell r="BN245" t="str">
            <v>آجل</v>
          </cell>
          <cell r="BW245">
            <v>40000000</v>
          </cell>
        </row>
        <row r="246">
          <cell r="A246">
            <v>44213</v>
          </cell>
          <cell r="C246" t="str">
            <v>محلات أبوعمار المقطري</v>
          </cell>
          <cell r="BN246" t="str">
            <v>آجل</v>
          </cell>
          <cell r="BW246">
            <v>10000000</v>
          </cell>
        </row>
        <row r="247">
          <cell r="A247">
            <v>44213</v>
          </cell>
          <cell r="C247" t="str">
            <v>محلات أبوعصام</v>
          </cell>
          <cell r="BN247" t="str">
            <v>آجل</v>
          </cell>
          <cell r="BW247">
            <v>4620000</v>
          </cell>
        </row>
        <row r="248">
          <cell r="A248">
            <v>44213</v>
          </cell>
          <cell r="C248" t="str">
            <v>محلات صادق علي محي القديمي</v>
          </cell>
          <cell r="BN248" t="str">
            <v>آجل</v>
          </cell>
          <cell r="BW248">
            <v>6930000</v>
          </cell>
        </row>
        <row r="249">
          <cell r="A249">
            <v>44213</v>
          </cell>
          <cell r="C249" t="str">
            <v>محلات أبوعمار المقطري</v>
          </cell>
          <cell r="BN249" t="str">
            <v>آجل</v>
          </cell>
          <cell r="BW249">
            <v>10000000</v>
          </cell>
        </row>
        <row r="250">
          <cell r="A250">
            <v>44213</v>
          </cell>
          <cell r="C250" t="str">
            <v>نابت خليل</v>
          </cell>
          <cell r="BN250" t="str">
            <v>آجل</v>
          </cell>
          <cell r="BW250">
            <v>10000000</v>
          </cell>
        </row>
        <row r="251">
          <cell r="A251">
            <v>44213</v>
          </cell>
          <cell r="C251" t="str">
            <v>نابت خليل</v>
          </cell>
          <cell r="BN251" t="str">
            <v>آجل</v>
          </cell>
          <cell r="BW251">
            <v>2500000</v>
          </cell>
        </row>
        <row r="252">
          <cell r="A252">
            <v>44213</v>
          </cell>
          <cell r="C252" t="str">
            <v>نابت خليل</v>
          </cell>
          <cell r="BN252" t="str">
            <v>آجل</v>
          </cell>
          <cell r="BW252">
            <v>3500000</v>
          </cell>
        </row>
        <row r="253">
          <cell r="A253">
            <v>44214</v>
          </cell>
          <cell r="D253" t="str">
            <v>جبوتي</v>
          </cell>
          <cell r="F253" t="str">
            <v>SN L 24x1L</v>
          </cell>
          <cell r="BN253" t="str">
            <v>آجل</v>
          </cell>
        </row>
        <row r="254">
          <cell r="A254">
            <v>44214</v>
          </cell>
          <cell r="D254" t="str">
            <v>عدن</v>
          </cell>
          <cell r="F254" t="str">
            <v>SN L 24x1L</v>
          </cell>
          <cell r="BN254" t="str">
            <v>آجل</v>
          </cell>
        </row>
        <row r="255">
          <cell r="A255">
            <v>44214</v>
          </cell>
          <cell r="C255" t="str">
            <v>صالح الشاطر</v>
          </cell>
          <cell r="D255" t="str">
            <v>جبوتي</v>
          </cell>
          <cell r="F255" t="str">
            <v>SL 650</v>
          </cell>
          <cell r="BN255" t="str">
            <v>آجل</v>
          </cell>
          <cell r="BU255">
            <v>2310000</v>
          </cell>
        </row>
        <row r="256">
          <cell r="A256">
            <v>44214</v>
          </cell>
          <cell r="C256" t="str">
            <v>صالح الشاطر - اب</v>
          </cell>
          <cell r="D256" t="str">
            <v>جبوتي</v>
          </cell>
          <cell r="F256" t="str">
            <v>SL 650</v>
          </cell>
          <cell r="BN256" t="str">
            <v>آجل</v>
          </cell>
          <cell r="BU256">
            <v>2310000</v>
          </cell>
        </row>
        <row r="257">
          <cell r="A257">
            <v>44214</v>
          </cell>
          <cell r="C257" t="str">
            <v>صالح الشاطر - اب</v>
          </cell>
          <cell r="BN257" t="str">
            <v>آجل</v>
          </cell>
          <cell r="BW257">
            <v>7500</v>
          </cell>
        </row>
        <row r="258">
          <cell r="A258">
            <v>44214</v>
          </cell>
          <cell r="C258" t="str">
            <v>عدنان النهدي</v>
          </cell>
          <cell r="D258" t="str">
            <v>جبوتي</v>
          </cell>
          <cell r="F258" t="str">
            <v>SL 650</v>
          </cell>
          <cell r="BN258" t="str">
            <v>آجل</v>
          </cell>
          <cell r="BU258">
            <v>4620000</v>
          </cell>
        </row>
        <row r="259">
          <cell r="A259">
            <v>44214</v>
          </cell>
          <cell r="C259" t="str">
            <v>محلات المضلعي</v>
          </cell>
          <cell r="D259" t="str">
            <v>جبوتي</v>
          </cell>
          <cell r="F259" t="str">
            <v>SL 650</v>
          </cell>
          <cell r="BN259" t="str">
            <v>آجل</v>
          </cell>
          <cell r="BU259">
            <v>2310000</v>
          </cell>
        </row>
        <row r="260">
          <cell r="A260">
            <v>44215</v>
          </cell>
          <cell r="C260" t="str">
            <v>يحيى محمد المطري</v>
          </cell>
          <cell r="D260" t="str">
            <v>جبوتي</v>
          </cell>
          <cell r="F260" t="str">
            <v>T 5w30 SN 1 L</v>
          </cell>
          <cell r="BN260" t="str">
            <v>آجل</v>
          </cell>
          <cell r="BU260">
            <v>956970</v>
          </cell>
        </row>
        <row r="261">
          <cell r="A261">
            <v>44215</v>
          </cell>
          <cell r="D261" t="str">
            <v>جبوتي</v>
          </cell>
          <cell r="F261" t="str">
            <v>SN L 24x1L</v>
          </cell>
          <cell r="BN261" t="str">
            <v>آجل</v>
          </cell>
        </row>
        <row r="262">
          <cell r="A262">
            <v>44215</v>
          </cell>
          <cell r="C262" t="str">
            <v>محلات المضلعي</v>
          </cell>
          <cell r="BN262" t="str">
            <v>آجل</v>
          </cell>
          <cell r="BW262">
            <v>2310000</v>
          </cell>
        </row>
        <row r="263">
          <cell r="A263">
            <v>44215</v>
          </cell>
          <cell r="C263" t="str">
            <v>يحيى محمد المطري</v>
          </cell>
          <cell r="BN263" t="str">
            <v>آجل</v>
          </cell>
          <cell r="BW263">
            <v>957000</v>
          </cell>
        </row>
        <row r="264">
          <cell r="A264">
            <v>44217</v>
          </cell>
          <cell r="C264" t="str">
            <v>محلات البابلي</v>
          </cell>
          <cell r="BN264" t="str">
            <v>آجل</v>
          </cell>
          <cell r="BW264">
            <v>4620000</v>
          </cell>
        </row>
        <row r="265">
          <cell r="A265">
            <v>44217</v>
          </cell>
          <cell r="C265" t="str">
            <v>عبده الشاطر إب</v>
          </cell>
          <cell r="D265" t="str">
            <v>جبوتي</v>
          </cell>
          <cell r="F265" t="str">
            <v>T 0w20 SN 1 L</v>
          </cell>
          <cell r="BN265" t="str">
            <v>آجل</v>
          </cell>
          <cell r="BU265">
            <v>683550</v>
          </cell>
        </row>
        <row r="266">
          <cell r="A266">
            <v>44217</v>
          </cell>
          <cell r="D266" t="str">
            <v>جبوتي</v>
          </cell>
          <cell r="F266" t="str">
            <v>T 10w30 SN 1 L</v>
          </cell>
          <cell r="BN266" t="str">
            <v>آجل</v>
          </cell>
        </row>
        <row r="267">
          <cell r="A267">
            <v>44217</v>
          </cell>
          <cell r="C267" t="str">
            <v>عبده الشاطر إب</v>
          </cell>
          <cell r="BN267" t="str">
            <v>آجل</v>
          </cell>
          <cell r="BW267">
            <v>1500</v>
          </cell>
        </row>
        <row r="268">
          <cell r="A268">
            <v>44220</v>
          </cell>
          <cell r="C268" t="str">
            <v>صالح الشاطر</v>
          </cell>
          <cell r="BN268" t="str">
            <v>آجل</v>
          </cell>
          <cell r="BW268">
            <v>2310000</v>
          </cell>
        </row>
        <row r="269">
          <cell r="A269">
            <v>44220</v>
          </cell>
          <cell r="C269" t="str">
            <v>صالح الشاطر - اب</v>
          </cell>
          <cell r="BN269" t="str">
            <v>آجل</v>
          </cell>
          <cell r="BW269">
            <v>2310000</v>
          </cell>
        </row>
        <row r="270">
          <cell r="A270">
            <v>44221</v>
          </cell>
          <cell r="C270" t="str">
            <v>عبدالحكيم القاضي</v>
          </cell>
          <cell r="D270" t="str">
            <v>جبوتي</v>
          </cell>
          <cell r="F270" t="str">
            <v>SL 650</v>
          </cell>
          <cell r="BN270" t="str">
            <v>آجل</v>
          </cell>
          <cell r="BU270">
            <v>2310000</v>
          </cell>
        </row>
        <row r="271">
          <cell r="A271">
            <v>44221</v>
          </cell>
          <cell r="C271" t="str">
            <v>صالح الشاطر</v>
          </cell>
          <cell r="D271" t="str">
            <v>جبوتي</v>
          </cell>
          <cell r="F271" t="str">
            <v>T 5w30 SN 1 L</v>
          </cell>
          <cell r="BN271" t="str">
            <v>آجل</v>
          </cell>
          <cell r="BU271">
            <v>6835500</v>
          </cell>
        </row>
        <row r="272">
          <cell r="A272">
            <v>44221</v>
          </cell>
          <cell r="D272" t="str">
            <v>جبوتي</v>
          </cell>
          <cell r="F272" t="str">
            <v>T 10w30 SN 1 L</v>
          </cell>
          <cell r="BN272" t="str">
            <v>آجل</v>
          </cell>
        </row>
        <row r="273">
          <cell r="A273">
            <v>44221</v>
          </cell>
          <cell r="D273" t="str">
            <v>جبوتي</v>
          </cell>
          <cell r="F273" t="str">
            <v>SN L 24x1L</v>
          </cell>
          <cell r="BN273" t="str">
            <v>آجل</v>
          </cell>
        </row>
        <row r="274">
          <cell r="A274">
            <v>44221</v>
          </cell>
          <cell r="C274" t="str">
            <v>كمية مجانية صنعاء</v>
          </cell>
          <cell r="D274" t="str">
            <v>جبوتي</v>
          </cell>
          <cell r="F274" t="str">
            <v>SN L 24x1L</v>
          </cell>
          <cell r="BN274" t="str">
            <v>آجل</v>
          </cell>
        </row>
        <row r="275">
          <cell r="A275">
            <v>44221</v>
          </cell>
          <cell r="C275" t="str">
            <v>سفيان المليكي</v>
          </cell>
          <cell r="D275" t="str">
            <v>جبوتي</v>
          </cell>
          <cell r="F275" t="str">
            <v>T 0w20 SN 1 L</v>
          </cell>
          <cell r="BN275" t="str">
            <v>آجل</v>
          </cell>
          <cell r="BU275">
            <v>13671000</v>
          </cell>
        </row>
        <row r="276">
          <cell r="A276">
            <v>44221</v>
          </cell>
          <cell r="D276" t="str">
            <v>جبوتي</v>
          </cell>
          <cell r="F276" t="str">
            <v>T 5w30 SN 1 L</v>
          </cell>
          <cell r="BN276" t="str">
            <v>آجل</v>
          </cell>
        </row>
        <row r="277">
          <cell r="A277">
            <v>44221</v>
          </cell>
          <cell r="D277" t="str">
            <v>جبوتي</v>
          </cell>
          <cell r="F277" t="str">
            <v>T 10w30 SN 1 L</v>
          </cell>
          <cell r="BN277" t="str">
            <v>آجل</v>
          </cell>
        </row>
        <row r="278">
          <cell r="A278">
            <v>44221</v>
          </cell>
          <cell r="D278" t="str">
            <v>جبوتي</v>
          </cell>
          <cell r="F278" t="str">
            <v>SN L 24x1L</v>
          </cell>
          <cell r="BN278" t="str">
            <v>آجل</v>
          </cell>
        </row>
        <row r="279">
          <cell r="A279">
            <v>44221</v>
          </cell>
          <cell r="C279" t="str">
            <v>كمية مجانية صنعاء</v>
          </cell>
          <cell r="D279" t="str">
            <v>جبوتي</v>
          </cell>
          <cell r="F279" t="str">
            <v>SN L 24x1L</v>
          </cell>
          <cell r="BN279" t="str">
            <v>آجل</v>
          </cell>
        </row>
        <row r="280">
          <cell r="A280">
            <v>44222</v>
          </cell>
          <cell r="C280" t="str">
            <v>AMTC</v>
          </cell>
          <cell r="D280" t="str">
            <v>جبوتي</v>
          </cell>
          <cell r="F280" t="str">
            <v>T 5w30 SN 1 L</v>
          </cell>
          <cell r="BN280" t="str">
            <v>آجل</v>
          </cell>
          <cell r="BU280">
            <v>23924250</v>
          </cell>
        </row>
        <row r="281">
          <cell r="A281">
            <v>44222</v>
          </cell>
          <cell r="D281" t="str">
            <v>جبوتي</v>
          </cell>
          <cell r="F281" t="str">
            <v>SN L 24x1L</v>
          </cell>
          <cell r="BN281" t="str">
            <v>آجل</v>
          </cell>
        </row>
        <row r="282">
          <cell r="A282">
            <v>44222</v>
          </cell>
          <cell r="C282" t="str">
            <v>عبده الشاطر إب</v>
          </cell>
          <cell r="BN282" t="str">
            <v>آجل</v>
          </cell>
          <cell r="BW282">
            <v>10317750</v>
          </cell>
        </row>
        <row r="283">
          <cell r="A283">
            <v>44222</v>
          </cell>
          <cell r="C283" t="str">
            <v>علي مسفر عقاب وأولاده</v>
          </cell>
          <cell r="BN283" t="str">
            <v>آجل</v>
          </cell>
          <cell r="BW283">
            <v>4690000</v>
          </cell>
        </row>
        <row r="284">
          <cell r="A284">
            <v>44223</v>
          </cell>
          <cell r="C284" t="str">
            <v>مبيعات نقدية - صنعاء</v>
          </cell>
          <cell r="D284" t="str">
            <v>جبوتي</v>
          </cell>
          <cell r="F284" t="str">
            <v>D-50 644</v>
          </cell>
          <cell r="BN284" t="str">
            <v>آجل</v>
          </cell>
          <cell r="BU284">
            <v>14500</v>
          </cell>
          <cell r="BW284">
            <v>14500</v>
          </cell>
        </row>
        <row r="285">
          <cell r="A285">
            <v>44223</v>
          </cell>
          <cell r="C285" t="str">
            <v>عبدالسلام الطاهري - دولار</v>
          </cell>
          <cell r="D285" t="str">
            <v>عدن</v>
          </cell>
          <cell r="F285" t="str">
            <v>SL 650</v>
          </cell>
          <cell r="BN285" t="str">
            <v>آجل</v>
          </cell>
          <cell r="BU285">
            <v>8680000</v>
          </cell>
          <cell r="BX285">
            <v>14000</v>
          </cell>
        </row>
        <row r="286">
          <cell r="A286">
            <v>44223</v>
          </cell>
          <cell r="C286" t="str">
            <v>عبدالسلام الطاهري - دولار</v>
          </cell>
          <cell r="D286" t="str">
            <v>عدن</v>
          </cell>
          <cell r="F286" t="str">
            <v>SN L 24x1L</v>
          </cell>
          <cell r="BN286" t="str">
            <v>آجل</v>
          </cell>
          <cell r="BU286">
            <v>1934400</v>
          </cell>
          <cell r="BX286">
            <v>3120</v>
          </cell>
        </row>
        <row r="287">
          <cell r="A287">
            <v>44223</v>
          </cell>
          <cell r="C287" t="str">
            <v>فهيم الطاهري - دولار</v>
          </cell>
          <cell r="D287" t="str">
            <v>عدن</v>
          </cell>
          <cell r="F287" t="str">
            <v>SL 650</v>
          </cell>
          <cell r="BN287" t="str">
            <v>آجل</v>
          </cell>
          <cell r="BU287">
            <v>4340000</v>
          </cell>
          <cell r="BX287">
            <v>7000</v>
          </cell>
        </row>
        <row r="288">
          <cell r="A288">
            <v>44223</v>
          </cell>
          <cell r="C288" t="str">
            <v>فهيم الطاهري - دولار</v>
          </cell>
          <cell r="D288" t="str">
            <v>عدن</v>
          </cell>
          <cell r="F288" t="str">
            <v>SN L 24x1L</v>
          </cell>
          <cell r="BN288" t="str">
            <v>آجل</v>
          </cell>
          <cell r="BU288">
            <v>1934400</v>
          </cell>
          <cell r="BX288">
            <v>3120</v>
          </cell>
        </row>
        <row r="289">
          <cell r="A289">
            <v>44223</v>
          </cell>
          <cell r="C289" t="str">
            <v>هرتز بالدولار</v>
          </cell>
          <cell r="BN289" t="str">
            <v>آجل</v>
          </cell>
          <cell r="BW289">
            <v>2734200</v>
          </cell>
          <cell r="BY289">
            <v>4410</v>
          </cell>
        </row>
        <row r="290">
          <cell r="A290">
            <v>44223</v>
          </cell>
          <cell r="C290" t="str">
            <v>حوالة واردة من عدن</v>
          </cell>
          <cell r="BN290" t="str">
            <v>آجل</v>
          </cell>
          <cell r="BW290">
            <v>350000</v>
          </cell>
        </row>
        <row r="291">
          <cell r="A291">
            <v>44223</v>
          </cell>
          <cell r="C291" t="str">
            <v>حوالة صادرة من عدن</v>
          </cell>
          <cell r="BN291" t="str">
            <v>آجل</v>
          </cell>
          <cell r="BU291">
            <v>350000</v>
          </cell>
        </row>
        <row r="292">
          <cell r="A292">
            <v>44224</v>
          </cell>
          <cell r="C292" t="str">
            <v>AMTC</v>
          </cell>
          <cell r="D292" t="str">
            <v>جبوتي</v>
          </cell>
          <cell r="F292" t="str">
            <v>SL 650</v>
          </cell>
          <cell r="BN292" t="str">
            <v>آجل</v>
          </cell>
          <cell r="BU292">
            <v>2310000</v>
          </cell>
        </row>
        <row r="293">
          <cell r="A293">
            <v>44224</v>
          </cell>
          <cell r="C293" t="str">
            <v>مبيعات نقدية - صنعاء</v>
          </cell>
          <cell r="D293" t="str">
            <v>جبوتي</v>
          </cell>
          <cell r="F293" t="str">
            <v>SN L 24x1L</v>
          </cell>
          <cell r="BN293" t="str">
            <v>آجل</v>
          </cell>
          <cell r="BU293">
            <v>17400</v>
          </cell>
          <cell r="BW293">
            <v>17400</v>
          </cell>
        </row>
        <row r="294">
          <cell r="A294">
            <v>44224</v>
          </cell>
          <cell r="C294" t="str">
            <v>عبدالسلام الطاهري - دولار</v>
          </cell>
          <cell r="D294" t="str">
            <v>عدن</v>
          </cell>
          <cell r="F294" t="str">
            <v>SL 650</v>
          </cell>
          <cell r="BN294" t="str">
            <v>آجل</v>
          </cell>
          <cell r="BU294">
            <v>607600</v>
          </cell>
          <cell r="BX294">
            <v>980</v>
          </cell>
        </row>
        <row r="295">
          <cell r="A295">
            <v>44228</v>
          </cell>
          <cell r="C295" t="str">
            <v>عبدالسلام الطاهري - دولار</v>
          </cell>
          <cell r="D295" t="str">
            <v>عدن</v>
          </cell>
          <cell r="F295" t="str">
            <v>SN L 24x1L</v>
          </cell>
          <cell r="BN295" t="str">
            <v>آجل</v>
          </cell>
          <cell r="BU295">
            <v>1934400</v>
          </cell>
          <cell r="BX295">
            <v>3120</v>
          </cell>
        </row>
        <row r="296">
          <cell r="A296">
            <v>44228</v>
          </cell>
          <cell r="C296" t="str">
            <v>عبدالسلام الطاهري - دولار</v>
          </cell>
          <cell r="D296" t="str">
            <v>عدن</v>
          </cell>
          <cell r="F296" t="str">
            <v>15W40 5L</v>
          </cell>
          <cell r="BN296" t="str">
            <v>آجل</v>
          </cell>
          <cell r="BU296">
            <v>1103600</v>
          </cell>
          <cell r="BX296">
            <v>1780</v>
          </cell>
        </row>
        <row r="297">
          <cell r="A297">
            <v>44229</v>
          </cell>
          <cell r="C297" t="str">
            <v>عبده الشاطر عدن - دولار</v>
          </cell>
          <cell r="D297" t="str">
            <v>عدن</v>
          </cell>
          <cell r="F297" t="str">
            <v>SN L 24x1L</v>
          </cell>
          <cell r="BN297" t="str">
            <v>آجل</v>
          </cell>
          <cell r="BU297">
            <v>1934400</v>
          </cell>
          <cell r="BX297">
            <v>3120</v>
          </cell>
        </row>
        <row r="298">
          <cell r="A298">
            <v>44229</v>
          </cell>
          <cell r="C298" t="str">
            <v>عبده الشاطر عدن - دولار</v>
          </cell>
          <cell r="D298" t="str">
            <v>عدن</v>
          </cell>
          <cell r="F298" t="str">
            <v>SN L 24x1L</v>
          </cell>
          <cell r="BN298" t="str">
            <v>آجل</v>
          </cell>
          <cell r="BU298">
            <v>108160</v>
          </cell>
          <cell r="BX298">
            <v>1040</v>
          </cell>
        </row>
        <row r="299">
          <cell r="A299">
            <v>44229</v>
          </cell>
          <cell r="C299" t="str">
            <v>كمية مجانية عدن</v>
          </cell>
          <cell r="D299" t="str">
            <v>عدن</v>
          </cell>
          <cell r="F299" t="str">
            <v>SN L 24x1L</v>
          </cell>
          <cell r="BN299" t="str">
            <v>آجل</v>
          </cell>
        </row>
        <row r="300">
          <cell r="A300">
            <v>44229</v>
          </cell>
          <cell r="C300" t="str">
            <v>سفيان المليكي</v>
          </cell>
          <cell r="BN300" t="str">
            <v>آجل</v>
          </cell>
          <cell r="BW300">
            <v>5000000</v>
          </cell>
        </row>
        <row r="301">
          <cell r="A301">
            <v>44229</v>
          </cell>
          <cell r="C301" t="str">
            <v>عبده الشاطر عدن - دولار</v>
          </cell>
          <cell r="BN301" t="str">
            <v>آجل</v>
          </cell>
          <cell r="BW301">
            <v>2579200</v>
          </cell>
          <cell r="BY301">
            <v>4160</v>
          </cell>
        </row>
        <row r="302">
          <cell r="A302">
            <v>44230</v>
          </cell>
          <cell r="C302" t="str">
            <v>عبده الشاطر إب</v>
          </cell>
          <cell r="D302" t="str">
            <v>جبوتي</v>
          </cell>
          <cell r="F302" t="str">
            <v>T 5w30 SN 1 L</v>
          </cell>
          <cell r="BN302" t="str">
            <v>آجل</v>
          </cell>
          <cell r="BU302">
            <v>1367100</v>
          </cell>
        </row>
        <row r="303">
          <cell r="A303">
            <v>44230</v>
          </cell>
          <cell r="D303" t="str">
            <v>جبوتي</v>
          </cell>
          <cell r="F303" t="str">
            <v>SN L 24x1L</v>
          </cell>
          <cell r="BN303" t="str">
            <v>آجل</v>
          </cell>
        </row>
        <row r="304">
          <cell r="A304">
            <v>44230</v>
          </cell>
          <cell r="D304" t="str">
            <v>عدن</v>
          </cell>
          <cell r="F304" t="str">
            <v>SN L 24x1L</v>
          </cell>
          <cell r="BN304" t="str">
            <v>آجل</v>
          </cell>
        </row>
        <row r="305">
          <cell r="A305">
            <v>44230</v>
          </cell>
          <cell r="C305" t="str">
            <v>عبده الشاطر إب</v>
          </cell>
          <cell r="BN305" t="str">
            <v>آجل</v>
          </cell>
          <cell r="BW305">
            <v>3000</v>
          </cell>
        </row>
        <row r="306">
          <cell r="A306">
            <v>44230</v>
          </cell>
          <cell r="C306" t="str">
            <v>فهيم الطاهري - دولار</v>
          </cell>
          <cell r="BN306" t="str">
            <v>آجل</v>
          </cell>
          <cell r="BW306">
            <v>6274400</v>
          </cell>
          <cell r="BY306">
            <v>10120</v>
          </cell>
        </row>
        <row r="307">
          <cell r="A307">
            <v>44231</v>
          </cell>
          <cell r="C307" t="str">
            <v>مبيعات نقدية - صنعاء</v>
          </cell>
          <cell r="BN307" t="str">
            <v>آجل</v>
          </cell>
          <cell r="BW307">
            <v>1125000</v>
          </cell>
        </row>
        <row r="308">
          <cell r="A308">
            <v>44233</v>
          </cell>
          <cell r="C308" t="str">
            <v>محلات المطهر</v>
          </cell>
          <cell r="BN308" t="str">
            <v>آجل</v>
          </cell>
          <cell r="BW308">
            <v>500000</v>
          </cell>
        </row>
        <row r="309">
          <cell r="A309">
            <v>44233</v>
          </cell>
        </row>
        <row r="310">
          <cell r="A310">
            <v>44234</v>
          </cell>
          <cell r="D310" t="str">
            <v>جبوتي</v>
          </cell>
          <cell r="F310" t="str">
            <v>SL 650</v>
          </cell>
          <cell r="BN310" t="str">
            <v>آجل</v>
          </cell>
        </row>
        <row r="311">
          <cell r="A311">
            <v>44234</v>
          </cell>
          <cell r="D311" t="str">
            <v>جبوتي</v>
          </cell>
          <cell r="F311" t="str">
            <v>SL 650</v>
          </cell>
          <cell r="BN311" t="str">
            <v>آجل</v>
          </cell>
        </row>
        <row r="312">
          <cell r="A312">
            <v>44234</v>
          </cell>
          <cell r="C312" t="str">
            <v>مبيعات نقدية - صنعاء</v>
          </cell>
          <cell r="D312" t="str">
            <v>جبوتي</v>
          </cell>
          <cell r="F312" t="str">
            <v>SJ 700</v>
          </cell>
          <cell r="BN312" t="str">
            <v>آجل</v>
          </cell>
          <cell r="BU312">
            <v>2430000</v>
          </cell>
        </row>
        <row r="313">
          <cell r="A313">
            <v>44234</v>
          </cell>
          <cell r="C313" t="str">
            <v>مبيعات نقدية - صنعاء</v>
          </cell>
          <cell r="D313" t="str">
            <v>جبوتي</v>
          </cell>
          <cell r="BN313" t="str">
            <v>آجل</v>
          </cell>
          <cell r="BU313">
            <v>270000</v>
          </cell>
        </row>
        <row r="314">
          <cell r="A314">
            <v>44234</v>
          </cell>
          <cell r="C314" t="str">
            <v>عبدالحافظ زين - دولار</v>
          </cell>
          <cell r="D314" t="str">
            <v>عدن</v>
          </cell>
          <cell r="F314" t="str">
            <v>T 5w30 SN 1 L</v>
          </cell>
          <cell r="BN314" t="str">
            <v>آجل</v>
          </cell>
          <cell r="BU314">
            <v>644800</v>
          </cell>
          <cell r="BX314">
            <v>1040</v>
          </cell>
        </row>
        <row r="315">
          <cell r="A315">
            <v>44234</v>
          </cell>
          <cell r="C315" t="str">
            <v>عبدالحافظ زين - دولار</v>
          </cell>
          <cell r="BN315" t="str">
            <v>آجل</v>
          </cell>
          <cell r="BW315">
            <v>644800</v>
          </cell>
          <cell r="BY315">
            <v>1040</v>
          </cell>
        </row>
        <row r="316">
          <cell r="A316">
            <v>44234</v>
          </cell>
          <cell r="BN316" t="str">
            <v>آجل</v>
          </cell>
        </row>
        <row r="317">
          <cell r="A317">
            <v>44234</v>
          </cell>
          <cell r="C317" t="str">
            <v>عدنان النهدي</v>
          </cell>
          <cell r="BN317" t="str">
            <v>آجل</v>
          </cell>
          <cell r="BW317">
            <v>17750000</v>
          </cell>
        </row>
        <row r="318">
          <cell r="A318">
            <v>44234</v>
          </cell>
          <cell r="C318" t="str">
            <v>مبيعات نقدية - صنعاء</v>
          </cell>
          <cell r="BN318" t="str">
            <v>آجل</v>
          </cell>
          <cell r="BW318">
            <v>1575000</v>
          </cell>
        </row>
        <row r="319">
          <cell r="A319">
            <v>44235</v>
          </cell>
          <cell r="D319" t="str">
            <v>جبوتي</v>
          </cell>
          <cell r="F319" t="str">
            <v>SL 650</v>
          </cell>
          <cell r="BN319" t="str">
            <v>آجل</v>
          </cell>
        </row>
        <row r="320">
          <cell r="A320">
            <v>44235</v>
          </cell>
          <cell r="D320" t="str">
            <v>جبوتي</v>
          </cell>
          <cell r="F320" t="str">
            <v>SL 650</v>
          </cell>
          <cell r="BN320" t="str">
            <v>آجل</v>
          </cell>
        </row>
        <row r="321">
          <cell r="A321">
            <v>44235</v>
          </cell>
          <cell r="C321" t="str">
            <v>عدنان النهدي</v>
          </cell>
          <cell r="D321" t="str">
            <v>جبوتي</v>
          </cell>
          <cell r="F321" t="str">
            <v>SL 650</v>
          </cell>
          <cell r="BN321" t="str">
            <v>آجل</v>
          </cell>
          <cell r="BU321">
            <v>29935500</v>
          </cell>
        </row>
        <row r="322">
          <cell r="A322">
            <v>44235</v>
          </cell>
          <cell r="D322" t="str">
            <v>جبوتي</v>
          </cell>
          <cell r="F322" t="str">
            <v>T 5w30 SN 1 L</v>
          </cell>
          <cell r="BN322" t="str">
            <v>آجل</v>
          </cell>
        </row>
        <row r="323">
          <cell r="A323">
            <v>44235</v>
          </cell>
          <cell r="D323" t="str">
            <v>جبوتي</v>
          </cell>
          <cell r="F323" t="str">
            <v>T 10w30 SN 1 L</v>
          </cell>
          <cell r="BN323" t="str">
            <v>آجل</v>
          </cell>
        </row>
        <row r="324">
          <cell r="A324">
            <v>44235</v>
          </cell>
          <cell r="D324" t="str">
            <v>جبوتي</v>
          </cell>
          <cell r="F324" t="str">
            <v>SN L 24x1L</v>
          </cell>
          <cell r="BN324" t="str">
            <v>آجل</v>
          </cell>
        </row>
        <row r="325">
          <cell r="A325">
            <v>44235</v>
          </cell>
          <cell r="C325" t="str">
            <v>كمية مجانية صنعاء</v>
          </cell>
          <cell r="D325" t="str">
            <v>جبوتي</v>
          </cell>
          <cell r="F325" t="str">
            <v>SN L 24x1L</v>
          </cell>
          <cell r="BN325" t="str">
            <v>آجل</v>
          </cell>
        </row>
        <row r="326">
          <cell r="A326">
            <v>44235</v>
          </cell>
          <cell r="C326" t="str">
            <v>محلات البابلي</v>
          </cell>
          <cell r="D326" t="str">
            <v>جبوتي</v>
          </cell>
          <cell r="F326" t="str">
            <v>SL 650</v>
          </cell>
          <cell r="BN326" t="str">
            <v>آجل</v>
          </cell>
          <cell r="BU326">
            <v>23100000</v>
          </cell>
        </row>
        <row r="327">
          <cell r="A327">
            <v>44235</v>
          </cell>
          <cell r="C327" t="str">
            <v>محلات أبوعمار المقطري</v>
          </cell>
          <cell r="D327" t="str">
            <v>جبوتي</v>
          </cell>
          <cell r="F327" t="str">
            <v>SL 650</v>
          </cell>
          <cell r="BN327" t="str">
            <v>آجل</v>
          </cell>
          <cell r="BU327">
            <v>23100000</v>
          </cell>
        </row>
        <row r="328">
          <cell r="A328">
            <v>44235</v>
          </cell>
          <cell r="C328" t="str">
            <v>محلات أبوعمار المقطري</v>
          </cell>
          <cell r="BN328" t="str">
            <v>آجل</v>
          </cell>
          <cell r="BW328">
            <v>75000</v>
          </cell>
        </row>
        <row r="329">
          <cell r="A329">
            <v>44235</v>
          </cell>
          <cell r="C329" t="str">
            <v>محلات أبوعصام</v>
          </cell>
          <cell r="D329" t="str">
            <v>جبوتي</v>
          </cell>
          <cell r="F329" t="str">
            <v>SL 650</v>
          </cell>
          <cell r="BN329" t="str">
            <v>آجل</v>
          </cell>
          <cell r="BU329">
            <v>4620000</v>
          </cell>
        </row>
        <row r="330">
          <cell r="A330">
            <v>44235</v>
          </cell>
          <cell r="C330" t="str">
            <v>محلات أبوعصام</v>
          </cell>
          <cell r="BN330" t="str">
            <v>آجل</v>
          </cell>
          <cell r="BW330">
            <v>10000</v>
          </cell>
        </row>
        <row r="331">
          <cell r="A331">
            <v>44235</v>
          </cell>
          <cell r="C331" t="str">
            <v>محلات صادق علي محي القديمي</v>
          </cell>
          <cell r="D331" t="str">
            <v>جبوتي</v>
          </cell>
          <cell r="F331" t="str">
            <v>SL 650</v>
          </cell>
          <cell r="BN331" t="str">
            <v>آجل</v>
          </cell>
          <cell r="BU331">
            <v>13860000</v>
          </cell>
        </row>
        <row r="332">
          <cell r="A332">
            <v>44235</v>
          </cell>
          <cell r="C332" t="str">
            <v>محمد حسن أحمد البحري</v>
          </cell>
          <cell r="D332" t="str">
            <v>جبوتي</v>
          </cell>
          <cell r="F332" t="str">
            <v>SL 650</v>
          </cell>
          <cell r="BN332" t="str">
            <v>آجل</v>
          </cell>
          <cell r="BU332">
            <v>5303550</v>
          </cell>
        </row>
        <row r="333">
          <cell r="A333">
            <v>44235</v>
          </cell>
          <cell r="D333" t="str">
            <v>جبوتي</v>
          </cell>
          <cell r="F333" t="str">
            <v>SN L 24x1L</v>
          </cell>
          <cell r="BN333" t="str">
            <v>آجل</v>
          </cell>
        </row>
        <row r="334">
          <cell r="A334">
            <v>44235</v>
          </cell>
          <cell r="C334" t="str">
            <v>سفيان المليكي</v>
          </cell>
          <cell r="D334" t="str">
            <v>جبوتي</v>
          </cell>
          <cell r="F334" t="str">
            <v>SL 650</v>
          </cell>
          <cell r="BN334" t="str">
            <v>آجل</v>
          </cell>
          <cell r="BU334">
            <v>13860000</v>
          </cell>
        </row>
        <row r="335">
          <cell r="A335">
            <v>44235</v>
          </cell>
          <cell r="C335" t="str">
            <v>بسام القدسي</v>
          </cell>
          <cell r="D335" t="str">
            <v>جبوتي</v>
          </cell>
          <cell r="F335" t="str">
            <v>T 0w20 SN 1 L</v>
          </cell>
          <cell r="BN335" t="str">
            <v>آجل</v>
          </cell>
          <cell r="BU335">
            <v>6835500</v>
          </cell>
        </row>
        <row r="336">
          <cell r="A336">
            <v>44235</v>
          </cell>
          <cell r="D336" t="str">
            <v>جبوتي</v>
          </cell>
          <cell r="F336" t="str">
            <v>T 5w30 SN 1 L</v>
          </cell>
          <cell r="BN336" t="str">
            <v>آجل</v>
          </cell>
        </row>
        <row r="337">
          <cell r="A337">
            <v>44235</v>
          </cell>
          <cell r="D337" t="str">
            <v>جبوتي</v>
          </cell>
          <cell r="F337" t="str">
            <v>SN L 24x1L</v>
          </cell>
          <cell r="BN337" t="str">
            <v>آجل</v>
          </cell>
        </row>
        <row r="338">
          <cell r="A338">
            <v>44235</v>
          </cell>
          <cell r="C338" t="str">
            <v>كمية مجانية صنعاء</v>
          </cell>
          <cell r="D338" t="str">
            <v>جبوتي</v>
          </cell>
          <cell r="F338" t="str">
            <v>SN L 24x1L</v>
          </cell>
          <cell r="BN338" t="str">
            <v>آجل</v>
          </cell>
        </row>
        <row r="339">
          <cell r="A339">
            <v>44235</v>
          </cell>
          <cell r="C339" t="str">
            <v>محلات محمد الكينعي</v>
          </cell>
          <cell r="D339" t="str">
            <v>جبوتي</v>
          </cell>
          <cell r="F339" t="str">
            <v>SL 650</v>
          </cell>
          <cell r="BN339" t="str">
            <v>آجل</v>
          </cell>
          <cell r="BU339">
            <v>4620000</v>
          </cell>
        </row>
        <row r="340">
          <cell r="A340">
            <v>44235</v>
          </cell>
          <cell r="C340" t="str">
            <v>حفظالله خبيزان</v>
          </cell>
          <cell r="D340" t="str">
            <v>جبوتي</v>
          </cell>
          <cell r="F340" t="str">
            <v>SL 650</v>
          </cell>
          <cell r="BN340" t="str">
            <v>آجل</v>
          </cell>
          <cell r="BU340">
            <v>4620000</v>
          </cell>
        </row>
        <row r="341">
          <cell r="A341">
            <v>44235</v>
          </cell>
          <cell r="C341" t="str">
            <v>محلات الحبيشي - دولار</v>
          </cell>
          <cell r="D341" t="str">
            <v>عدن</v>
          </cell>
          <cell r="F341" t="str">
            <v>T 0w20 SN 1 L</v>
          </cell>
          <cell r="BN341" t="str">
            <v>آجل</v>
          </cell>
          <cell r="BU341">
            <v>644800</v>
          </cell>
          <cell r="BX341">
            <v>1040</v>
          </cell>
        </row>
        <row r="342">
          <cell r="A342">
            <v>44235</v>
          </cell>
          <cell r="C342" t="str">
            <v>محمد حسن أحمد البحري</v>
          </cell>
          <cell r="BN342" t="str">
            <v>آجل</v>
          </cell>
          <cell r="BW342">
            <v>4620000</v>
          </cell>
        </row>
        <row r="343">
          <cell r="A343">
            <v>44235</v>
          </cell>
          <cell r="C343" t="str">
            <v>محمد حسن أحمد البحري</v>
          </cell>
          <cell r="BN343" t="str">
            <v>آجل</v>
          </cell>
          <cell r="BW343">
            <v>683500</v>
          </cell>
        </row>
        <row r="344">
          <cell r="A344">
            <v>44235</v>
          </cell>
          <cell r="C344" t="str">
            <v>بسام القدسي</v>
          </cell>
          <cell r="BN344" t="str">
            <v>آجل</v>
          </cell>
          <cell r="BW344">
            <v>6000000</v>
          </cell>
        </row>
        <row r="345">
          <cell r="A345">
            <v>44235</v>
          </cell>
          <cell r="C345" t="str">
            <v>سفيان المليكي</v>
          </cell>
          <cell r="BN345" t="str">
            <v>آجل</v>
          </cell>
          <cell r="BW345">
            <v>8350000</v>
          </cell>
        </row>
        <row r="346">
          <cell r="A346">
            <v>44235</v>
          </cell>
          <cell r="C346" t="str">
            <v>محلات محمد الكينعي</v>
          </cell>
          <cell r="BN346" t="str">
            <v>آجل</v>
          </cell>
          <cell r="BW346">
            <v>4620000</v>
          </cell>
        </row>
        <row r="347">
          <cell r="A347">
            <v>44235</v>
          </cell>
          <cell r="C347" t="str">
            <v>حفظالله خبيزان</v>
          </cell>
          <cell r="BN347" t="str">
            <v>آجل</v>
          </cell>
          <cell r="BW347">
            <v>620000</v>
          </cell>
        </row>
        <row r="348">
          <cell r="A348">
            <v>44235</v>
          </cell>
          <cell r="C348" t="str">
            <v>محلات صادق علي محي القديمي</v>
          </cell>
          <cell r="BN348" t="str">
            <v>آجل</v>
          </cell>
          <cell r="BW348">
            <v>11000000</v>
          </cell>
        </row>
        <row r="349">
          <cell r="A349">
            <v>44236</v>
          </cell>
          <cell r="D349" t="str">
            <v>جبوتي</v>
          </cell>
          <cell r="F349" t="str">
            <v>SL 650</v>
          </cell>
          <cell r="BN349" t="str">
            <v>آجل</v>
          </cell>
        </row>
        <row r="350">
          <cell r="A350">
            <v>44236</v>
          </cell>
          <cell r="D350" t="str">
            <v>جبوتي</v>
          </cell>
          <cell r="F350" t="str">
            <v>SL 650</v>
          </cell>
          <cell r="BN350" t="str">
            <v>آجل</v>
          </cell>
        </row>
        <row r="351">
          <cell r="A351">
            <v>44236</v>
          </cell>
          <cell r="C351" t="str">
            <v>علي حسن القحم</v>
          </cell>
          <cell r="D351" t="str">
            <v>جبوتي</v>
          </cell>
          <cell r="F351" t="str">
            <v>SL 650</v>
          </cell>
          <cell r="BN351" t="str">
            <v>آجل</v>
          </cell>
          <cell r="BU351">
            <v>39175500</v>
          </cell>
        </row>
        <row r="352">
          <cell r="A352">
            <v>44236</v>
          </cell>
          <cell r="D352" t="str">
            <v>جبوتي</v>
          </cell>
          <cell r="F352" t="str">
            <v>SN L 24x1L</v>
          </cell>
          <cell r="BN352" t="str">
            <v>آجل</v>
          </cell>
        </row>
        <row r="353">
          <cell r="A353">
            <v>44236</v>
          </cell>
          <cell r="C353" t="str">
            <v>كمية مجانية صنعاء</v>
          </cell>
          <cell r="D353" t="str">
            <v>جبوتي</v>
          </cell>
          <cell r="F353" t="str">
            <v>SN L 24x1L</v>
          </cell>
          <cell r="BN353" t="str">
            <v>آجل</v>
          </cell>
        </row>
        <row r="354">
          <cell r="A354">
            <v>44236</v>
          </cell>
          <cell r="C354" t="str">
            <v>علي حسن القحم</v>
          </cell>
          <cell r="BN354" t="str">
            <v>آجل</v>
          </cell>
          <cell r="BW354">
            <v>160000</v>
          </cell>
        </row>
        <row r="355">
          <cell r="A355">
            <v>44236</v>
          </cell>
          <cell r="C355" t="str">
            <v>علي مسفر عقاب وأولاده</v>
          </cell>
          <cell r="D355" t="str">
            <v>جبوتي</v>
          </cell>
          <cell r="F355" t="str">
            <v>SL 650</v>
          </cell>
          <cell r="BN355" t="str">
            <v>آجل</v>
          </cell>
          <cell r="BU355">
            <v>25150650</v>
          </cell>
        </row>
        <row r="356">
          <cell r="A356">
            <v>44236</v>
          </cell>
          <cell r="D356" t="str">
            <v>جبوتي</v>
          </cell>
          <cell r="F356" t="str">
            <v>SN L 24x1L</v>
          </cell>
          <cell r="BN356" t="str">
            <v>آجل</v>
          </cell>
        </row>
        <row r="357">
          <cell r="A357">
            <v>44236</v>
          </cell>
          <cell r="C357" t="str">
            <v>عبدالحكيم القاضي</v>
          </cell>
          <cell r="D357" t="str">
            <v>جبوتي</v>
          </cell>
          <cell r="F357" t="str">
            <v>SL 650</v>
          </cell>
          <cell r="BN357" t="str">
            <v>آجل</v>
          </cell>
          <cell r="BU357">
            <v>23100000</v>
          </cell>
        </row>
        <row r="358">
          <cell r="A358">
            <v>44236</v>
          </cell>
          <cell r="C358" t="str">
            <v>محلات يحيى جعمزة</v>
          </cell>
          <cell r="D358" t="str">
            <v>جبوتي</v>
          </cell>
          <cell r="F358" t="str">
            <v>SL 650</v>
          </cell>
          <cell r="BN358" t="str">
            <v>آجل</v>
          </cell>
          <cell r="BU358">
            <v>4620000</v>
          </cell>
        </row>
        <row r="359">
          <cell r="A359">
            <v>44236</v>
          </cell>
          <cell r="C359" t="str">
            <v>نابت خليل</v>
          </cell>
          <cell r="D359" t="str">
            <v>جبوتي</v>
          </cell>
          <cell r="F359" t="str">
            <v>SL 650</v>
          </cell>
          <cell r="BN359" t="str">
            <v>آجل</v>
          </cell>
          <cell r="BU359">
            <v>13860000</v>
          </cell>
        </row>
        <row r="360">
          <cell r="A360">
            <v>44236</v>
          </cell>
          <cell r="C360" t="str">
            <v>نابت خليل</v>
          </cell>
          <cell r="BN360" t="str">
            <v>آجل</v>
          </cell>
          <cell r="BW360">
            <v>60000</v>
          </cell>
        </row>
        <row r="361">
          <cell r="A361">
            <v>44236</v>
          </cell>
          <cell r="C361" t="str">
            <v>محلات الحبيشي - دولار</v>
          </cell>
          <cell r="BN361" t="str">
            <v>آجل</v>
          </cell>
          <cell r="BY361">
            <v>1040</v>
          </cell>
        </row>
        <row r="362">
          <cell r="A362">
            <v>44236</v>
          </cell>
          <cell r="C362" t="str">
            <v>علي حسن القحم</v>
          </cell>
          <cell r="BN362" t="str">
            <v>آجل</v>
          </cell>
          <cell r="BW362">
            <v>20000000</v>
          </cell>
        </row>
        <row r="363">
          <cell r="A363">
            <v>44237</v>
          </cell>
          <cell r="D363" t="str">
            <v>جبوتي</v>
          </cell>
          <cell r="F363" t="str">
            <v>SL 650</v>
          </cell>
          <cell r="BN363" t="str">
            <v>آجل</v>
          </cell>
        </row>
        <row r="364">
          <cell r="A364">
            <v>44237</v>
          </cell>
          <cell r="D364" t="str">
            <v>جبوتي</v>
          </cell>
          <cell r="F364" t="str">
            <v>SL 650</v>
          </cell>
          <cell r="BN364" t="str">
            <v>آجل</v>
          </cell>
        </row>
        <row r="365">
          <cell r="A365">
            <v>44237</v>
          </cell>
          <cell r="C365" t="str">
            <v>عبده الشاطر إب</v>
          </cell>
          <cell r="D365" t="str">
            <v>جبوتي</v>
          </cell>
          <cell r="F365" t="str">
            <v>SL 650</v>
          </cell>
          <cell r="BN365" t="str">
            <v>آجل</v>
          </cell>
          <cell r="BU365">
            <v>23100000</v>
          </cell>
        </row>
        <row r="366">
          <cell r="A366">
            <v>44237</v>
          </cell>
          <cell r="C366" t="str">
            <v>عبده الشاطر إب</v>
          </cell>
          <cell r="BN366" t="str">
            <v>آجل</v>
          </cell>
          <cell r="BW366">
            <v>75000</v>
          </cell>
        </row>
        <row r="367">
          <cell r="A367">
            <v>44237</v>
          </cell>
          <cell r="C367" t="str">
            <v>عدنان النهدي</v>
          </cell>
          <cell r="D367" t="str">
            <v>جبوتي</v>
          </cell>
          <cell r="F367" t="str">
            <v>SL 650</v>
          </cell>
          <cell r="BN367" t="str">
            <v>آجل</v>
          </cell>
          <cell r="BU367">
            <v>23100000</v>
          </cell>
        </row>
        <row r="368">
          <cell r="A368">
            <v>44237</v>
          </cell>
          <cell r="C368" t="str">
            <v>جميل المطري</v>
          </cell>
          <cell r="D368" t="str">
            <v>جبوتي</v>
          </cell>
          <cell r="F368" t="str">
            <v>SL 650</v>
          </cell>
          <cell r="BN368" t="str">
            <v>آجل</v>
          </cell>
          <cell r="BU368">
            <v>2310000</v>
          </cell>
        </row>
        <row r="369">
          <cell r="A369">
            <v>44237</v>
          </cell>
          <cell r="C369" t="str">
            <v>سفيان المليكي</v>
          </cell>
          <cell r="BN369" t="str">
            <v>آجل</v>
          </cell>
          <cell r="BW369">
            <v>10000000</v>
          </cell>
        </row>
        <row r="370">
          <cell r="A370">
            <v>44237</v>
          </cell>
          <cell r="C370" t="str">
            <v>جميل المطري</v>
          </cell>
          <cell r="BN370" t="str">
            <v>آجل</v>
          </cell>
          <cell r="BW370">
            <v>2310000</v>
          </cell>
        </row>
        <row r="371">
          <cell r="A371">
            <v>44237</v>
          </cell>
          <cell r="C371" t="str">
            <v>بسام القدسي</v>
          </cell>
          <cell r="BN371" t="str">
            <v>آجل</v>
          </cell>
          <cell r="BW371">
            <v>835500</v>
          </cell>
        </row>
        <row r="372">
          <cell r="A372">
            <v>44238</v>
          </cell>
          <cell r="C372" t="str">
            <v>هرتز بالدولار</v>
          </cell>
          <cell r="D372" t="str">
            <v>جبوتي</v>
          </cell>
          <cell r="F372" t="str">
            <v>SL 650</v>
          </cell>
          <cell r="BN372" t="str">
            <v>آجل</v>
          </cell>
          <cell r="BU372">
            <v>4332560</v>
          </cell>
          <cell r="BX372">
            <v>6988</v>
          </cell>
        </row>
        <row r="373">
          <cell r="A373">
            <v>44238</v>
          </cell>
          <cell r="D373" t="str">
            <v>جبوتي</v>
          </cell>
          <cell r="F373" t="str">
            <v>T 5w30 SN 1 L</v>
          </cell>
          <cell r="BN373" t="str">
            <v>آجل</v>
          </cell>
        </row>
        <row r="374">
          <cell r="A374">
            <v>44238</v>
          </cell>
          <cell r="D374" t="str">
            <v>جبوتي</v>
          </cell>
          <cell r="F374" t="str">
            <v>SN L 24x1L</v>
          </cell>
          <cell r="BN374" t="str">
            <v>آجل</v>
          </cell>
        </row>
        <row r="375">
          <cell r="A375">
            <v>44238</v>
          </cell>
          <cell r="C375" t="str">
            <v>AMTC</v>
          </cell>
          <cell r="D375" t="str">
            <v>عدن</v>
          </cell>
          <cell r="F375" t="str">
            <v>SN L 24x1L</v>
          </cell>
          <cell r="BN375" t="str">
            <v>آجل</v>
          </cell>
          <cell r="BU375">
            <v>6835500</v>
          </cell>
        </row>
        <row r="376">
          <cell r="A376">
            <v>44238</v>
          </cell>
          <cell r="C376" t="str">
            <v>علي مسفر عقاب وأولاده</v>
          </cell>
          <cell r="BN376" t="str">
            <v>آجل</v>
          </cell>
          <cell r="BW376">
            <v>15150700</v>
          </cell>
        </row>
        <row r="377">
          <cell r="A377">
            <v>44238</v>
          </cell>
          <cell r="C377" t="str">
            <v>محلات البابلي</v>
          </cell>
          <cell r="BN377" t="str">
            <v>آجل</v>
          </cell>
          <cell r="BW377">
            <v>16000000</v>
          </cell>
        </row>
        <row r="378">
          <cell r="A378">
            <v>44238</v>
          </cell>
          <cell r="C378" t="str">
            <v>الطارق للتجارة - طارق حسين البابلي</v>
          </cell>
          <cell r="BN378" t="str">
            <v>آجل</v>
          </cell>
          <cell r="BW378">
            <v>40000000</v>
          </cell>
        </row>
        <row r="379">
          <cell r="A379">
            <v>44238</v>
          </cell>
          <cell r="C379" t="str">
            <v>سفيان المليكي</v>
          </cell>
          <cell r="BN379" t="str">
            <v>آجل</v>
          </cell>
          <cell r="BW379">
            <v>4236000</v>
          </cell>
        </row>
        <row r="380">
          <cell r="A380">
            <v>44240</v>
          </cell>
          <cell r="C380" t="str">
            <v>محلات أبوعصام</v>
          </cell>
          <cell r="BN380" t="str">
            <v>آجل</v>
          </cell>
          <cell r="BW380">
            <v>2310000</v>
          </cell>
        </row>
        <row r="381">
          <cell r="A381">
            <v>44240</v>
          </cell>
          <cell r="C381" t="str">
            <v>علي محمد سالم عقاب</v>
          </cell>
          <cell r="BN381" t="str">
            <v>آجل</v>
          </cell>
          <cell r="BW381">
            <v>4620000</v>
          </cell>
        </row>
        <row r="382">
          <cell r="A382">
            <v>44240</v>
          </cell>
          <cell r="C382" t="str">
            <v>عبده الشاطر إب</v>
          </cell>
          <cell r="BN382" t="str">
            <v>آجل</v>
          </cell>
          <cell r="BW382">
            <v>2046150</v>
          </cell>
        </row>
        <row r="383">
          <cell r="A383">
            <v>44240</v>
          </cell>
          <cell r="C383" t="str">
            <v>محلات أبوعصام</v>
          </cell>
          <cell r="BN383" t="str">
            <v>آجل</v>
          </cell>
          <cell r="BW383">
            <v>4620000</v>
          </cell>
        </row>
        <row r="384">
          <cell r="A384">
            <v>44240</v>
          </cell>
          <cell r="C384" t="str">
            <v>حفظالله خبيزان</v>
          </cell>
          <cell r="BN384" t="str">
            <v>آجل</v>
          </cell>
          <cell r="BW384">
            <v>4000000</v>
          </cell>
        </row>
        <row r="385">
          <cell r="A385">
            <v>44240</v>
          </cell>
          <cell r="C385" t="str">
            <v>نابت خليل</v>
          </cell>
          <cell r="BN385" t="str">
            <v>آجل</v>
          </cell>
          <cell r="BW385">
            <v>10000000</v>
          </cell>
        </row>
        <row r="386">
          <cell r="A386">
            <v>44241</v>
          </cell>
          <cell r="D386" t="str">
            <v>جبوتي</v>
          </cell>
          <cell r="F386" t="str">
            <v>SL 650</v>
          </cell>
          <cell r="BN386" t="str">
            <v>آجل</v>
          </cell>
        </row>
        <row r="387">
          <cell r="A387">
            <v>44241</v>
          </cell>
          <cell r="D387" t="str">
            <v>جبوتي</v>
          </cell>
          <cell r="F387" t="str">
            <v>SL 650</v>
          </cell>
          <cell r="BN387" t="str">
            <v>آجل</v>
          </cell>
        </row>
        <row r="388">
          <cell r="A388">
            <v>44241</v>
          </cell>
          <cell r="D388" t="str">
            <v>جبوتي</v>
          </cell>
          <cell r="F388" t="str">
            <v>SL 650</v>
          </cell>
          <cell r="BN388" t="str">
            <v>آجل</v>
          </cell>
        </row>
        <row r="389">
          <cell r="A389">
            <v>44241</v>
          </cell>
          <cell r="D389" t="str">
            <v>جبوتي</v>
          </cell>
          <cell r="F389" t="str">
            <v>SL 650</v>
          </cell>
          <cell r="BN389" t="str">
            <v>آجل</v>
          </cell>
        </row>
        <row r="390">
          <cell r="A390">
            <v>44241</v>
          </cell>
          <cell r="C390" t="str">
            <v>محلات أبوعمار المقطري</v>
          </cell>
          <cell r="D390" t="str">
            <v>جبوتي</v>
          </cell>
          <cell r="F390" t="str">
            <v>SL 650</v>
          </cell>
          <cell r="BN390" t="str">
            <v>آجل</v>
          </cell>
          <cell r="BU390">
            <v>13860000</v>
          </cell>
        </row>
        <row r="391">
          <cell r="A391">
            <v>44241</v>
          </cell>
          <cell r="C391" t="str">
            <v>محلات أبوعمار المقطري</v>
          </cell>
          <cell r="BN391" t="str">
            <v>آجل</v>
          </cell>
          <cell r="BW391">
            <v>45000</v>
          </cell>
        </row>
        <row r="392">
          <cell r="A392">
            <v>44241</v>
          </cell>
          <cell r="C392" t="str">
            <v>عدنان النهدي</v>
          </cell>
          <cell r="D392" t="str">
            <v>جبوتي</v>
          </cell>
          <cell r="F392" t="str">
            <v>SL 650</v>
          </cell>
          <cell r="BN392" t="str">
            <v>آجل</v>
          </cell>
          <cell r="BU392">
            <v>13860000</v>
          </cell>
        </row>
        <row r="393">
          <cell r="A393">
            <v>44241</v>
          </cell>
          <cell r="C393" t="str">
            <v>محلات صادق علي محي القديمي</v>
          </cell>
          <cell r="D393" t="str">
            <v>جبوتي</v>
          </cell>
          <cell r="F393" t="str">
            <v>SL 650</v>
          </cell>
          <cell r="BN393" t="str">
            <v>آجل</v>
          </cell>
          <cell r="BU393">
            <v>9240000</v>
          </cell>
        </row>
        <row r="394">
          <cell r="A394">
            <v>44241</v>
          </cell>
          <cell r="C394" t="str">
            <v>عدنان النهدي</v>
          </cell>
          <cell r="D394" t="str">
            <v>جبوتي</v>
          </cell>
          <cell r="F394" t="str">
            <v>T 0w20 SN 1 L</v>
          </cell>
          <cell r="BN394" t="str">
            <v>آجل</v>
          </cell>
          <cell r="BU394">
            <v>683550</v>
          </cell>
        </row>
        <row r="395">
          <cell r="A395">
            <v>44241</v>
          </cell>
          <cell r="C395" t="str">
            <v>سفيان المليكي</v>
          </cell>
          <cell r="D395" t="str">
            <v>جبوتي</v>
          </cell>
          <cell r="F395" t="str">
            <v>SL 650</v>
          </cell>
          <cell r="BN395" t="str">
            <v>آجل</v>
          </cell>
          <cell r="BU395">
            <v>9240000</v>
          </cell>
        </row>
        <row r="396">
          <cell r="A396">
            <v>44241</v>
          </cell>
          <cell r="C396" t="str">
            <v>محلات البابلي</v>
          </cell>
          <cell r="D396" t="str">
            <v>جبوتي</v>
          </cell>
          <cell r="F396" t="str">
            <v>SL 650</v>
          </cell>
          <cell r="BN396" t="str">
            <v>آجل</v>
          </cell>
          <cell r="BU396">
            <v>9240000</v>
          </cell>
        </row>
        <row r="397">
          <cell r="A397">
            <v>44241</v>
          </cell>
          <cell r="C397" t="str">
            <v>نعمان عيضة</v>
          </cell>
          <cell r="D397" t="str">
            <v>جبوتي</v>
          </cell>
          <cell r="F397" t="str">
            <v>SL 650</v>
          </cell>
          <cell r="BN397" t="str">
            <v>آجل</v>
          </cell>
          <cell r="BU397">
            <v>9240000</v>
          </cell>
        </row>
        <row r="398">
          <cell r="A398">
            <v>44241</v>
          </cell>
          <cell r="C398" t="str">
            <v>نعمان عيضة</v>
          </cell>
          <cell r="BN398" t="str">
            <v>آجل</v>
          </cell>
          <cell r="BW398">
            <v>30000</v>
          </cell>
        </row>
        <row r="399">
          <cell r="A399">
            <v>44241</v>
          </cell>
          <cell r="C399" t="str">
            <v>صالح الشاطر</v>
          </cell>
          <cell r="D399" t="str">
            <v>جبوتي</v>
          </cell>
          <cell r="F399" t="str">
            <v>SL 650</v>
          </cell>
          <cell r="BN399" t="str">
            <v>آجل</v>
          </cell>
          <cell r="BU399">
            <v>4620000</v>
          </cell>
        </row>
        <row r="400">
          <cell r="A400">
            <v>44241</v>
          </cell>
          <cell r="C400" t="str">
            <v>محلات صادق علي محي القديمي</v>
          </cell>
          <cell r="BN400" t="str">
            <v>آجل</v>
          </cell>
          <cell r="BW400">
            <v>12100000</v>
          </cell>
        </row>
        <row r="401">
          <cell r="A401">
            <v>44241</v>
          </cell>
          <cell r="C401" t="str">
            <v>علي مسفر عقاب وأولاده</v>
          </cell>
          <cell r="BN401" t="str">
            <v>آجل</v>
          </cell>
          <cell r="BW401">
            <v>15000000</v>
          </cell>
        </row>
        <row r="402">
          <cell r="A402">
            <v>44241</v>
          </cell>
          <cell r="C402" t="str">
            <v>صالح الشاطر</v>
          </cell>
          <cell r="BN402" t="str">
            <v>آجل</v>
          </cell>
          <cell r="BW402">
            <v>6835500</v>
          </cell>
        </row>
        <row r="403">
          <cell r="A403">
            <v>44241</v>
          </cell>
          <cell r="C403" t="str">
            <v>محلات أبوعمار المقطري</v>
          </cell>
          <cell r="BN403" t="str">
            <v>آجل</v>
          </cell>
          <cell r="BW403">
            <v>10000000</v>
          </cell>
        </row>
        <row r="404">
          <cell r="A404">
            <v>44242</v>
          </cell>
          <cell r="D404" t="str">
            <v>جبوتي</v>
          </cell>
          <cell r="F404" t="str">
            <v>SL 650</v>
          </cell>
          <cell r="BN404" t="str">
            <v>آجل</v>
          </cell>
        </row>
        <row r="405">
          <cell r="A405">
            <v>44242</v>
          </cell>
          <cell r="D405" t="str">
            <v>جبوتي</v>
          </cell>
          <cell r="F405" t="str">
            <v>SL 650</v>
          </cell>
          <cell r="BN405" t="str">
            <v>آجل</v>
          </cell>
        </row>
        <row r="406">
          <cell r="A406">
            <v>44242</v>
          </cell>
          <cell r="D406" t="str">
            <v>عدن</v>
          </cell>
          <cell r="F406" t="str">
            <v>SL 650</v>
          </cell>
          <cell r="BN406" t="str">
            <v>آجل</v>
          </cell>
        </row>
        <row r="407">
          <cell r="A407">
            <v>44242</v>
          </cell>
          <cell r="D407" t="str">
            <v>عدن</v>
          </cell>
          <cell r="F407" t="str">
            <v>SL 650</v>
          </cell>
          <cell r="BN407" t="str">
            <v>آجل</v>
          </cell>
        </row>
        <row r="408">
          <cell r="A408">
            <v>44242</v>
          </cell>
          <cell r="C408" t="str">
            <v>علي مسفر عقاب وأولاده</v>
          </cell>
          <cell r="D408" t="str">
            <v>جبوتي</v>
          </cell>
          <cell r="F408" t="str">
            <v>SL 650</v>
          </cell>
          <cell r="BN408" t="str">
            <v>آجل</v>
          </cell>
          <cell r="BU408">
            <v>18480000</v>
          </cell>
        </row>
        <row r="409">
          <cell r="A409">
            <v>44242</v>
          </cell>
          <cell r="C409" t="str">
            <v>عبدالحكيم القاضي</v>
          </cell>
          <cell r="D409" t="str">
            <v>جبوتي</v>
          </cell>
          <cell r="F409" t="str">
            <v>SL 650</v>
          </cell>
          <cell r="BN409" t="str">
            <v>آجل</v>
          </cell>
          <cell r="BU409">
            <v>13860000</v>
          </cell>
        </row>
        <row r="410">
          <cell r="A410">
            <v>44242</v>
          </cell>
          <cell r="C410" t="str">
            <v>محلات أبوعصام</v>
          </cell>
          <cell r="D410" t="str">
            <v>جبوتي</v>
          </cell>
          <cell r="F410" t="str">
            <v>SL 650</v>
          </cell>
          <cell r="BN410" t="str">
            <v>آجل</v>
          </cell>
          <cell r="BU410">
            <v>9240000</v>
          </cell>
        </row>
        <row r="411">
          <cell r="A411">
            <v>44242</v>
          </cell>
          <cell r="C411" t="str">
            <v>محلات أبوعصام</v>
          </cell>
          <cell r="BN411" t="str">
            <v>آجل</v>
          </cell>
          <cell r="BW411">
            <v>20000</v>
          </cell>
        </row>
        <row r="412">
          <cell r="A412">
            <v>44242</v>
          </cell>
          <cell r="C412" t="str">
            <v>عدنان النهدي</v>
          </cell>
          <cell r="D412" t="str">
            <v>جبوتي</v>
          </cell>
          <cell r="F412" t="str">
            <v>SL 650</v>
          </cell>
          <cell r="BN412" t="str">
            <v>آجل</v>
          </cell>
          <cell r="BU412">
            <v>13860000</v>
          </cell>
        </row>
        <row r="413">
          <cell r="A413">
            <v>44242</v>
          </cell>
          <cell r="C413" t="str">
            <v>محلات أحمد حسين الرهينة - البيضاء</v>
          </cell>
          <cell r="D413" t="str">
            <v>جبوتي</v>
          </cell>
          <cell r="F413" t="str">
            <v>SL 650</v>
          </cell>
          <cell r="BN413" t="str">
            <v>آجل</v>
          </cell>
          <cell r="BU413">
            <v>13860000</v>
          </cell>
        </row>
        <row r="414">
          <cell r="A414">
            <v>44242</v>
          </cell>
          <cell r="C414" t="str">
            <v>محلات المضلعي</v>
          </cell>
          <cell r="D414" t="str">
            <v>جبوتي</v>
          </cell>
          <cell r="F414" t="str">
            <v>SL 650</v>
          </cell>
          <cell r="BN414" t="str">
            <v>آجل</v>
          </cell>
          <cell r="BU414">
            <v>4527600</v>
          </cell>
        </row>
        <row r="415">
          <cell r="A415">
            <v>44242</v>
          </cell>
          <cell r="C415" t="str">
            <v>محلات محمد الكينعي</v>
          </cell>
          <cell r="D415" t="str">
            <v>جبوتي</v>
          </cell>
          <cell r="F415" t="str">
            <v>SL 650</v>
          </cell>
          <cell r="BN415" t="str">
            <v>آجل</v>
          </cell>
          <cell r="BU415">
            <v>4620000</v>
          </cell>
        </row>
        <row r="416">
          <cell r="A416">
            <v>44242</v>
          </cell>
          <cell r="C416" t="str">
            <v>الطارق للتجارة - طارق حسين البابلي</v>
          </cell>
          <cell r="D416" t="str">
            <v>جبوتي</v>
          </cell>
          <cell r="F416" t="str">
            <v>SL 650</v>
          </cell>
          <cell r="BN416" t="str">
            <v>آجل</v>
          </cell>
          <cell r="BU416">
            <v>23100000</v>
          </cell>
        </row>
        <row r="417">
          <cell r="A417">
            <v>44242</v>
          </cell>
          <cell r="C417" t="str">
            <v>علي محمد سالم عقاب</v>
          </cell>
          <cell r="D417" t="str">
            <v>جبوتي</v>
          </cell>
          <cell r="F417" t="str">
            <v>SL 650</v>
          </cell>
          <cell r="BN417" t="str">
            <v>آجل</v>
          </cell>
          <cell r="BU417">
            <v>4620000</v>
          </cell>
        </row>
        <row r="418">
          <cell r="A418">
            <v>44242</v>
          </cell>
          <cell r="C418" t="str">
            <v>محلات محمد الكينعي</v>
          </cell>
          <cell r="BN418" t="str">
            <v>آجل</v>
          </cell>
          <cell r="BW418">
            <v>4620000</v>
          </cell>
        </row>
        <row r="419">
          <cell r="A419">
            <v>44243</v>
          </cell>
          <cell r="C419" t="str">
            <v>عبدالسلام الطاهري - دولار</v>
          </cell>
          <cell r="D419" t="str">
            <v>عدن</v>
          </cell>
          <cell r="F419" t="str">
            <v>SL 650</v>
          </cell>
          <cell r="BN419" t="str">
            <v>آجل</v>
          </cell>
          <cell r="BU419">
            <v>28210000</v>
          </cell>
          <cell r="BX419">
            <v>45500</v>
          </cell>
        </row>
        <row r="420">
          <cell r="A420">
            <v>44243</v>
          </cell>
          <cell r="C420" t="str">
            <v>فهيم الطاهري - دولار</v>
          </cell>
          <cell r="D420" t="str">
            <v>عدن</v>
          </cell>
          <cell r="F420" t="str">
            <v>SL 650</v>
          </cell>
          <cell r="BN420" t="str">
            <v>آجل</v>
          </cell>
          <cell r="BU420">
            <v>17360000</v>
          </cell>
          <cell r="BX420">
            <v>28000</v>
          </cell>
        </row>
        <row r="421">
          <cell r="A421">
            <v>44243</v>
          </cell>
          <cell r="C421" t="str">
            <v>عبده الشاطر عدن - دولار</v>
          </cell>
          <cell r="D421" t="str">
            <v>عدن</v>
          </cell>
          <cell r="F421" t="str">
            <v>SL 650</v>
          </cell>
          <cell r="BN421" t="str">
            <v>آجل</v>
          </cell>
          <cell r="BU421">
            <v>6510000</v>
          </cell>
          <cell r="BX421">
            <v>10500</v>
          </cell>
        </row>
        <row r="422">
          <cell r="A422">
            <v>44243</v>
          </cell>
          <cell r="C422" t="str">
            <v>محلات المعمري - دولار</v>
          </cell>
          <cell r="D422" t="str">
            <v>عدن</v>
          </cell>
          <cell r="F422" t="str">
            <v>SL 650</v>
          </cell>
          <cell r="BN422" t="str">
            <v>آجل</v>
          </cell>
          <cell r="BU422">
            <v>6510000</v>
          </cell>
          <cell r="BX422">
            <v>10500</v>
          </cell>
        </row>
        <row r="423">
          <cell r="A423">
            <v>44243</v>
          </cell>
          <cell r="C423" t="str">
            <v>محلات المضلعي</v>
          </cell>
          <cell r="BN423" t="str">
            <v>آجل</v>
          </cell>
          <cell r="BW423">
            <v>4527600</v>
          </cell>
        </row>
        <row r="424">
          <cell r="A424">
            <v>44243</v>
          </cell>
          <cell r="C424" t="str">
            <v>محلات البابلي</v>
          </cell>
          <cell r="BN424" t="str">
            <v>آجل</v>
          </cell>
          <cell r="BW424">
            <v>12000000</v>
          </cell>
        </row>
        <row r="425">
          <cell r="A425">
            <v>44243</v>
          </cell>
          <cell r="C425" t="str">
            <v>محلات يحيى جعمزة</v>
          </cell>
          <cell r="BN425" t="str">
            <v>آجل</v>
          </cell>
          <cell r="BW425">
            <v>2120000</v>
          </cell>
        </row>
        <row r="426">
          <cell r="A426">
            <v>44243</v>
          </cell>
          <cell r="C426" t="str">
            <v>نعمان عيضة</v>
          </cell>
          <cell r="BN426" t="str">
            <v>آجل</v>
          </cell>
          <cell r="BW426">
            <v>240000</v>
          </cell>
        </row>
        <row r="427">
          <cell r="A427">
            <v>44244</v>
          </cell>
          <cell r="C427" t="str">
            <v>عدنان النهدي</v>
          </cell>
          <cell r="D427" t="str">
            <v>جبوتي</v>
          </cell>
          <cell r="F427" t="str">
            <v>SL 650</v>
          </cell>
          <cell r="BN427" t="str">
            <v>آجل</v>
          </cell>
          <cell r="BU427">
            <v>13860000</v>
          </cell>
        </row>
        <row r="428">
          <cell r="A428">
            <v>44244</v>
          </cell>
          <cell r="C428" t="str">
            <v>الطارق للتجارة - طارق حسين البابلي</v>
          </cell>
          <cell r="D428" t="str">
            <v>جبوتي</v>
          </cell>
          <cell r="F428" t="str">
            <v>SL 650</v>
          </cell>
          <cell r="BN428" t="str">
            <v>آجل</v>
          </cell>
          <cell r="BU428">
            <v>2310000</v>
          </cell>
        </row>
        <row r="429">
          <cell r="A429">
            <v>44244</v>
          </cell>
          <cell r="C429" t="str">
            <v>فضل محمد ناجي - دولار</v>
          </cell>
          <cell r="D429" t="str">
            <v>عدن</v>
          </cell>
          <cell r="F429" t="str">
            <v>SL 650</v>
          </cell>
          <cell r="BN429" t="str">
            <v>آجل</v>
          </cell>
          <cell r="BU429">
            <v>8680000</v>
          </cell>
          <cell r="BX429">
            <v>14000</v>
          </cell>
        </row>
        <row r="430">
          <cell r="A430">
            <v>44244</v>
          </cell>
          <cell r="C430" t="str">
            <v>عبدالسلام الطاهري - دولار</v>
          </cell>
          <cell r="D430" t="str">
            <v>عدن</v>
          </cell>
          <cell r="F430" t="str">
            <v>SN L 24x1L</v>
          </cell>
          <cell r="BN430" t="str">
            <v>آجل</v>
          </cell>
          <cell r="BU430">
            <v>3224000</v>
          </cell>
          <cell r="BX430">
            <v>5200</v>
          </cell>
        </row>
        <row r="431">
          <cell r="A431">
            <v>44244</v>
          </cell>
          <cell r="C431" t="str">
            <v>علي حسن القحم</v>
          </cell>
          <cell r="BN431" t="str">
            <v>آجل</v>
          </cell>
          <cell r="BW431">
            <v>19015500</v>
          </cell>
        </row>
        <row r="432">
          <cell r="A432">
            <v>44244</v>
          </cell>
          <cell r="C432" t="str">
            <v>صالح الشاطر</v>
          </cell>
          <cell r="BN432" t="str">
            <v>آجل</v>
          </cell>
          <cell r="BW432">
            <v>4620000</v>
          </cell>
        </row>
        <row r="433">
          <cell r="A433">
            <v>44244</v>
          </cell>
          <cell r="C433" t="str">
            <v>عبدالحكيم القاضي</v>
          </cell>
          <cell r="BN433" t="str">
            <v>آجل</v>
          </cell>
          <cell r="BW433">
            <v>30000000</v>
          </cell>
        </row>
        <row r="434">
          <cell r="A434">
            <v>44244</v>
          </cell>
          <cell r="C434" t="str">
            <v>محلات المعمري - دولار</v>
          </cell>
          <cell r="BN434" t="str">
            <v>آجل</v>
          </cell>
          <cell r="BW434">
            <v>6510000</v>
          </cell>
          <cell r="BY434">
            <v>10500</v>
          </cell>
        </row>
        <row r="435">
          <cell r="A435">
            <v>44244</v>
          </cell>
          <cell r="C435" t="str">
            <v>فضل محمد ناجي - دولار</v>
          </cell>
          <cell r="BN435" t="str">
            <v>آجل</v>
          </cell>
          <cell r="BW435">
            <v>8680000</v>
          </cell>
          <cell r="BY435">
            <v>14000</v>
          </cell>
        </row>
        <row r="436">
          <cell r="A436">
            <v>44245</v>
          </cell>
          <cell r="C436" t="str">
            <v>محلات البابلي</v>
          </cell>
          <cell r="D436" t="str">
            <v>جبوتي</v>
          </cell>
          <cell r="F436" t="str">
            <v>SL 650</v>
          </cell>
          <cell r="BN436" t="str">
            <v>آجل</v>
          </cell>
          <cell r="BU436">
            <v>3003000</v>
          </cell>
        </row>
        <row r="437">
          <cell r="A437">
            <v>44245</v>
          </cell>
          <cell r="C437" t="str">
            <v>محلات البابلي</v>
          </cell>
          <cell r="BN437" t="str">
            <v>آجل</v>
          </cell>
          <cell r="BW437">
            <v>4340000</v>
          </cell>
        </row>
        <row r="438">
          <cell r="A438">
            <v>44245</v>
          </cell>
          <cell r="C438" t="str">
            <v>سفيان المليكي</v>
          </cell>
          <cell r="BN438" t="str">
            <v>آجل</v>
          </cell>
          <cell r="BW438">
            <v>9240000</v>
          </cell>
        </row>
        <row r="439">
          <cell r="A439">
            <v>44245</v>
          </cell>
          <cell r="C439" t="str">
            <v>عبدالسلام الطاهري - دولار</v>
          </cell>
          <cell r="BN439" t="str">
            <v>آجل</v>
          </cell>
          <cell r="BW439">
            <v>18600000</v>
          </cell>
          <cell r="BY439">
            <v>30000</v>
          </cell>
        </row>
        <row r="440">
          <cell r="A440">
            <v>44247</v>
          </cell>
          <cell r="C440" t="str">
            <v>محلات أبوعمار المقطري</v>
          </cell>
          <cell r="BN440" t="str">
            <v>آجل</v>
          </cell>
          <cell r="BW440">
            <v>5000000</v>
          </cell>
        </row>
        <row r="441">
          <cell r="A441">
            <v>44248</v>
          </cell>
          <cell r="C441" t="str">
            <v>سفيان المليكي</v>
          </cell>
          <cell r="D441" t="str">
            <v>جبوتي</v>
          </cell>
          <cell r="F441" t="str">
            <v>SL 650</v>
          </cell>
          <cell r="BN441" t="str">
            <v>آجل</v>
          </cell>
          <cell r="BU441">
            <v>4620000</v>
          </cell>
        </row>
        <row r="442">
          <cell r="A442">
            <v>44249</v>
          </cell>
          <cell r="D442" t="str">
            <v>جبوتي</v>
          </cell>
          <cell r="F442" t="str">
            <v>SL 650</v>
          </cell>
          <cell r="BN442" t="str">
            <v>آجل</v>
          </cell>
        </row>
        <row r="443">
          <cell r="A443">
            <v>44249</v>
          </cell>
          <cell r="D443" t="str">
            <v>جبوتي</v>
          </cell>
          <cell r="F443" t="str">
            <v>SL 650</v>
          </cell>
          <cell r="BN443" t="str">
            <v>آجل</v>
          </cell>
        </row>
        <row r="444">
          <cell r="A444">
            <v>44249</v>
          </cell>
          <cell r="C444" t="str">
            <v>محلات الأسلمي</v>
          </cell>
          <cell r="D444" t="str">
            <v>جبوتي</v>
          </cell>
          <cell r="F444" t="str">
            <v>SL 650</v>
          </cell>
          <cell r="BN444" t="str">
            <v>آجل</v>
          </cell>
          <cell r="BU444">
            <v>4620000</v>
          </cell>
        </row>
        <row r="445">
          <cell r="A445">
            <v>44249</v>
          </cell>
          <cell r="C445" t="str">
            <v>عدنان النهدي</v>
          </cell>
          <cell r="D445" t="str">
            <v>جبوتي</v>
          </cell>
          <cell r="F445" t="str">
            <v>SL 650</v>
          </cell>
          <cell r="BN445" t="str">
            <v>آجل</v>
          </cell>
          <cell r="BU445">
            <v>18480000</v>
          </cell>
        </row>
        <row r="446">
          <cell r="A446">
            <v>44249</v>
          </cell>
          <cell r="C446" t="str">
            <v>عبدالحكيم القاضي</v>
          </cell>
          <cell r="D446" t="str">
            <v>جبوتي</v>
          </cell>
          <cell r="F446" t="str">
            <v>SL 650</v>
          </cell>
          <cell r="BN446" t="str">
            <v>آجل</v>
          </cell>
          <cell r="BU446">
            <v>13860000</v>
          </cell>
        </row>
        <row r="447">
          <cell r="A447">
            <v>44249</v>
          </cell>
          <cell r="C447" t="str">
            <v>الطارق للتجارة - طارق حسين البابلي</v>
          </cell>
          <cell r="D447" t="str">
            <v>جبوتي</v>
          </cell>
          <cell r="F447" t="str">
            <v>SL 650</v>
          </cell>
          <cell r="BN447" t="str">
            <v>آجل</v>
          </cell>
          <cell r="BU447">
            <v>23100000</v>
          </cell>
        </row>
        <row r="448">
          <cell r="A448">
            <v>44249</v>
          </cell>
          <cell r="C448" t="str">
            <v>نابت خليل</v>
          </cell>
          <cell r="D448" t="str">
            <v>جبوتي</v>
          </cell>
          <cell r="F448" t="str">
            <v>SL 650</v>
          </cell>
          <cell r="BN448" t="str">
            <v>آجل</v>
          </cell>
          <cell r="BU448">
            <v>9240000</v>
          </cell>
        </row>
        <row r="449">
          <cell r="A449">
            <v>44249</v>
          </cell>
          <cell r="C449" t="str">
            <v>نابت خليل</v>
          </cell>
          <cell r="BN449" t="str">
            <v>آجل</v>
          </cell>
          <cell r="BW449">
            <v>40000</v>
          </cell>
        </row>
        <row r="450">
          <cell r="A450">
            <v>44249</v>
          </cell>
          <cell r="C450" t="str">
            <v>محلات البابلي</v>
          </cell>
          <cell r="D450" t="str">
            <v>جبوتي</v>
          </cell>
          <cell r="F450" t="str">
            <v>SL 650</v>
          </cell>
          <cell r="BN450" t="str">
            <v>آجل</v>
          </cell>
          <cell r="BU450">
            <v>18385500</v>
          </cell>
        </row>
        <row r="451">
          <cell r="A451">
            <v>44249</v>
          </cell>
          <cell r="D451" t="str">
            <v>جبوتي</v>
          </cell>
          <cell r="F451" t="str">
            <v>T 5w30 SN 1 L</v>
          </cell>
          <cell r="BN451" t="str">
            <v>آجل</v>
          </cell>
        </row>
        <row r="452">
          <cell r="A452">
            <v>44249</v>
          </cell>
          <cell r="D452" t="str">
            <v>جبوتي</v>
          </cell>
          <cell r="F452" t="str">
            <v>SN L 24x1L</v>
          </cell>
          <cell r="BN452" t="str">
            <v>آجل</v>
          </cell>
        </row>
        <row r="453">
          <cell r="A453">
            <v>44249</v>
          </cell>
          <cell r="C453" t="str">
            <v>علي مسفر عقاب وأولاده</v>
          </cell>
          <cell r="BN453" t="str">
            <v>آجل</v>
          </cell>
          <cell r="BW453">
            <v>13480000</v>
          </cell>
        </row>
        <row r="454">
          <cell r="A454">
            <v>44249</v>
          </cell>
          <cell r="C454" t="str">
            <v>محمد حسن أحمد البحري</v>
          </cell>
          <cell r="BN454" t="str">
            <v>آجل</v>
          </cell>
          <cell r="BW454">
            <v>4620000</v>
          </cell>
        </row>
        <row r="455">
          <cell r="A455">
            <v>44250</v>
          </cell>
          <cell r="D455" t="str">
            <v>جبوتي</v>
          </cell>
          <cell r="F455" t="str">
            <v>SL 650</v>
          </cell>
          <cell r="BN455" t="str">
            <v>آجل</v>
          </cell>
        </row>
        <row r="456">
          <cell r="A456">
            <v>44250</v>
          </cell>
          <cell r="D456" t="str">
            <v>جبوتي</v>
          </cell>
          <cell r="F456" t="str">
            <v>SL 650</v>
          </cell>
          <cell r="BN456" t="str">
            <v>آجل</v>
          </cell>
        </row>
        <row r="457">
          <cell r="A457">
            <v>44250</v>
          </cell>
          <cell r="C457" t="str">
            <v>محمد حسن أحمد البحري</v>
          </cell>
          <cell r="D457" t="str">
            <v>جبوتي</v>
          </cell>
          <cell r="F457" t="str">
            <v>SL 650</v>
          </cell>
          <cell r="BN457" t="str">
            <v>آجل</v>
          </cell>
          <cell r="BU457">
            <v>2310000</v>
          </cell>
        </row>
        <row r="458">
          <cell r="A458">
            <v>44250</v>
          </cell>
          <cell r="C458" t="str">
            <v>علي مسفر عقاب وأولاده</v>
          </cell>
          <cell r="D458" t="str">
            <v>جبوتي</v>
          </cell>
          <cell r="F458" t="str">
            <v>SL 650</v>
          </cell>
          <cell r="BN458" t="str">
            <v>آجل</v>
          </cell>
          <cell r="BU458">
            <v>4620000</v>
          </cell>
        </row>
        <row r="459">
          <cell r="A459">
            <v>44250</v>
          </cell>
          <cell r="C459" t="str">
            <v>سفيان المليكي</v>
          </cell>
          <cell r="D459" t="str">
            <v>جبوتي</v>
          </cell>
          <cell r="F459" t="str">
            <v>SL 650</v>
          </cell>
          <cell r="BN459" t="str">
            <v>آجل</v>
          </cell>
          <cell r="BU459">
            <v>5205900</v>
          </cell>
        </row>
        <row r="460">
          <cell r="A460">
            <v>44250</v>
          </cell>
          <cell r="D460" t="str">
            <v>جبوتي</v>
          </cell>
          <cell r="F460" t="str">
            <v>15W40 5L</v>
          </cell>
          <cell r="BN460" t="str">
            <v>آجل</v>
          </cell>
        </row>
        <row r="461">
          <cell r="A461">
            <v>44250</v>
          </cell>
          <cell r="C461" t="str">
            <v>محلات محمد الكينعي</v>
          </cell>
          <cell r="D461" t="str">
            <v>جبوتي</v>
          </cell>
          <cell r="F461" t="str">
            <v>SL 650</v>
          </cell>
          <cell r="BN461" t="str">
            <v>آجل</v>
          </cell>
          <cell r="BU461">
            <v>2310000</v>
          </cell>
        </row>
        <row r="462">
          <cell r="A462">
            <v>44250</v>
          </cell>
          <cell r="C462" t="str">
            <v>محلات أبوعمار المقطري</v>
          </cell>
          <cell r="D462" t="str">
            <v>جبوتي</v>
          </cell>
          <cell r="F462" t="str">
            <v>SL 650</v>
          </cell>
          <cell r="BN462" t="str">
            <v>آجل</v>
          </cell>
          <cell r="BU462">
            <v>4620000</v>
          </cell>
        </row>
        <row r="463">
          <cell r="A463">
            <v>44250</v>
          </cell>
          <cell r="C463" t="str">
            <v>محلات أبوعمار المقطري</v>
          </cell>
          <cell r="BN463" t="str">
            <v>آجل</v>
          </cell>
          <cell r="BW463">
            <v>15000</v>
          </cell>
        </row>
        <row r="464">
          <cell r="A464">
            <v>44250</v>
          </cell>
          <cell r="C464" t="str">
            <v>محلات أبوعصام</v>
          </cell>
          <cell r="D464" t="str">
            <v>جبوتي</v>
          </cell>
          <cell r="F464" t="str">
            <v>SL 650</v>
          </cell>
          <cell r="BN464" t="str">
            <v>آجل</v>
          </cell>
          <cell r="BU464">
            <v>2310000</v>
          </cell>
        </row>
        <row r="465">
          <cell r="A465">
            <v>44250</v>
          </cell>
          <cell r="C465" t="str">
            <v>محلات أبوعصام</v>
          </cell>
          <cell r="BN465" t="str">
            <v>آجل</v>
          </cell>
          <cell r="BW465">
            <v>5000</v>
          </cell>
        </row>
        <row r="466">
          <cell r="A466">
            <v>44250</v>
          </cell>
          <cell r="C466" t="str">
            <v>محلات البابلي</v>
          </cell>
          <cell r="D466" t="str">
            <v>جبوتي</v>
          </cell>
          <cell r="F466" t="str">
            <v>SL 650</v>
          </cell>
          <cell r="BN466" t="str">
            <v>آجل</v>
          </cell>
          <cell r="BU466">
            <v>4620000</v>
          </cell>
        </row>
        <row r="467">
          <cell r="A467">
            <v>44250</v>
          </cell>
          <cell r="C467" t="str">
            <v>عبده الشاطر إب</v>
          </cell>
          <cell r="D467" t="str">
            <v>جبوتي</v>
          </cell>
          <cell r="F467" t="str">
            <v>SL 650</v>
          </cell>
          <cell r="BN467" t="str">
            <v>آجل</v>
          </cell>
          <cell r="BU467">
            <v>4620000</v>
          </cell>
        </row>
        <row r="468">
          <cell r="A468">
            <v>44250</v>
          </cell>
          <cell r="C468" t="str">
            <v>عبده الشاطر إب</v>
          </cell>
          <cell r="BN468" t="str">
            <v>آجل</v>
          </cell>
          <cell r="BW468">
            <v>15000</v>
          </cell>
        </row>
        <row r="469">
          <cell r="A469">
            <v>44250</v>
          </cell>
          <cell r="C469" t="str">
            <v>عدنان النهدي</v>
          </cell>
          <cell r="D469" t="str">
            <v>جبوتي</v>
          </cell>
          <cell r="F469" t="str">
            <v>SL 650</v>
          </cell>
          <cell r="BN469" t="str">
            <v>آجل</v>
          </cell>
          <cell r="BU469">
            <v>9240000</v>
          </cell>
        </row>
        <row r="470">
          <cell r="A470">
            <v>44250</v>
          </cell>
          <cell r="C470" t="str">
            <v>محلات صادق علي محي القديمي</v>
          </cell>
          <cell r="D470" t="str">
            <v>جبوتي</v>
          </cell>
          <cell r="F470" t="str">
            <v>SL 650</v>
          </cell>
          <cell r="BN470" t="str">
            <v>آجل</v>
          </cell>
          <cell r="BU470">
            <v>4620000</v>
          </cell>
        </row>
        <row r="471">
          <cell r="A471">
            <v>44250</v>
          </cell>
          <cell r="C471" t="str">
            <v>جميل المطري</v>
          </cell>
          <cell r="D471" t="str">
            <v>جبوتي</v>
          </cell>
          <cell r="F471" t="str">
            <v>SL 650</v>
          </cell>
          <cell r="BN471" t="str">
            <v>آجل</v>
          </cell>
          <cell r="BU471">
            <v>2310000</v>
          </cell>
        </row>
        <row r="472">
          <cell r="A472">
            <v>44250</v>
          </cell>
          <cell r="C472" t="str">
            <v>نعمان عيضة</v>
          </cell>
          <cell r="D472" t="str">
            <v>جبوتي</v>
          </cell>
          <cell r="F472" t="str">
            <v>SL 650</v>
          </cell>
          <cell r="BN472" t="str">
            <v>آجل</v>
          </cell>
          <cell r="BU472">
            <v>4620000</v>
          </cell>
        </row>
        <row r="473">
          <cell r="A473">
            <v>44250</v>
          </cell>
          <cell r="C473" t="str">
            <v>نعمان عيضة</v>
          </cell>
          <cell r="BN473" t="str">
            <v>آجل</v>
          </cell>
          <cell r="BW473">
            <v>15000</v>
          </cell>
        </row>
        <row r="474">
          <cell r="A474">
            <v>44250</v>
          </cell>
          <cell r="C474" t="str">
            <v>محلات محمد الكينعي</v>
          </cell>
          <cell r="BN474" t="str">
            <v>آجل</v>
          </cell>
          <cell r="BW474">
            <v>2310000</v>
          </cell>
        </row>
        <row r="475">
          <cell r="A475">
            <v>44250</v>
          </cell>
          <cell r="C475" t="str">
            <v>جميل المطري</v>
          </cell>
          <cell r="BN475" t="str">
            <v>آجل</v>
          </cell>
          <cell r="BW475">
            <v>2310000</v>
          </cell>
        </row>
        <row r="476">
          <cell r="A476">
            <v>44250</v>
          </cell>
          <cell r="C476" t="str">
            <v>محلات صادق علي محي القديمي</v>
          </cell>
          <cell r="BN476" t="str">
            <v>آجل</v>
          </cell>
          <cell r="BW476">
            <v>4620000</v>
          </cell>
        </row>
        <row r="477">
          <cell r="A477">
            <v>44251</v>
          </cell>
          <cell r="C477" t="str">
            <v>علي حسن القحم</v>
          </cell>
          <cell r="D477" t="str">
            <v>جبوتي</v>
          </cell>
          <cell r="F477" t="str">
            <v>SL 650</v>
          </cell>
          <cell r="BN477" t="str">
            <v>آجل</v>
          </cell>
          <cell r="BU477">
            <v>9240000</v>
          </cell>
        </row>
        <row r="478">
          <cell r="A478">
            <v>44251</v>
          </cell>
          <cell r="C478" t="str">
            <v>علي حسن القحم</v>
          </cell>
          <cell r="BN478" t="str">
            <v>آجل</v>
          </cell>
          <cell r="BW478">
            <v>40000</v>
          </cell>
        </row>
        <row r="479">
          <cell r="A479">
            <v>44251</v>
          </cell>
          <cell r="C479" t="str">
            <v>عدنان النهدي</v>
          </cell>
          <cell r="BN479" t="str">
            <v>آجل</v>
          </cell>
          <cell r="BW479">
            <v>30000000</v>
          </cell>
        </row>
        <row r="480">
          <cell r="A480">
            <v>44251</v>
          </cell>
          <cell r="C480" t="str">
            <v>محلات يحيى جعمزة</v>
          </cell>
          <cell r="BN480" t="str">
            <v>آجل</v>
          </cell>
          <cell r="BW480">
            <v>2500000</v>
          </cell>
        </row>
        <row r="481">
          <cell r="A481">
            <v>44251</v>
          </cell>
          <cell r="C481" t="str">
            <v>نابت خليل</v>
          </cell>
          <cell r="BN481" t="str">
            <v>آجل</v>
          </cell>
          <cell r="BW481">
            <v>10000000</v>
          </cell>
        </row>
        <row r="482">
          <cell r="A482">
            <v>44251</v>
          </cell>
          <cell r="C482" t="str">
            <v>محلات أبوعمار المقطري</v>
          </cell>
          <cell r="BN482" t="str">
            <v>آجل</v>
          </cell>
          <cell r="BW482">
            <v>10000000</v>
          </cell>
        </row>
        <row r="483">
          <cell r="A483">
            <v>44251</v>
          </cell>
          <cell r="C483" t="str">
            <v>نعمان عيضة</v>
          </cell>
          <cell r="BN483" t="str">
            <v>آجل</v>
          </cell>
          <cell r="BW483">
            <v>9000000</v>
          </cell>
        </row>
        <row r="484">
          <cell r="A484">
            <v>44251</v>
          </cell>
          <cell r="C484" t="str">
            <v>محلات أبوعمار المقطري</v>
          </cell>
          <cell r="BN484" t="str">
            <v>آجل</v>
          </cell>
          <cell r="BW484">
            <v>5000000</v>
          </cell>
        </row>
        <row r="485">
          <cell r="A485">
            <v>44251</v>
          </cell>
          <cell r="C485" t="str">
            <v>محلات أحمد حسين الرهينة - البيضاء</v>
          </cell>
          <cell r="BN485" t="str">
            <v>آجل</v>
          </cell>
          <cell r="BW485">
            <v>13860000</v>
          </cell>
        </row>
        <row r="486">
          <cell r="A486">
            <v>44251</v>
          </cell>
          <cell r="C486" t="str">
            <v>عبده الشاطر إب</v>
          </cell>
          <cell r="BN486" t="str">
            <v>آجل</v>
          </cell>
          <cell r="BW486">
            <v>23025000</v>
          </cell>
        </row>
        <row r="487">
          <cell r="A487">
            <v>44251</v>
          </cell>
          <cell r="C487" t="str">
            <v>عدنان النهدي</v>
          </cell>
          <cell r="BN487" t="str">
            <v>آجل</v>
          </cell>
          <cell r="BW487">
            <v>40000000</v>
          </cell>
        </row>
        <row r="488">
          <cell r="A488">
            <v>44251</v>
          </cell>
          <cell r="C488" t="str">
            <v>محلات أبوعمار المقطري</v>
          </cell>
          <cell r="BN488" t="str">
            <v>آجل</v>
          </cell>
          <cell r="BW488">
            <v>10000000</v>
          </cell>
        </row>
        <row r="489">
          <cell r="A489">
            <v>44251</v>
          </cell>
          <cell r="C489" t="str">
            <v>محلات أبوعصام</v>
          </cell>
          <cell r="BN489" t="str">
            <v>آجل</v>
          </cell>
          <cell r="BW489">
            <v>5240000</v>
          </cell>
        </row>
        <row r="490">
          <cell r="A490">
            <v>44251</v>
          </cell>
          <cell r="C490" t="str">
            <v>محلات أبوعصام</v>
          </cell>
          <cell r="BN490" t="str">
            <v>آجل</v>
          </cell>
          <cell r="BW490">
            <v>4000000</v>
          </cell>
        </row>
        <row r="491">
          <cell r="A491">
            <v>44251</v>
          </cell>
          <cell r="C491" t="str">
            <v>محلات أبوعصام</v>
          </cell>
          <cell r="BN491" t="str">
            <v>آجل</v>
          </cell>
          <cell r="BW491">
            <v>3000000</v>
          </cell>
        </row>
        <row r="492">
          <cell r="A492">
            <v>44251</v>
          </cell>
          <cell r="C492" t="str">
            <v>محلات الأسلمي</v>
          </cell>
          <cell r="BN492" t="str">
            <v>آجل</v>
          </cell>
          <cell r="BW492">
            <v>4620000</v>
          </cell>
        </row>
        <row r="493">
          <cell r="A493">
            <v>44251</v>
          </cell>
          <cell r="C493" t="str">
            <v>الطارق للتجارة - طارق حسين البابلي</v>
          </cell>
          <cell r="BN493" t="str">
            <v>آجل</v>
          </cell>
          <cell r="BW493">
            <v>10000000</v>
          </cell>
        </row>
        <row r="494">
          <cell r="A494">
            <v>44252</v>
          </cell>
          <cell r="C494" t="str">
            <v>محلات يحيى جعمزة</v>
          </cell>
          <cell r="D494" t="str">
            <v>جبوتي</v>
          </cell>
          <cell r="F494" t="str">
            <v>SL 650</v>
          </cell>
          <cell r="BN494" t="str">
            <v>آجل</v>
          </cell>
          <cell r="BU494">
            <v>4620000</v>
          </cell>
        </row>
        <row r="495">
          <cell r="A495">
            <v>44252</v>
          </cell>
          <cell r="C495" t="str">
            <v>عبدالحكيم القاضي</v>
          </cell>
          <cell r="D495" t="str">
            <v>جبوتي</v>
          </cell>
          <cell r="F495" t="str">
            <v>SL 650</v>
          </cell>
          <cell r="BN495" t="str">
            <v>آجل</v>
          </cell>
          <cell r="BU495">
            <v>9240000</v>
          </cell>
        </row>
        <row r="496">
          <cell r="A496">
            <v>44252</v>
          </cell>
          <cell r="C496" t="str">
            <v>محمد حسن أحمد البحري</v>
          </cell>
          <cell r="D496" t="str">
            <v>جبوتي</v>
          </cell>
          <cell r="F496" t="str">
            <v>SL 650</v>
          </cell>
          <cell r="BN496" t="str">
            <v>آجل</v>
          </cell>
          <cell r="BU496">
            <v>1386000</v>
          </cell>
        </row>
        <row r="497">
          <cell r="A497">
            <v>44252</v>
          </cell>
          <cell r="C497" t="str">
            <v>محمد حسن أحمد البحري</v>
          </cell>
          <cell r="D497" t="str">
            <v>جبوتي</v>
          </cell>
          <cell r="F497" t="str">
            <v>SL 650</v>
          </cell>
          <cell r="BN497" t="str">
            <v>آجل</v>
          </cell>
          <cell r="BU497">
            <v>924000</v>
          </cell>
        </row>
        <row r="498">
          <cell r="A498">
            <v>44252</v>
          </cell>
          <cell r="C498" t="str">
            <v>عبدالسلام الطاهري - دولار</v>
          </cell>
          <cell r="BN498" t="str">
            <v>آجل</v>
          </cell>
          <cell r="BW498">
            <v>27094000</v>
          </cell>
          <cell r="BY498">
            <v>43700</v>
          </cell>
        </row>
        <row r="499">
          <cell r="A499">
            <v>44252</v>
          </cell>
          <cell r="C499" t="str">
            <v>عبده الشاطر عدن - دولار</v>
          </cell>
          <cell r="BN499" t="str">
            <v>آجل</v>
          </cell>
          <cell r="BW499">
            <v>6510000</v>
          </cell>
          <cell r="BY499">
            <v>10500</v>
          </cell>
        </row>
        <row r="500">
          <cell r="A500">
            <v>44252</v>
          </cell>
          <cell r="C500" t="str">
            <v>فهيم الطاهري - دولار</v>
          </cell>
          <cell r="BN500" t="str">
            <v>آجل</v>
          </cell>
          <cell r="BW500">
            <v>620000</v>
          </cell>
          <cell r="BY500">
            <v>10000</v>
          </cell>
        </row>
        <row r="501">
          <cell r="A501">
            <v>44255</v>
          </cell>
          <cell r="C501" t="str">
            <v>محلات صادق علي محي القديمي</v>
          </cell>
          <cell r="D501" t="str">
            <v>جبوتي</v>
          </cell>
          <cell r="F501" t="str">
            <v>SN L 24x1L</v>
          </cell>
          <cell r="BN501" t="str">
            <v>آجل</v>
          </cell>
          <cell r="BU501">
            <v>6835500</v>
          </cell>
        </row>
        <row r="502">
          <cell r="A502">
            <v>44255</v>
          </cell>
          <cell r="C502" t="str">
            <v>كمية مجانية صنعاء</v>
          </cell>
          <cell r="D502" t="str">
            <v>جبوتي</v>
          </cell>
          <cell r="F502" t="str">
            <v>SN L 24x1L</v>
          </cell>
          <cell r="BN502" t="str">
            <v>آجل</v>
          </cell>
        </row>
        <row r="503">
          <cell r="A503">
            <v>44255</v>
          </cell>
          <cell r="C503" t="str">
            <v>محلات المضلعي</v>
          </cell>
          <cell r="D503" t="str">
            <v>جبوتي</v>
          </cell>
          <cell r="F503" t="str">
            <v>SL 650</v>
          </cell>
          <cell r="BN503" t="str">
            <v>آجل</v>
          </cell>
          <cell r="BU503">
            <v>2310000</v>
          </cell>
        </row>
        <row r="504">
          <cell r="A504">
            <v>44255</v>
          </cell>
          <cell r="C504" t="str">
            <v>محلات البابلي</v>
          </cell>
          <cell r="BN504" t="str">
            <v>آجل</v>
          </cell>
          <cell r="BW504">
            <v>16000000</v>
          </cell>
        </row>
        <row r="505">
          <cell r="A505">
            <v>44255</v>
          </cell>
          <cell r="C505" t="str">
            <v>محلات المضلعي</v>
          </cell>
          <cell r="BN505" t="str">
            <v>آجل</v>
          </cell>
          <cell r="BW505">
            <v>2310000</v>
          </cell>
        </row>
        <row r="506">
          <cell r="A506">
            <v>44255</v>
          </cell>
          <cell r="C506" t="str">
            <v>سفيان المليكي</v>
          </cell>
          <cell r="BN506" t="str">
            <v>آجل</v>
          </cell>
          <cell r="BW506">
            <v>6000000</v>
          </cell>
        </row>
        <row r="507">
          <cell r="A507">
            <v>44256</v>
          </cell>
          <cell r="C507" t="str">
            <v>عدنان النهدي</v>
          </cell>
          <cell r="D507" t="str">
            <v>جبوتي</v>
          </cell>
          <cell r="F507" t="str">
            <v>SL 650</v>
          </cell>
          <cell r="BN507" t="str">
            <v>آجل</v>
          </cell>
          <cell r="BU507">
            <v>4620000</v>
          </cell>
        </row>
        <row r="508">
          <cell r="A508">
            <v>44256</v>
          </cell>
          <cell r="C508" t="str">
            <v>فهيم الطاهري - دولار</v>
          </cell>
          <cell r="D508" t="str">
            <v>عدن</v>
          </cell>
          <cell r="F508" t="str">
            <v>SN L 24x1L</v>
          </cell>
          <cell r="BN508" t="str">
            <v>آجل</v>
          </cell>
          <cell r="BU508">
            <v>2579200</v>
          </cell>
          <cell r="BX508">
            <v>4160</v>
          </cell>
        </row>
        <row r="509">
          <cell r="A509">
            <v>44256</v>
          </cell>
          <cell r="C509" t="str">
            <v>علي حسن القحم</v>
          </cell>
          <cell r="BN509" t="str">
            <v>آجل</v>
          </cell>
          <cell r="BW509">
            <v>9200000</v>
          </cell>
        </row>
        <row r="510">
          <cell r="A510">
            <v>44256</v>
          </cell>
          <cell r="C510" t="str">
            <v>محلات صادق علي محي القديمي</v>
          </cell>
          <cell r="BN510" t="str">
            <v>آجل</v>
          </cell>
          <cell r="BW510">
            <v>6835500</v>
          </cell>
        </row>
        <row r="511">
          <cell r="A511">
            <v>44256</v>
          </cell>
          <cell r="C511" t="str">
            <v>علي مسفر عقاب وأولاده</v>
          </cell>
          <cell r="BN511" t="str">
            <v>آجل</v>
          </cell>
          <cell r="BW511">
            <v>4620000</v>
          </cell>
        </row>
        <row r="512">
          <cell r="A512">
            <v>44256</v>
          </cell>
          <cell r="C512" t="str">
            <v>فهيم الطاهري - دولار</v>
          </cell>
          <cell r="BN512" t="str">
            <v>آجل</v>
          </cell>
          <cell r="BW512">
            <v>11036000</v>
          </cell>
          <cell r="BY512">
            <v>17800</v>
          </cell>
        </row>
        <row r="513">
          <cell r="A513">
            <v>44257</v>
          </cell>
          <cell r="C513" t="str">
            <v>عبدالحكيم القاضي</v>
          </cell>
          <cell r="D513" t="str">
            <v>جبوتي</v>
          </cell>
          <cell r="F513" t="str">
            <v>SL 650</v>
          </cell>
          <cell r="BN513" t="str">
            <v>آجل</v>
          </cell>
          <cell r="BU513">
            <v>4620000</v>
          </cell>
        </row>
        <row r="514">
          <cell r="A514">
            <v>44258</v>
          </cell>
          <cell r="C514" t="str">
            <v>مبيعات نقدية - صنعاء</v>
          </cell>
          <cell r="D514" t="str">
            <v>جبوتي</v>
          </cell>
          <cell r="F514" t="str">
            <v>SL 650</v>
          </cell>
          <cell r="BN514" t="str">
            <v>آجل</v>
          </cell>
          <cell r="BU514">
            <v>138600</v>
          </cell>
          <cell r="BW514">
            <v>138600</v>
          </cell>
        </row>
        <row r="515">
          <cell r="A515">
            <v>44261</v>
          </cell>
          <cell r="C515" t="str">
            <v>مبيعات نقدية - صنعاء</v>
          </cell>
          <cell r="D515" t="str">
            <v>جبوتي</v>
          </cell>
          <cell r="F515" t="str">
            <v>SL 650</v>
          </cell>
          <cell r="BN515" t="str">
            <v>آجل</v>
          </cell>
          <cell r="BU515">
            <v>46200</v>
          </cell>
          <cell r="BW515">
            <v>46200</v>
          </cell>
        </row>
        <row r="516">
          <cell r="A516">
            <v>44261</v>
          </cell>
          <cell r="C516" t="str">
            <v>محلات صادق علي محي القديمي</v>
          </cell>
          <cell r="D516" t="str">
            <v>جبوتي</v>
          </cell>
          <cell r="F516" t="str">
            <v>SL 650</v>
          </cell>
          <cell r="BN516" t="str">
            <v>آجل</v>
          </cell>
          <cell r="BU516">
            <v>2310000</v>
          </cell>
        </row>
        <row r="517">
          <cell r="A517">
            <v>44261</v>
          </cell>
          <cell r="C517" t="str">
            <v>محلات صادق علي محي القديمي</v>
          </cell>
          <cell r="BN517" t="str">
            <v>آجل</v>
          </cell>
          <cell r="BW517">
            <v>2310000</v>
          </cell>
        </row>
        <row r="518">
          <cell r="A518">
            <v>44262</v>
          </cell>
          <cell r="BN518" t="str">
            <v>آجل</v>
          </cell>
        </row>
        <row r="519">
          <cell r="A519">
            <v>44262</v>
          </cell>
          <cell r="C519" t="str">
            <v>فضل محمد ناجي - دولار</v>
          </cell>
          <cell r="D519" t="str">
            <v>عدن</v>
          </cell>
          <cell r="F519" t="str">
            <v>SN L 24x1L</v>
          </cell>
          <cell r="BN519" t="str">
            <v>آجل</v>
          </cell>
          <cell r="BU519">
            <v>1934400</v>
          </cell>
          <cell r="BX519">
            <v>3120</v>
          </cell>
        </row>
        <row r="520">
          <cell r="A520">
            <v>44262</v>
          </cell>
          <cell r="C520" t="str">
            <v>فضل محمد ناجي - دولار</v>
          </cell>
          <cell r="D520" t="str">
            <v>عدن</v>
          </cell>
          <cell r="F520" t="str">
            <v>T 5w30 SN 1 L</v>
          </cell>
          <cell r="BN520" t="str">
            <v>آجل</v>
          </cell>
          <cell r="BX520">
            <v>1040</v>
          </cell>
        </row>
        <row r="521">
          <cell r="A521">
            <v>44262</v>
          </cell>
          <cell r="C521" t="str">
            <v>فضل محمد ناجي - دولار</v>
          </cell>
          <cell r="BN521" t="str">
            <v>آجل</v>
          </cell>
          <cell r="BW521">
            <v>2579200</v>
          </cell>
          <cell r="BY521">
            <v>4160</v>
          </cell>
        </row>
        <row r="522">
          <cell r="A522">
            <v>44262</v>
          </cell>
          <cell r="C522" t="str">
            <v>كمية مجانية صنعاء</v>
          </cell>
          <cell r="D522" t="str">
            <v>جبوتي</v>
          </cell>
          <cell r="F522" t="str">
            <v>SL 650</v>
          </cell>
          <cell r="BN522" t="str">
            <v>آجل</v>
          </cell>
        </row>
        <row r="523">
          <cell r="A523">
            <v>44263</v>
          </cell>
          <cell r="C523" t="str">
            <v>عدنان النهدي</v>
          </cell>
          <cell r="BN523" t="str">
            <v>آجل</v>
          </cell>
          <cell r="BW523">
            <v>30000000</v>
          </cell>
        </row>
        <row r="524">
          <cell r="A524">
            <v>44263</v>
          </cell>
          <cell r="C524" t="str">
            <v>هرتز بالدولار</v>
          </cell>
          <cell r="BN524" t="str">
            <v>آجل</v>
          </cell>
          <cell r="BW524">
            <v>4332560</v>
          </cell>
          <cell r="BY524">
            <v>6988</v>
          </cell>
        </row>
        <row r="525">
          <cell r="A525">
            <v>44264</v>
          </cell>
          <cell r="C525" t="str">
            <v>كمية مجانية صنعاء</v>
          </cell>
          <cell r="D525" t="str">
            <v>جبوتي</v>
          </cell>
          <cell r="F525" t="str">
            <v>T 5w30 SN 1 L</v>
          </cell>
          <cell r="BN525" t="str">
            <v>آجل</v>
          </cell>
        </row>
        <row r="526">
          <cell r="A526">
            <v>44264</v>
          </cell>
          <cell r="D526" t="str">
            <v>جبوتي</v>
          </cell>
          <cell r="F526" t="str">
            <v>SL 650</v>
          </cell>
          <cell r="BN526" t="str">
            <v>آجل</v>
          </cell>
        </row>
        <row r="527">
          <cell r="A527">
            <v>44264</v>
          </cell>
          <cell r="D527" t="str">
            <v>جبوتي</v>
          </cell>
          <cell r="F527" t="str">
            <v>D-50 644</v>
          </cell>
          <cell r="BN527" t="str">
            <v>آجل</v>
          </cell>
        </row>
        <row r="528">
          <cell r="A528">
            <v>44264</v>
          </cell>
          <cell r="D528" t="str">
            <v>جبوتي</v>
          </cell>
          <cell r="F528" t="str">
            <v>T 10w30 SN 1 L</v>
          </cell>
          <cell r="BN528" t="str">
            <v>آجل</v>
          </cell>
        </row>
        <row r="529">
          <cell r="A529">
            <v>44264</v>
          </cell>
          <cell r="C529" t="str">
            <v>كمية مجانية صنعاء</v>
          </cell>
          <cell r="D529" t="str">
            <v>جبوتي</v>
          </cell>
          <cell r="F529" t="str">
            <v>SL 650</v>
          </cell>
          <cell r="BN529" t="str">
            <v>آجل</v>
          </cell>
        </row>
        <row r="530">
          <cell r="A530">
            <v>44264</v>
          </cell>
          <cell r="C530" t="str">
            <v>عبده الشاطر إب</v>
          </cell>
          <cell r="BN530" t="str">
            <v>آجل</v>
          </cell>
          <cell r="BW530">
            <v>4605000</v>
          </cell>
        </row>
        <row r="531">
          <cell r="A531">
            <v>44265</v>
          </cell>
          <cell r="C531" t="str">
            <v>سفيان المليكي</v>
          </cell>
          <cell r="BN531" t="str">
            <v>آجل</v>
          </cell>
          <cell r="BW531">
            <v>3826000</v>
          </cell>
        </row>
        <row r="532">
          <cell r="A532">
            <v>44265</v>
          </cell>
          <cell r="C532" t="str">
            <v>عبدالسلام الطاهري - دولار</v>
          </cell>
          <cell r="D532" t="str">
            <v>عدن</v>
          </cell>
          <cell r="F532" t="str">
            <v>SN L 24x1L</v>
          </cell>
          <cell r="BN532" t="str">
            <v>آجل</v>
          </cell>
          <cell r="BU532">
            <v>4513600</v>
          </cell>
          <cell r="BX532">
            <v>7280</v>
          </cell>
        </row>
        <row r="533">
          <cell r="A533">
            <v>44265</v>
          </cell>
          <cell r="C533" t="str">
            <v>عبدالسلام الطاهري - دولار</v>
          </cell>
          <cell r="D533" t="str">
            <v>عدن</v>
          </cell>
          <cell r="F533" t="str">
            <v>T 5w30 SN 1 L</v>
          </cell>
          <cell r="BN533" t="str">
            <v>آجل</v>
          </cell>
          <cell r="BU533">
            <v>644800</v>
          </cell>
          <cell r="BX533">
            <v>1040</v>
          </cell>
        </row>
        <row r="534">
          <cell r="A534">
            <v>44265</v>
          </cell>
          <cell r="C534" t="str">
            <v>عبده الشاطر عدن - دولار</v>
          </cell>
          <cell r="D534" t="str">
            <v>عدن</v>
          </cell>
          <cell r="F534" t="str">
            <v>SN L 24x1L</v>
          </cell>
          <cell r="BN534" t="str">
            <v>آجل</v>
          </cell>
          <cell r="BU534">
            <v>1934400</v>
          </cell>
          <cell r="BX534">
            <v>3120</v>
          </cell>
        </row>
        <row r="535">
          <cell r="A535">
            <v>44265</v>
          </cell>
          <cell r="C535" t="str">
            <v>كمية مجانية عدن</v>
          </cell>
          <cell r="D535" t="str">
            <v>عدن</v>
          </cell>
          <cell r="F535" t="str">
            <v>15W40 5G</v>
          </cell>
          <cell r="BN535" t="str">
            <v>آجل</v>
          </cell>
        </row>
        <row r="536">
          <cell r="A536">
            <v>44265</v>
          </cell>
          <cell r="C536" t="str">
            <v>عبده الشاطر عدن - دولار</v>
          </cell>
          <cell r="BN536" t="str">
            <v>آجل</v>
          </cell>
          <cell r="BY536">
            <v>3100</v>
          </cell>
        </row>
        <row r="537">
          <cell r="A537">
            <v>44266</v>
          </cell>
          <cell r="C537" t="str">
            <v>سفيان المليكي</v>
          </cell>
          <cell r="D537" t="str">
            <v>جبوتي</v>
          </cell>
          <cell r="F537" t="str">
            <v>T 0w20 SN 1 L</v>
          </cell>
          <cell r="BN537" t="str">
            <v>آجل</v>
          </cell>
          <cell r="BU537">
            <v>14256900</v>
          </cell>
        </row>
        <row r="538">
          <cell r="A538">
            <v>44266</v>
          </cell>
          <cell r="D538" t="str">
            <v>جبوتي</v>
          </cell>
          <cell r="F538" t="str">
            <v>T 5w30 SN 1 L</v>
          </cell>
          <cell r="BN538" t="str">
            <v>آجل</v>
          </cell>
        </row>
        <row r="539">
          <cell r="A539">
            <v>44266</v>
          </cell>
          <cell r="D539" t="str">
            <v>جبوتي</v>
          </cell>
          <cell r="F539" t="str">
            <v>SN L 24x1L</v>
          </cell>
          <cell r="BN539" t="str">
            <v>آجل</v>
          </cell>
        </row>
        <row r="540">
          <cell r="A540">
            <v>44266</v>
          </cell>
          <cell r="D540" t="str">
            <v>جبوتي</v>
          </cell>
          <cell r="F540" t="str">
            <v>15W40 5L</v>
          </cell>
          <cell r="BN540" t="str">
            <v>آجل</v>
          </cell>
        </row>
        <row r="541">
          <cell r="A541">
            <v>44266</v>
          </cell>
          <cell r="C541" t="str">
            <v>حوالة واردة من عدن</v>
          </cell>
          <cell r="BN541" t="str">
            <v>آجل</v>
          </cell>
          <cell r="BW541">
            <v>50000</v>
          </cell>
        </row>
        <row r="542">
          <cell r="A542">
            <v>44266</v>
          </cell>
          <cell r="C542" t="str">
            <v>حوالة صادرة من عدن</v>
          </cell>
          <cell r="BN542" t="str">
            <v>آجل</v>
          </cell>
          <cell r="BU542">
            <v>50000</v>
          </cell>
        </row>
        <row r="543">
          <cell r="A543">
            <v>44269</v>
          </cell>
          <cell r="C543" t="str">
            <v>محلات يحيى جعمزة</v>
          </cell>
          <cell r="BN543" t="str">
            <v>آجل</v>
          </cell>
          <cell r="BW543">
            <v>4620000</v>
          </cell>
        </row>
        <row r="544">
          <cell r="A544">
            <v>44269</v>
          </cell>
          <cell r="C544" t="str">
            <v>علي محمد سالم عقاب</v>
          </cell>
          <cell r="BN544" t="str">
            <v>آجل</v>
          </cell>
          <cell r="BW544">
            <v>4620000</v>
          </cell>
        </row>
        <row r="545">
          <cell r="A545">
            <v>44269</v>
          </cell>
          <cell r="C545" t="str">
            <v>عبدالسلام الطاهري - دولار</v>
          </cell>
          <cell r="D545" t="str">
            <v>عدن</v>
          </cell>
          <cell r="F545" t="str">
            <v>T 5w30 SN 1 L</v>
          </cell>
          <cell r="BN545" t="str">
            <v>آجل</v>
          </cell>
          <cell r="BU545">
            <v>1289600</v>
          </cell>
          <cell r="BX545">
            <v>2080</v>
          </cell>
        </row>
        <row r="546">
          <cell r="A546">
            <v>44270</v>
          </cell>
          <cell r="D546" t="str">
            <v>جبوتي</v>
          </cell>
          <cell r="F546" t="str">
            <v>SL 650</v>
          </cell>
          <cell r="BN546" t="str">
            <v>آجل</v>
          </cell>
        </row>
        <row r="547">
          <cell r="A547">
            <v>44270</v>
          </cell>
          <cell r="D547" t="str">
            <v>جبوتي</v>
          </cell>
          <cell r="F547" t="str">
            <v>SL 650</v>
          </cell>
          <cell r="BN547" t="str">
            <v>آجل</v>
          </cell>
        </row>
        <row r="548">
          <cell r="A548">
            <v>44270</v>
          </cell>
          <cell r="D548" t="str">
            <v>جبوتي</v>
          </cell>
          <cell r="F548" t="str">
            <v>SN L 24x1L</v>
          </cell>
          <cell r="BN548" t="str">
            <v>آجل</v>
          </cell>
        </row>
        <row r="549">
          <cell r="A549">
            <v>44270</v>
          </cell>
          <cell r="D549" t="str">
            <v>جبوتي</v>
          </cell>
          <cell r="F549" t="str">
            <v>T 5w30 SN 1 L</v>
          </cell>
          <cell r="BN549" t="str">
            <v>آجل</v>
          </cell>
        </row>
        <row r="550">
          <cell r="A550">
            <v>44270</v>
          </cell>
          <cell r="D550" t="str">
            <v>عدن</v>
          </cell>
          <cell r="F550" t="str">
            <v>SN L 24x1L</v>
          </cell>
          <cell r="BN550" t="str">
            <v>آجل</v>
          </cell>
        </row>
        <row r="551">
          <cell r="A551">
            <v>44270</v>
          </cell>
          <cell r="D551" t="str">
            <v>عدن</v>
          </cell>
          <cell r="F551" t="str">
            <v>T 5w30 SN 1 L</v>
          </cell>
          <cell r="BN551" t="str">
            <v>آجل</v>
          </cell>
        </row>
        <row r="552">
          <cell r="A552">
            <v>44270</v>
          </cell>
          <cell r="C552" t="str">
            <v>AMTC</v>
          </cell>
          <cell r="D552" t="str">
            <v>جبوتي</v>
          </cell>
          <cell r="F552" t="str">
            <v>T 5w30 SN 1 L</v>
          </cell>
          <cell r="BN552" t="str">
            <v>آجل</v>
          </cell>
          <cell r="BU552">
            <v>10253250</v>
          </cell>
        </row>
        <row r="553">
          <cell r="A553">
            <v>44270</v>
          </cell>
          <cell r="C553" t="str">
            <v>حفظالله خبيزان</v>
          </cell>
          <cell r="D553" t="str">
            <v>جبوتي</v>
          </cell>
          <cell r="F553" t="str">
            <v>SL 650</v>
          </cell>
          <cell r="BN553" t="str">
            <v>آجل</v>
          </cell>
          <cell r="BU553">
            <v>2310000</v>
          </cell>
        </row>
        <row r="554">
          <cell r="A554">
            <v>44270</v>
          </cell>
          <cell r="C554" t="str">
            <v>محلات البابلي</v>
          </cell>
          <cell r="BN554" t="str">
            <v>آجل</v>
          </cell>
          <cell r="BW554">
            <v>5000000</v>
          </cell>
        </row>
        <row r="555">
          <cell r="A555">
            <v>44270</v>
          </cell>
          <cell r="C555" t="str">
            <v>نعمان عيضة</v>
          </cell>
          <cell r="BN555" t="str">
            <v>آجل</v>
          </cell>
          <cell r="BW555">
            <v>4615000</v>
          </cell>
        </row>
        <row r="556">
          <cell r="A556">
            <v>44270</v>
          </cell>
          <cell r="C556" t="str">
            <v>نابت خليل</v>
          </cell>
          <cell r="BN556" t="str">
            <v>آجل</v>
          </cell>
          <cell r="BW556">
            <v>10000000</v>
          </cell>
        </row>
        <row r="557">
          <cell r="A557">
            <v>44270</v>
          </cell>
          <cell r="C557" t="str">
            <v>حفظالله خبيزان</v>
          </cell>
          <cell r="BN557" t="str">
            <v>آجل</v>
          </cell>
          <cell r="BW557">
            <v>2310000</v>
          </cell>
        </row>
        <row r="558">
          <cell r="A558">
            <v>44271</v>
          </cell>
          <cell r="C558" t="str">
            <v>محلات يحيى جعمزة</v>
          </cell>
          <cell r="D558" t="str">
            <v>جبوتي</v>
          </cell>
          <cell r="F558" t="str">
            <v>SL 650</v>
          </cell>
          <cell r="BN558" t="str">
            <v>آجل</v>
          </cell>
          <cell r="BU558">
            <v>2310000</v>
          </cell>
        </row>
        <row r="559">
          <cell r="A559">
            <v>44271</v>
          </cell>
          <cell r="C559" t="str">
            <v>محلات يحيى جعمزة</v>
          </cell>
          <cell r="BN559" t="str">
            <v>آجل</v>
          </cell>
          <cell r="BW559">
            <v>2310000</v>
          </cell>
        </row>
        <row r="560">
          <cell r="A560">
            <v>44271</v>
          </cell>
          <cell r="C560" t="str">
            <v>عبدالحكيم القاضي</v>
          </cell>
          <cell r="BN560" t="str">
            <v>آجل</v>
          </cell>
          <cell r="BW560">
            <v>40000000</v>
          </cell>
        </row>
        <row r="561">
          <cell r="A561">
            <v>44272</v>
          </cell>
          <cell r="D561" t="str">
            <v>جبوتي</v>
          </cell>
          <cell r="F561" t="str">
            <v>SL 650</v>
          </cell>
          <cell r="BN561" t="str">
            <v>آجل</v>
          </cell>
        </row>
        <row r="562">
          <cell r="A562">
            <v>44272</v>
          </cell>
          <cell r="D562" t="str">
            <v>جبوتي</v>
          </cell>
          <cell r="F562" t="str">
            <v>SL 650</v>
          </cell>
          <cell r="BN562" t="str">
            <v>آجل</v>
          </cell>
        </row>
        <row r="563">
          <cell r="A563">
            <v>44272</v>
          </cell>
          <cell r="C563" t="str">
            <v>كمية مجانية صنعاء</v>
          </cell>
          <cell r="D563" t="str">
            <v>جبوتي</v>
          </cell>
          <cell r="F563" t="str">
            <v>SL 650</v>
          </cell>
          <cell r="BN563" t="str">
            <v>آجل</v>
          </cell>
        </row>
        <row r="564">
          <cell r="A564">
            <v>44273</v>
          </cell>
          <cell r="C564" t="str">
            <v>محلات أبوعصام</v>
          </cell>
          <cell r="D564" t="str">
            <v>جبوتي</v>
          </cell>
          <cell r="F564" t="str">
            <v>SL 650</v>
          </cell>
          <cell r="BN564" t="str">
            <v>آجل</v>
          </cell>
          <cell r="BU564">
            <v>1155000</v>
          </cell>
        </row>
        <row r="565">
          <cell r="A565">
            <v>44273</v>
          </cell>
          <cell r="C565" t="str">
            <v>محلات أبوعصام</v>
          </cell>
          <cell r="BN565" t="str">
            <v>آجل</v>
          </cell>
          <cell r="BW565">
            <v>1155000</v>
          </cell>
        </row>
        <row r="566">
          <cell r="A566">
            <v>44276</v>
          </cell>
          <cell r="C566" t="str">
            <v>حوالة واردة من عدن</v>
          </cell>
          <cell r="BN566" t="str">
            <v>آجل</v>
          </cell>
          <cell r="BW566">
            <v>540000</v>
          </cell>
        </row>
        <row r="567">
          <cell r="A567">
            <v>44276</v>
          </cell>
          <cell r="C567" t="str">
            <v>حوالة صادرة من عدن</v>
          </cell>
          <cell r="BN567" t="str">
            <v>آجل</v>
          </cell>
          <cell r="BU567">
            <v>540000</v>
          </cell>
        </row>
        <row r="568">
          <cell r="A568">
            <v>44276</v>
          </cell>
          <cell r="D568" t="str">
            <v>جبوتي</v>
          </cell>
          <cell r="F568" t="str">
            <v>SL 650</v>
          </cell>
          <cell r="BN568" t="str">
            <v>آجل</v>
          </cell>
        </row>
        <row r="569">
          <cell r="A569">
            <v>44276</v>
          </cell>
          <cell r="D569" t="str">
            <v>جبوتي</v>
          </cell>
          <cell r="F569" t="str">
            <v>SL 650</v>
          </cell>
          <cell r="BN569" t="str">
            <v>آجل</v>
          </cell>
        </row>
        <row r="570">
          <cell r="A570">
            <v>44276</v>
          </cell>
          <cell r="C570" t="str">
            <v>نابت خليل</v>
          </cell>
          <cell r="D570" t="str">
            <v>جبوتي</v>
          </cell>
          <cell r="F570" t="str">
            <v>SN L 24x1L</v>
          </cell>
          <cell r="BN570" t="str">
            <v>آجل</v>
          </cell>
          <cell r="BU570">
            <v>683550</v>
          </cell>
        </row>
        <row r="571">
          <cell r="A571">
            <v>44277</v>
          </cell>
          <cell r="C571" t="str">
            <v>عبدالحكيم القاضي</v>
          </cell>
          <cell r="D571" t="str">
            <v>جبوتي</v>
          </cell>
          <cell r="F571" t="str">
            <v>SL 650</v>
          </cell>
          <cell r="BN571" t="str">
            <v>آجل</v>
          </cell>
          <cell r="BU571">
            <v>23100000</v>
          </cell>
        </row>
        <row r="572">
          <cell r="A572">
            <v>44277</v>
          </cell>
          <cell r="C572" t="str">
            <v>عدنان النهدي</v>
          </cell>
          <cell r="D572" t="str">
            <v>جبوتي</v>
          </cell>
          <cell r="F572" t="str">
            <v>SL 650</v>
          </cell>
          <cell r="BN572" t="str">
            <v>آجل</v>
          </cell>
          <cell r="BU572">
            <v>18480000</v>
          </cell>
        </row>
        <row r="573">
          <cell r="A573">
            <v>44277</v>
          </cell>
          <cell r="C573" t="str">
            <v>عبده الشاطر إب</v>
          </cell>
          <cell r="D573" t="str">
            <v>جبوتي</v>
          </cell>
          <cell r="F573" t="str">
            <v>SL 650</v>
          </cell>
          <cell r="BN573" t="str">
            <v>آجل</v>
          </cell>
          <cell r="BU573">
            <v>15227100</v>
          </cell>
        </row>
        <row r="574">
          <cell r="A574">
            <v>44277</v>
          </cell>
          <cell r="D574" t="str">
            <v>جبوتي</v>
          </cell>
          <cell r="F574" t="str">
            <v>T 5w30 SN 1 L</v>
          </cell>
          <cell r="BN574" t="str">
            <v>آجل</v>
          </cell>
        </row>
        <row r="575">
          <cell r="A575">
            <v>44277</v>
          </cell>
          <cell r="C575" t="str">
            <v>عبده الشاطر إب</v>
          </cell>
          <cell r="BN575" t="str">
            <v>آجل</v>
          </cell>
          <cell r="BW575">
            <v>48000</v>
          </cell>
        </row>
        <row r="576">
          <cell r="A576">
            <v>44277</v>
          </cell>
          <cell r="C576" t="str">
            <v>عبده الشاطر إب</v>
          </cell>
          <cell r="D576" t="str">
            <v>جبوتي</v>
          </cell>
          <cell r="F576" t="str">
            <v>T 10w30 SN 1 L</v>
          </cell>
          <cell r="BN576" t="str">
            <v>آجل</v>
          </cell>
          <cell r="BU576">
            <v>5468400</v>
          </cell>
        </row>
        <row r="577">
          <cell r="A577">
            <v>44277</v>
          </cell>
          <cell r="D577" t="str">
            <v>جبوتي</v>
          </cell>
          <cell r="F577" t="str">
            <v>SN L 24x1L</v>
          </cell>
          <cell r="BN577" t="str">
            <v>آجل</v>
          </cell>
        </row>
        <row r="578">
          <cell r="A578">
            <v>44277</v>
          </cell>
          <cell r="C578" t="str">
            <v>كمية مجانية إب</v>
          </cell>
          <cell r="D578" t="str">
            <v>جبوتي</v>
          </cell>
          <cell r="F578" t="str">
            <v>SN L 24x1L</v>
          </cell>
          <cell r="BN578" t="str">
            <v>آجل</v>
          </cell>
        </row>
        <row r="579">
          <cell r="A579">
            <v>44277</v>
          </cell>
          <cell r="C579" t="str">
            <v>عبده الشاطر إب</v>
          </cell>
          <cell r="BN579" t="str">
            <v>آجل</v>
          </cell>
          <cell r="BW579">
            <v>12000</v>
          </cell>
        </row>
        <row r="580">
          <cell r="A580">
            <v>44277</v>
          </cell>
          <cell r="C580" t="str">
            <v>محمد حسن أحمد البحري</v>
          </cell>
          <cell r="BN580" t="str">
            <v>آجل</v>
          </cell>
          <cell r="BW580">
            <v>2310000</v>
          </cell>
        </row>
        <row r="581">
          <cell r="A581">
            <v>44277</v>
          </cell>
          <cell r="C581" t="str">
            <v>محلات محمد الكينعي</v>
          </cell>
          <cell r="BN581" t="str">
            <v>آجل</v>
          </cell>
          <cell r="BW581">
            <v>4620000</v>
          </cell>
        </row>
        <row r="582">
          <cell r="A582">
            <v>44278</v>
          </cell>
          <cell r="D582" t="str">
            <v>عدن</v>
          </cell>
          <cell r="F582" t="str">
            <v>SL 650</v>
          </cell>
          <cell r="BN582" t="str">
            <v>آجل</v>
          </cell>
        </row>
        <row r="583">
          <cell r="A583">
            <v>44278</v>
          </cell>
          <cell r="D583" t="str">
            <v>عدن</v>
          </cell>
          <cell r="F583" t="str">
            <v>SL 650</v>
          </cell>
          <cell r="BN583" t="str">
            <v>آجل</v>
          </cell>
        </row>
        <row r="584">
          <cell r="A584">
            <v>44278</v>
          </cell>
          <cell r="C584" t="str">
            <v>محلات أبوعمار المقطري</v>
          </cell>
          <cell r="D584" t="str">
            <v>جبوتي</v>
          </cell>
          <cell r="F584" t="str">
            <v>SL 650</v>
          </cell>
          <cell r="BN584" t="str">
            <v>آجل</v>
          </cell>
          <cell r="BU584">
            <v>27720000</v>
          </cell>
        </row>
        <row r="585">
          <cell r="A585">
            <v>44278</v>
          </cell>
          <cell r="C585" t="str">
            <v>محلات أبوعمار المقطري</v>
          </cell>
          <cell r="BN585" t="str">
            <v>آجل</v>
          </cell>
          <cell r="BW585">
            <v>90000</v>
          </cell>
        </row>
        <row r="586">
          <cell r="A586">
            <v>44278</v>
          </cell>
          <cell r="C586" t="str">
            <v>صالح الشاطر</v>
          </cell>
          <cell r="D586" t="str">
            <v>جبوتي</v>
          </cell>
          <cell r="F586" t="str">
            <v>SL 650</v>
          </cell>
          <cell r="BN586" t="str">
            <v>آجل</v>
          </cell>
          <cell r="BU586">
            <v>4620000</v>
          </cell>
        </row>
        <row r="587">
          <cell r="A587">
            <v>44278</v>
          </cell>
          <cell r="C587" t="str">
            <v>صالح الشاطر - اب</v>
          </cell>
          <cell r="D587" t="str">
            <v>جبوتي</v>
          </cell>
          <cell r="F587" t="str">
            <v>SL 650</v>
          </cell>
          <cell r="BN587" t="str">
            <v>آجل</v>
          </cell>
          <cell r="BU587">
            <v>9240000</v>
          </cell>
        </row>
        <row r="588">
          <cell r="A588">
            <v>44278</v>
          </cell>
          <cell r="C588" t="str">
            <v>صالح الشاطر - اب</v>
          </cell>
          <cell r="BN588" t="str">
            <v>آجل</v>
          </cell>
          <cell r="BW588">
            <v>30000</v>
          </cell>
        </row>
        <row r="589">
          <cell r="A589">
            <v>44278</v>
          </cell>
          <cell r="C589" t="str">
            <v>محمد حسن أحمد البحري</v>
          </cell>
          <cell r="D589" t="str">
            <v>جبوتي</v>
          </cell>
          <cell r="F589" t="str">
            <v>SL 650</v>
          </cell>
          <cell r="BN589" t="str">
            <v>آجل</v>
          </cell>
          <cell r="BU589">
            <v>2310000</v>
          </cell>
        </row>
        <row r="590">
          <cell r="A590">
            <v>44278</v>
          </cell>
          <cell r="C590" t="str">
            <v>سفيان المليكي</v>
          </cell>
          <cell r="D590" t="str">
            <v>جبوتي</v>
          </cell>
          <cell r="F590" t="str">
            <v>SL 650</v>
          </cell>
          <cell r="BN590" t="str">
            <v>آجل</v>
          </cell>
          <cell r="BU590">
            <v>20695500</v>
          </cell>
        </row>
        <row r="591">
          <cell r="A591">
            <v>44278</v>
          </cell>
          <cell r="D591" t="str">
            <v>جبوتي</v>
          </cell>
          <cell r="F591" t="str">
            <v>SN L 24x1L</v>
          </cell>
          <cell r="BN591" t="str">
            <v>آجل</v>
          </cell>
        </row>
        <row r="592">
          <cell r="A592">
            <v>44278</v>
          </cell>
          <cell r="D592" t="str">
            <v>جبوتي</v>
          </cell>
          <cell r="F592" t="str">
            <v>T 5w30 SN 1 L</v>
          </cell>
          <cell r="BN592" t="str">
            <v>آجل</v>
          </cell>
        </row>
        <row r="593">
          <cell r="A593">
            <v>44278</v>
          </cell>
          <cell r="C593" t="str">
            <v>محلات صادق علي محي القديمي</v>
          </cell>
          <cell r="D593" t="str">
            <v>جبوتي</v>
          </cell>
          <cell r="F593" t="str">
            <v>SL 650</v>
          </cell>
          <cell r="BN593" t="str">
            <v>آجل</v>
          </cell>
          <cell r="BU593">
            <v>13860000</v>
          </cell>
        </row>
        <row r="594">
          <cell r="A594">
            <v>44278</v>
          </cell>
          <cell r="C594" t="str">
            <v>علي مسفر عقاب وأولاده</v>
          </cell>
          <cell r="D594" t="str">
            <v>جبوتي</v>
          </cell>
          <cell r="F594" t="str">
            <v>SL 650</v>
          </cell>
          <cell r="BN594" t="str">
            <v>آجل</v>
          </cell>
          <cell r="BU594">
            <v>13860000</v>
          </cell>
        </row>
        <row r="595">
          <cell r="A595">
            <v>44278</v>
          </cell>
          <cell r="C595" t="str">
            <v>محلات محمد الكينعي</v>
          </cell>
          <cell r="D595" t="str">
            <v>جبوتي</v>
          </cell>
          <cell r="F595" t="str">
            <v>SL 650</v>
          </cell>
          <cell r="BN595" t="str">
            <v>آجل</v>
          </cell>
          <cell r="BU595">
            <v>4620000</v>
          </cell>
        </row>
        <row r="596">
          <cell r="A596">
            <v>44278</v>
          </cell>
          <cell r="C596" t="str">
            <v>محلات أبوعصام</v>
          </cell>
          <cell r="D596" t="str">
            <v>جبوتي</v>
          </cell>
          <cell r="F596" t="str">
            <v>SL 650</v>
          </cell>
          <cell r="BN596" t="str">
            <v>آجل</v>
          </cell>
          <cell r="BU596">
            <v>9240000</v>
          </cell>
        </row>
        <row r="597">
          <cell r="A597">
            <v>44278</v>
          </cell>
          <cell r="C597" t="str">
            <v>محلات أبوعصام</v>
          </cell>
          <cell r="BN597" t="str">
            <v>آجل</v>
          </cell>
          <cell r="BW597">
            <v>20000</v>
          </cell>
        </row>
        <row r="598">
          <cell r="A598">
            <v>44278</v>
          </cell>
          <cell r="C598" t="str">
            <v>جميل المطري</v>
          </cell>
          <cell r="D598" t="str">
            <v>جبوتي</v>
          </cell>
          <cell r="F598" t="str">
            <v>SL 650</v>
          </cell>
          <cell r="BN598" t="str">
            <v>آجل</v>
          </cell>
          <cell r="BU598">
            <v>2310000</v>
          </cell>
        </row>
        <row r="599">
          <cell r="A599">
            <v>44278</v>
          </cell>
          <cell r="C599" t="str">
            <v>محلات أبوعمار المقطري</v>
          </cell>
          <cell r="D599" t="str">
            <v>جبوتي</v>
          </cell>
          <cell r="F599" t="str">
            <v>15W40 5L</v>
          </cell>
          <cell r="BN599" t="str">
            <v>آجل</v>
          </cell>
          <cell r="BU599">
            <v>878850</v>
          </cell>
        </row>
        <row r="600">
          <cell r="A600">
            <v>44278</v>
          </cell>
          <cell r="C600" t="str">
            <v>محلات أبوعمار المقطري</v>
          </cell>
          <cell r="BN600" t="str">
            <v>آجل</v>
          </cell>
          <cell r="BW600">
            <v>2250</v>
          </cell>
        </row>
        <row r="601">
          <cell r="A601">
            <v>44278</v>
          </cell>
          <cell r="C601" t="str">
            <v>محلات البابلي</v>
          </cell>
          <cell r="D601" t="str">
            <v>جبوتي</v>
          </cell>
          <cell r="F601" t="str">
            <v>SL 650</v>
          </cell>
          <cell r="BN601" t="str">
            <v>آجل</v>
          </cell>
          <cell r="BU601">
            <v>13860000</v>
          </cell>
        </row>
        <row r="602">
          <cell r="A602">
            <v>44278</v>
          </cell>
          <cell r="C602" t="str">
            <v>علي حسن القحم</v>
          </cell>
          <cell r="D602" t="str">
            <v>جبوتي</v>
          </cell>
          <cell r="F602" t="str">
            <v>SL 650</v>
          </cell>
          <cell r="BN602" t="str">
            <v>آجل</v>
          </cell>
          <cell r="BU602">
            <v>13860000</v>
          </cell>
        </row>
        <row r="603">
          <cell r="A603">
            <v>44278</v>
          </cell>
          <cell r="C603" t="str">
            <v>علي حسن القحم</v>
          </cell>
          <cell r="BN603" t="str">
            <v>آجل</v>
          </cell>
          <cell r="BW603">
            <v>60000</v>
          </cell>
        </row>
        <row r="604">
          <cell r="A604">
            <v>44278</v>
          </cell>
          <cell r="C604" t="str">
            <v>محمد حسن أحمد البحري</v>
          </cell>
          <cell r="D604" t="str">
            <v>جبوتي</v>
          </cell>
          <cell r="F604" t="str">
            <v>SL 650</v>
          </cell>
          <cell r="BN604" t="str">
            <v>آجل</v>
          </cell>
          <cell r="BU604">
            <v>3677100</v>
          </cell>
        </row>
        <row r="605">
          <cell r="A605">
            <v>44278</v>
          </cell>
          <cell r="D605" t="str">
            <v>جبوتي</v>
          </cell>
          <cell r="F605" t="str">
            <v>SN L 24x1L</v>
          </cell>
          <cell r="BN605" t="str">
            <v>آجل</v>
          </cell>
        </row>
        <row r="606">
          <cell r="A606">
            <v>44278</v>
          </cell>
          <cell r="C606" t="str">
            <v>محمد حسن أحمد البحري</v>
          </cell>
          <cell r="BN606" t="str">
            <v>آجل</v>
          </cell>
          <cell r="BW606">
            <v>2310000</v>
          </cell>
        </row>
        <row r="607">
          <cell r="A607">
            <v>44278</v>
          </cell>
          <cell r="C607" t="str">
            <v>صالح الشاطر - اب</v>
          </cell>
          <cell r="BN607" t="str">
            <v>آجل</v>
          </cell>
          <cell r="BW607">
            <v>5500000</v>
          </cell>
        </row>
        <row r="608">
          <cell r="A608">
            <v>44278</v>
          </cell>
          <cell r="C608" t="str">
            <v>جميل المطري</v>
          </cell>
          <cell r="BN608" t="str">
            <v>آجل</v>
          </cell>
          <cell r="BW608">
            <v>2310000</v>
          </cell>
        </row>
        <row r="609">
          <cell r="A609">
            <v>44278</v>
          </cell>
          <cell r="C609" t="str">
            <v>محلات المعمري - دولار</v>
          </cell>
          <cell r="BN609" t="str">
            <v>آجل</v>
          </cell>
          <cell r="BW609">
            <v>6696000</v>
          </cell>
          <cell r="BY609">
            <v>10800</v>
          </cell>
        </row>
        <row r="610">
          <cell r="A610">
            <v>44278</v>
          </cell>
          <cell r="C610" t="str">
            <v>حوالة واردة من عدن</v>
          </cell>
          <cell r="BN610" t="str">
            <v>آجل</v>
          </cell>
          <cell r="BW610">
            <v>100000</v>
          </cell>
        </row>
        <row r="611">
          <cell r="A611">
            <v>44278</v>
          </cell>
          <cell r="C611" t="str">
            <v>حوالة صادرة من عدن</v>
          </cell>
          <cell r="BN611" t="str">
            <v>آجل</v>
          </cell>
          <cell r="BU611">
            <v>100000</v>
          </cell>
        </row>
        <row r="612">
          <cell r="A612">
            <v>44279</v>
          </cell>
          <cell r="C612" t="str">
            <v>محلات الأسلمي</v>
          </cell>
          <cell r="D612" t="str">
            <v>جبوتي</v>
          </cell>
          <cell r="F612" t="str">
            <v>SL 650</v>
          </cell>
          <cell r="BN612" t="str">
            <v>آجل</v>
          </cell>
          <cell r="BU612">
            <v>4620000</v>
          </cell>
        </row>
        <row r="613">
          <cell r="A613">
            <v>44279</v>
          </cell>
          <cell r="C613" t="str">
            <v>محلات يحيى جعمزة</v>
          </cell>
          <cell r="D613" t="str">
            <v>جبوتي</v>
          </cell>
          <cell r="F613" t="str">
            <v>SL 650</v>
          </cell>
          <cell r="BN613" t="str">
            <v>آجل</v>
          </cell>
          <cell r="BU613">
            <v>4620000</v>
          </cell>
        </row>
        <row r="614">
          <cell r="A614">
            <v>44279</v>
          </cell>
          <cell r="C614" t="str">
            <v>علي حسن القحم</v>
          </cell>
          <cell r="BN614" t="str">
            <v>آجل</v>
          </cell>
          <cell r="BW614">
            <v>13800000</v>
          </cell>
        </row>
        <row r="615">
          <cell r="A615">
            <v>44279</v>
          </cell>
          <cell r="C615" t="str">
            <v>محلات البابلي</v>
          </cell>
          <cell r="BN615" t="str">
            <v>آجل</v>
          </cell>
          <cell r="BW615">
            <v>8000000</v>
          </cell>
        </row>
        <row r="616">
          <cell r="A616">
            <v>44279</v>
          </cell>
          <cell r="C616" t="str">
            <v>سفيان المليكي</v>
          </cell>
          <cell r="BN616" t="str">
            <v>آجل</v>
          </cell>
          <cell r="BW616">
            <v>9000000</v>
          </cell>
        </row>
        <row r="617">
          <cell r="A617">
            <v>44279</v>
          </cell>
          <cell r="C617" t="str">
            <v>محلات صادق علي محي القديمي</v>
          </cell>
          <cell r="BN617" t="str">
            <v>آجل</v>
          </cell>
          <cell r="BW617">
            <v>12000000</v>
          </cell>
        </row>
        <row r="618">
          <cell r="A618">
            <v>44279</v>
          </cell>
          <cell r="C618" t="str">
            <v>عدنان النهدي</v>
          </cell>
          <cell r="BN618" t="str">
            <v>آجل</v>
          </cell>
          <cell r="BW618">
            <v>27500000</v>
          </cell>
        </row>
        <row r="619">
          <cell r="A619">
            <v>44280</v>
          </cell>
          <cell r="C619" t="str">
            <v>عبدالسلام الطاهري - دولار</v>
          </cell>
          <cell r="D619" t="str">
            <v>عدن</v>
          </cell>
          <cell r="F619" t="str">
            <v>SL 650</v>
          </cell>
          <cell r="BN619" t="str">
            <v>آجل</v>
          </cell>
          <cell r="BU619">
            <v>22320000</v>
          </cell>
          <cell r="BX619">
            <v>36000</v>
          </cell>
        </row>
        <row r="620">
          <cell r="A620">
            <v>44280</v>
          </cell>
          <cell r="C620" t="str">
            <v>عبدالسلام الطاهري - دولار</v>
          </cell>
          <cell r="D620" t="str">
            <v>عدن</v>
          </cell>
          <cell r="F620" t="str">
            <v>SL 650</v>
          </cell>
          <cell r="BN620" t="str">
            <v>آجل</v>
          </cell>
          <cell r="BU620">
            <v>10267200</v>
          </cell>
          <cell r="BX620">
            <v>16560</v>
          </cell>
        </row>
        <row r="621">
          <cell r="A621">
            <v>44280</v>
          </cell>
          <cell r="C621" t="str">
            <v>عبده الشاطر عدن - دولار</v>
          </cell>
          <cell r="D621" t="str">
            <v>عدن</v>
          </cell>
          <cell r="F621" t="str">
            <v>SL 650</v>
          </cell>
          <cell r="BN621" t="str">
            <v>آجل</v>
          </cell>
          <cell r="BU621">
            <v>6696000</v>
          </cell>
          <cell r="BX621">
            <v>10800</v>
          </cell>
        </row>
        <row r="622">
          <cell r="A622">
            <v>44280</v>
          </cell>
          <cell r="C622" t="str">
            <v>فهيم الطاهري - دولار</v>
          </cell>
          <cell r="D622" t="str">
            <v>عدن</v>
          </cell>
          <cell r="F622" t="str">
            <v>SL 650</v>
          </cell>
          <cell r="BN622" t="str">
            <v>آجل</v>
          </cell>
          <cell r="BU622">
            <v>17856000</v>
          </cell>
          <cell r="BX622">
            <v>28800</v>
          </cell>
        </row>
        <row r="623">
          <cell r="A623">
            <v>44280</v>
          </cell>
          <cell r="C623" t="str">
            <v>عبدالسلام الطاهري - دولار</v>
          </cell>
          <cell r="D623" t="str">
            <v>عدن</v>
          </cell>
          <cell r="F623" t="str">
            <v>SN L 24x1L</v>
          </cell>
          <cell r="BN623" t="str">
            <v>آجل</v>
          </cell>
          <cell r="BU623">
            <v>6448000</v>
          </cell>
          <cell r="BX623">
            <v>10400</v>
          </cell>
        </row>
        <row r="624">
          <cell r="A624">
            <v>44280</v>
          </cell>
          <cell r="C624" t="str">
            <v>محلات المعمري - دولار</v>
          </cell>
          <cell r="D624" t="str">
            <v>عدن</v>
          </cell>
          <cell r="F624" t="str">
            <v>SL 650</v>
          </cell>
          <cell r="BN624" t="str">
            <v>آجل</v>
          </cell>
          <cell r="BU624">
            <v>6696000</v>
          </cell>
          <cell r="BX624">
            <v>10800</v>
          </cell>
        </row>
        <row r="625">
          <cell r="A625">
            <v>44280</v>
          </cell>
          <cell r="C625" t="str">
            <v>صالح الشاطر - اب</v>
          </cell>
          <cell r="BN625" t="str">
            <v>آجل</v>
          </cell>
          <cell r="BW625">
            <v>3687500</v>
          </cell>
        </row>
        <row r="626">
          <cell r="A626">
            <v>44280</v>
          </cell>
          <cell r="C626" t="str">
            <v>علي مسفر عقاب وأولاده</v>
          </cell>
          <cell r="BN626" t="str">
            <v>آجل</v>
          </cell>
          <cell r="BW626">
            <v>13860000</v>
          </cell>
        </row>
        <row r="627">
          <cell r="A627">
            <v>44282</v>
          </cell>
          <cell r="D627" t="str">
            <v>جبوتي</v>
          </cell>
          <cell r="F627" t="str">
            <v>SL 650</v>
          </cell>
          <cell r="BN627" t="str">
            <v>آجل</v>
          </cell>
        </row>
        <row r="628">
          <cell r="A628">
            <v>44282</v>
          </cell>
          <cell r="D628" t="str">
            <v>جبوتي</v>
          </cell>
          <cell r="F628" t="str">
            <v>SL 650</v>
          </cell>
          <cell r="BN628" t="str">
            <v>آجل</v>
          </cell>
        </row>
        <row r="629">
          <cell r="A629">
            <v>44282</v>
          </cell>
          <cell r="D629" t="str">
            <v>جبوتي</v>
          </cell>
          <cell r="F629" t="str">
            <v>SL 650</v>
          </cell>
          <cell r="BN629" t="str">
            <v>آجل</v>
          </cell>
        </row>
        <row r="630">
          <cell r="A630">
            <v>44282</v>
          </cell>
          <cell r="D630" t="str">
            <v>جبوتي</v>
          </cell>
          <cell r="F630" t="str">
            <v>SL 650</v>
          </cell>
          <cell r="BN630" t="str">
            <v>آجل</v>
          </cell>
        </row>
        <row r="631">
          <cell r="A631">
            <v>44283</v>
          </cell>
          <cell r="C631" t="str">
            <v>عبده الشاطر إب</v>
          </cell>
          <cell r="D631" t="str">
            <v>جبوتي</v>
          </cell>
          <cell r="F631" t="str">
            <v>SL 650</v>
          </cell>
          <cell r="BN631" t="str">
            <v>آجل</v>
          </cell>
          <cell r="BU631">
            <v>4620000</v>
          </cell>
        </row>
        <row r="632">
          <cell r="A632">
            <v>44283</v>
          </cell>
          <cell r="C632" t="str">
            <v>عبده الشاطر إب</v>
          </cell>
          <cell r="BN632" t="str">
            <v>آجل</v>
          </cell>
          <cell r="BW632">
            <v>15000</v>
          </cell>
        </row>
        <row r="633">
          <cell r="A633">
            <v>44283</v>
          </cell>
          <cell r="C633" t="str">
            <v>عبدالحكيم القاضي</v>
          </cell>
          <cell r="D633" t="str">
            <v>جبوتي</v>
          </cell>
          <cell r="F633" t="str">
            <v>SL 650</v>
          </cell>
          <cell r="BN633" t="str">
            <v>آجل</v>
          </cell>
          <cell r="BU633">
            <v>9240000</v>
          </cell>
        </row>
        <row r="634">
          <cell r="A634">
            <v>44283</v>
          </cell>
          <cell r="C634" t="str">
            <v>عدنان النهدي</v>
          </cell>
          <cell r="D634" t="str">
            <v>جبوتي</v>
          </cell>
          <cell r="F634" t="str">
            <v>SL 650</v>
          </cell>
          <cell r="BN634" t="str">
            <v>آجل</v>
          </cell>
          <cell r="BU634">
            <v>27720000</v>
          </cell>
        </row>
        <row r="635">
          <cell r="A635">
            <v>44283</v>
          </cell>
          <cell r="C635" t="str">
            <v>محلات صادق علي محي القديمي</v>
          </cell>
          <cell r="D635" t="str">
            <v>جبوتي</v>
          </cell>
          <cell r="F635" t="str">
            <v>SL 650</v>
          </cell>
          <cell r="BN635" t="str">
            <v>آجل</v>
          </cell>
          <cell r="BU635">
            <v>4620000</v>
          </cell>
        </row>
        <row r="636">
          <cell r="A636">
            <v>44283</v>
          </cell>
          <cell r="C636" t="str">
            <v>سفيان المليكي</v>
          </cell>
          <cell r="D636" t="str">
            <v>جبوتي</v>
          </cell>
          <cell r="F636" t="str">
            <v>SL 650</v>
          </cell>
          <cell r="BN636" t="str">
            <v>آجل</v>
          </cell>
          <cell r="BU636">
            <v>9240000</v>
          </cell>
        </row>
        <row r="637">
          <cell r="A637">
            <v>44283</v>
          </cell>
          <cell r="C637" t="str">
            <v>محلات المضلعي</v>
          </cell>
          <cell r="D637" t="str">
            <v>جبوتي</v>
          </cell>
          <cell r="F637" t="str">
            <v>SL 650</v>
          </cell>
          <cell r="BN637" t="str">
            <v>آجل</v>
          </cell>
          <cell r="BU637">
            <v>4620000</v>
          </cell>
        </row>
        <row r="638">
          <cell r="A638">
            <v>44283</v>
          </cell>
          <cell r="C638" t="str">
            <v>محلات الحبيشي - دولار</v>
          </cell>
          <cell r="D638" t="str">
            <v>عدن</v>
          </cell>
          <cell r="F638" t="str">
            <v>SN L 24x1L</v>
          </cell>
          <cell r="BN638" t="str">
            <v>آجل</v>
          </cell>
          <cell r="BU638">
            <v>644800</v>
          </cell>
          <cell r="BX638">
            <v>1040</v>
          </cell>
        </row>
        <row r="639">
          <cell r="A639">
            <v>44283</v>
          </cell>
          <cell r="C639" t="str">
            <v>محلات الحبيشي - دولار</v>
          </cell>
          <cell r="BN639" t="str">
            <v>آجل</v>
          </cell>
          <cell r="BW639">
            <v>644800</v>
          </cell>
          <cell r="BY639">
            <v>1040</v>
          </cell>
        </row>
        <row r="640">
          <cell r="A640">
            <v>44283</v>
          </cell>
          <cell r="C640" t="str">
            <v>سفيان المليكي</v>
          </cell>
          <cell r="BN640" t="str">
            <v>آجل</v>
          </cell>
          <cell r="BW640">
            <v>13500000</v>
          </cell>
        </row>
        <row r="641">
          <cell r="A641">
            <v>44284</v>
          </cell>
          <cell r="C641" t="str">
            <v>محمد أحمد العزي</v>
          </cell>
          <cell r="D641" t="str">
            <v>جبوتي</v>
          </cell>
          <cell r="F641" t="str">
            <v>SL 650</v>
          </cell>
          <cell r="BN641" t="str">
            <v>آجل</v>
          </cell>
          <cell r="BU641">
            <v>6930000</v>
          </cell>
        </row>
        <row r="642">
          <cell r="A642">
            <v>44284</v>
          </cell>
          <cell r="C642" t="str">
            <v>عبدالحكيم القاضي</v>
          </cell>
          <cell r="D642" t="str">
            <v>جبوتي</v>
          </cell>
          <cell r="F642" t="str">
            <v>SL 650</v>
          </cell>
          <cell r="BN642" t="str">
            <v>آجل</v>
          </cell>
          <cell r="BU642">
            <v>9240000</v>
          </cell>
        </row>
        <row r="643">
          <cell r="A643">
            <v>44284</v>
          </cell>
          <cell r="C643" t="str">
            <v>علي محمد سالم عقاب</v>
          </cell>
          <cell r="D643" t="str">
            <v>جبوتي</v>
          </cell>
          <cell r="F643" t="str">
            <v>SL 650</v>
          </cell>
          <cell r="BN643" t="str">
            <v>آجل</v>
          </cell>
          <cell r="BU643">
            <v>4620000</v>
          </cell>
        </row>
        <row r="644">
          <cell r="A644">
            <v>44284</v>
          </cell>
          <cell r="C644" t="str">
            <v>نعمان عيضة</v>
          </cell>
          <cell r="D644" t="str">
            <v>جبوتي</v>
          </cell>
          <cell r="F644" t="str">
            <v>SL 650</v>
          </cell>
          <cell r="BN644" t="str">
            <v>آجل</v>
          </cell>
          <cell r="BU644">
            <v>9240000</v>
          </cell>
        </row>
        <row r="645">
          <cell r="A645">
            <v>44284</v>
          </cell>
          <cell r="C645" t="str">
            <v>نعمان عيضة</v>
          </cell>
          <cell r="BN645" t="str">
            <v>آجل</v>
          </cell>
          <cell r="BW645">
            <v>30000</v>
          </cell>
        </row>
        <row r="646">
          <cell r="A646">
            <v>44284</v>
          </cell>
          <cell r="C646" t="str">
            <v>نابت خليل</v>
          </cell>
          <cell r="D646" t="str">
            <v>جبوتي</v>
          </cell>
          <cell r="F646" t="str">
            <v>SL 650</v>
          </cell>
          <cell r="BN646" t="str">
            <v>آجل</v>
          </cell>
          <cell r="BU646">
            <v>13860000</v>
          </cell>
        </row>
        <row r="647">
          <cell r="A647">
            <v>44284</v>
          </cell>
          <cell r="C647" t="str">
            <v>نابت خليل</v>
          </cell>
          <cell r="BN647" t="str">
            <v>آجل</v>
          </cell>
          <cell r="BW647">
            <v>60000</v>
          </cell>
        </row>
        <row r="648">
          <cell r="A648">
            <v>44284</v>
          </cell>
          <cell r="C648" t="str">
            <v>بسام القدسي</v>
          </cell>
          <cell r="D648" t="str">
            <v>جبوتي</v>
          </cell>
          <cell r="F648" t="str">
            <v>SN L 24x1L</v>
          </cell>
          <cell r="BN648" t="str">
            <v>آجل</v>
          </cell>
          <cell r="BU648">
            <v>6835500</v>
          </cell>
        </row>
        <row r="649">
          <cell r="A649">
            <v>44284</v>
          </cell>
          <cell r="C649" t="str">
            <v>كمية مجانية صنعاء</v>
          </cell>
          <cell r="D649" t="str">
            <v>جبوتي</v>
          </cell>
          <cell r="F649" t="str">
            <v>SN L 24x1L</v>
          </cell>
          <cell r="BN649" t="str">
            <v>آجل</v>
          </cell>
        </row>
        <row r="650">
          <cell r="A650">
            <v>44284</v>
          </cell>
          <cell r="C650" t="str">
            <v>صالح الشاطر</v>
          </cell>
          <cell r="BN650" t="str">
            <v>آجل</v>
          </cell>
          <cell r="BW650">
            <v>3620000</v>
          </cell>
        </row>
        <row r="651">
          <cell r="A651">
            <v>44284</v>
          </cell>
          <cell r="C651" t="str">
            <v>محلات البابلي</v>
          </cell>
          <cell r="BN651" t="str">
            <v>آجل</v>
          </cell>
          <cell r="BW651">
            <v>9000000</v>
          </cell>
        </row>
        <row r="652">
          <cell r="A652">
            <v>44284</v>
          </cell>
          <cell r="C652" t="str">
            <v>بسام القدسي</v>
          </cell>
          <cell r="BN652" t="str">
            <v>آجل</v>
          </cell>
          <cell r="BW652">
            <v>6200000</v>
          </cell>
        </row>
        <row r="653">
          <cell r="A653">
            <v>44284</v>
          </cell>
          <cell r="C653" t="str">
            <v>محلات المضلعي</v>
          </cell>
          <cell r="BN653" t="str">
            <v>آجل</v>
          </cell>
          <cell r="BW653">
            <v>4420000</v>
          </cell>
        </row>
        <row r="654">
          <cell r="A654">
            <v>44284</v>
          </cell>
          <cell r="C654" t="str">
            <v>محمد أحمد العزي</v>
          </cell>
          <cell r="BN654" t="str">
            <v>آجل</v>
          </cell>
          <cell r="BW654">
            <v>6930000</v>
          </cell>
        </row>
        <row r="655">
          <cell r="A655">
            <v>44284</v>
          </cell>
          <cell r="C655" t="str">
            <v>محلات صادق علي محي القديمي</v>
          </cell>
          <cell r="BN655" t="str">
            <v>آجل</v>
          </cell>
          <cell r="BW655">
            <v>6480000</v>
          </cell>
        </row>
        <row r="656">
          <cell r="A656">
            <v>44284</v>
          </cell>
          <cell r="C656" t="str">
            <v>صالح الشاطر</v>
          </cell>
          <cell r="BN656" t="str">
            <v>آجل</v>
          </cell>
          <cell r="BW656">
            <v>1000000</v>
          </cell>
        </row>
        <row r="657">
          <cell r="A657">
            <v>44285</v>
          </cell>
          <cell r="C657" t="str">
            <v>محلات البابلي</v>
          </cell>
          <cell r="D657" t="str">
            <v>جبوتي</v>
          </cell>
          <cell r="F657" t="str">
            <v>SL 650</v>
          </cell>
          <cell r="BN657" t="str">
            <v>آجل</v>
          </cell>
          <cell r="BU657">
            <v>9240000</v>
          </cell>
        </row>
        <row r="658">
          <cell r="A658">
            <v>44285</v>
          </cell>
          <cell r="C658" t="str">
            <v>علي حسن القحم</v>
          </cell>
          <cell r="D658" t="str">
            <v>جبوتي</v>
          </cell>
          <cell r="F658" t="str">
            <v>SL 650</v>
          </cell>
          <cell r="BN658" t="str">
            <v>آجل</v>
          </cell>
          <cell r="BU658">
            <v>4620000</v>
          </cell>
        </row>
        <row r="659">
          <cell r="A659">
            <v>44285</v>
          </cell>
          <cell r="C659" t="str">
            <v>علي حسن القحم</v>
          </cell>
          <cell r="BN659" t="str">
            <v>آجل</v>
          </cell>
          <cell r="BW659">
            <v>20000</v>
          </cell>
        </row>
        <row r="660">
          <cell r="A660">
            <v>44285</v>
          </cell>
          <cell r="C660" t="str">
            <v>محلات أبوعمار المقطري</v>
          </cell>
          <cell r="D660" t="str">
            <v>جبوتي</v>
          </cell>
          <cell r="F660" t="str">
            <v>SL 650</v>
          </cell>
          <cell r="BN660" t="str">
            <v>آجل</v>
          </cell>
          <cell r="BU660">
            <v>4620000</v>
          </cell>
        </row>
        <row r="661">
          <cell r="A661">
            <v>44285</v>
          </cell>
          <cell r="C661" t="str">
            <v>محلات أبوعمار المقطري</v>
          </cell>
          <cell r="BN661" t="str">
            <v>آجل</v>
          </cell>
          <cell r="BW661">
            <v>15000</v>
          </cell>
        </row>
        <row r="662">
          <cell r="A662">
            <v>44285</v>
          </cell>
          <cell r="C662" t="str">
            <v>عبده الشاطر عدن - دولار</v>
          </cell>
          <cell r="BN662" t="str">
            <v>آجل</v>
          </cell>
          <cell r="BW662">
            <v>6324000</v>
          </cell>
          <cell r="BY662">
            <v>10200</v>
          </cell>
        </row>
        <row r="663">
          <cell r="A663">
            <v>44285</v>
          </cell>
          <cell r="C663" t="str">
            <v>فهيم الطاهري - دولار</v>
          </cell>
          <cell r="BN663" t="str">
            <v>آجل</v>
          </cell>
          <cell r="BW663">
            <v>12400000</v>
          </cell>
          <cell r="BY663">
            <v>20000</v>
          </cell>
        </row>
        <row r="664">
          <cell r="A664">
            <v>44285</v>
          </cell>
          <cell r="C664" t="str">
            <v>محلات أبوعمار المقطري</v>
          </cell>
          <cell r="BN664" t="str">
            <v>آجل</v>
          </cell>
          <cell r="BW664">
            <v>10000000</v>
          </cell>
        </row>
        <row r="665">
          <cell r="A665">
            <v>44285</v>
          </cell>
          <cell r="C665" t="str">
            <v>محلات أبوعمار المقطري</v>
          </cell>
          <cell r="BN665" t="str">
            <v>آجل</v>
          </cell>
          <cell r="BW665">
            <v>2500000</v>
          </cell>
        </row>
        <row r="666">
          <cell r="A666">
            <v>44285</v>
          </cell>
          <cell r="C666" t="str">
            <v>محلات أبوعصام</v>
          </cell>
          <cell r="BN666" t="str">
            <v>آجل</v>
          </cell>
          <cell r="BW666">
            <v>8500000</v>
          </cell>
        </row>
        <row r="667">
          <cell r="A667">
            <v>44285</v>
          </cell>
          <cell r="C667" t="str">
            <v>محلات يحيى جعمزة</v>
          </cell>
          <cell r="BN667" t="str">
            <v>آجل</v>
          </cell>
          <cell r="BW667">
            <v>4620000</v>
          </cell>
        </row>
        <row r="668">
          <cell r="A668">
            <v>44285</v>
          </cell>
          <cell r="C668" t="str">
            <v>عدنان النهدي</v>
          </cell>
          <cell r="BN668" t="str">
            <v>آجل</v>
          </cell>
          <cell r="BW668">
            <v>18500000</v>
          </cell>
        </row>
        <row r="669">
          <cell r="A669">
            <v>44285</v>
          </cell>
          <cell r="C669" t="str">
            <v>نعمان عيضة</v>
          </cell>
          <cell r="BN669" t="str">
            <v>آجل</v>
          </cell>
          <cell r="BW669">
            <v>5000000</v>
          </cell>
        </row>
        <row r="670">
          <cell r="A670">
            <v>44285</v>
          </cell>
          <cell r="C670" t="str">
            <v>عبده الشاطر إب</v>
          </cell>
          <cell r="BN670" t="str">
            <v>آجل</v>
          </cell>
          <cell r="BW670">
            <v>10000000</v>
          </cell>
        </row>
        <row r="671">
          <cell r="A671">
            <v>44285</v>
          </cell>
          <cell r="C671" t="str">
            <v>عبده الشاطر إب</v>
          </cell>
          <cell r="BN671" t="str">
            <v>آجل</v>
          </cell>
          <cell r="BW671">
            <v>7500000</v>
          </cell>
        </row>
        <row r="672">
          <cell r="A672">
            <v>44285</v>
          </cell>
          <cell r="C672" t="str">
            <v>عبده الشاطر إب</v>
          </cell>
          <cell r="BN672" t="str">
            <v>آجل</v>
          </cell>
          <cell r="BW672">
            <v>7500000</v>
          </cell>
        </row>
        <row r="673">
          <cell r="A673">
            <v>44285</v>
          </cell>
          <cell r="C673" t="str">
            <v>عبده الشاطر إب</v>
          </cell>
          <cell r="BN673" t="str">
            <v>آجل</v>
          </cell>
          <cell r="BW673">
            <v>240500</v>
          </cell>
        </row>
        <row r="674">
          <cell r="A674">
            <v>44285</v>
          </cell>
          <cell r="C674" t="str">
            <v>نعمان عيضة</v>
          </cell>
          <cell r="BN674" t="str">
            <v>آجل</v>
          </cell>
          <cell r="BW674">
            <v>4235800</v>
          </cell>
        </row>
        <row r="675">
          <cell r="A675">
            <v>44286</v>
          </cell>
          <cell r="C675" t="str">
            <v>مبيعات نقدية - صنعاء</v>
          </cell>
          <cell r="D675" t="str">
            <v>جبوتي</v>
          </cell>
          <cell r="F675" t="str">
            <v>SL 650</v>
          </cell>
          <cell r="BN675" t="str">
            <v>آجل</v>
          </cell>
          <cell r="BU675">
            <v>229110</v>
          </cell>
          <cell r="BW675">
            <v>229110</v>
          </cell>
        </row>
        <row r="676">
          <cell r="A676">
            <v>44286</v>
          </cell>
          <cell r="D676" t="str">
            <v>جبوتي</v>
          </cell>
          <cell r="F676" t="str">
            <v>T 5w30 SN 1 L</v>
          </cell>
          <cell r="BN676" t="str">
            <v>آجل</v>
          </cell>
        </row>
        <row r="677">
          <cell r="A677">
            <v>44286</v>
          </cell>
          <cell r="D677" t="str">
            <v>جبوتي</v>
          </cell>
          <cell r="F677" t="str">
            <v>SN L 24x1L</v>
          </cell>
          <cell r="BN677" t="str">
            <v>آجل</v>
          </cell>
        </row>
        <row r="678">
          <cell r="A678">
            <v>44286</v>
          </cell>
          <cell r="C678" t="str">
            <v>حفظالله خبيزان</v>
          </cell>
          <cell r="D678" t="str">
            <v>جبوتي</v>
          </cell>
          <cell r="F678" t="str">
            <v>SL 650</v>
          </cell>
          <cell r="BN678" t="str">
            <v>آجل</v>
          </cell>
          <cell r="BU678">
            <v>2310000</v>
          </cell>
        </row>
        <row r="679">
          <cell r="A679">
            <v>44286</v>
          </cell>
          <cell r="C679" t="str">
            <v>الطارق للتجارة - طارق حسين البابلي</v>
          </cell>
          <cell r="D679" t="str">
            <v>جبوتي</v>
          </cell>
          <cell r="F679" t="str">
            <v>SL 650</v>
          </cell>
          <cell r="BN679" t="str">
            <v>آجل</v>
          </cell>
          <cell r="BU679">
            <v>9240000</v>
          </cell>
        </row>
        <row r="680">
          <cell r="A680">
            <v>44286</v>
          </cell>
          <cell r="C680" t="str">
            <v>محلات أبوعصام</v>
          </cell>
          <cell r="D680" t="str">
            <v>جبوتي</v>
          </cell>
          <cell r="F680" t="str">
            <v>SL 650</v>
          </cell>
          <cell r="BN680" t="str">
            <v>آجل</v>
          </cell>
          <cell r="BU680">
            <v>2310000</v>
          </cell>
        </row>
        <row r="681">
          <cell r="A681">
            <v>44286</v>
          </cell>
          <cell r="C681" t="str">
            <v>محلات أبوعصام</v>
          </cell>
          <cell r="BN681" t="str">
            <v>آجل</v>
          </cell>
          <cell r="BW681">
            <v>5000</v>
          </cell>
        </row>
        <row r="682">
          <cell r="A682">
            <v>44286</v>
          </cell>
          <cell r="C682" t="str">
            <v>عبدالسلام الطاهري - دولار</v>
          </cell>
          <cell r="D682" t="str">
            <v>عدن</v>
          </cell>
          <cell r="F682" t="str">
            <v>D-50 644</v>
          </cell>
          <cell r="BN682" t="str">
            <v>آجل</v>
          </cell>
          <cell r="BU682">
            <v>1934400</v>
          </cell>
          <cell r="BX682">
            <v>3120</v>
          </cell>
        </row>
        <row r="683">
          <cell r="A683">
            <v>44286</v>
          </cell>
          <cell r="C683" t="str">
            <v>كمية مجانية عدن</v>
          </cell>
          <cell r="D683" t="str">
            <v>عدن</v>
          </cell>
          <cell r="F683" t="str">
            <v>D-50 644</v>
          </cell>
          <cell r="BN683" t="str">
            <v>آجل</v>
          </cell>
        </row>
        <row r="684">
          <cell r="A684">
            <v>44286</v>
          </cell>
          <cell r="C684" t="str">
            <v>محلات المضلعي</v>
          </cell>
          <cell r="BN684" t="str">
            <v>آجل</v>
          </cell>
          <cell r="BW684">
            <v>200000</v>
          </cell>
        </row>
        <row r="685">
          <cell r="A685">
            <v>44286</v>
          </cell>
          <cell r="C685" t="str">
            <v>بسام القدسي</v>
          </cell>
          <cell r="BN685" t="str">
            <v>آجل</v>
          </cell>
          <cell r="BW685">
            <v>635000</v>
          </cell>
        </row>
        <row r="686">
          <cell r="A686">
            <v>44286</v>
          </cell>
          <cell r="C686" t="str">
            <v>حفظالله خبيزان</v>
          </cell>
          <cell r="BN686" t="str">
            <v>آجل</v>
          </cell>
          <cell r="BW686">
            <v>2310000</v>
          </cell>
        </row>
        <row r="687">
          <cell r="A687">
            <v>44286</v>
          </cell>
          <cell r="C687" t="str">
            <v>الطارق للتجارة - طارق حسين البابلي</v>
          </cell>
          <cell r="BN687" t="str">
            <v>آجل</v>
          </cell>
          <cell r="BW687">
            <v>7750000</v>
          </cell>
        </row>
        <row r="688">
          <cell r="A688">
            <v>44286</v>
          </cell>
          <cell r="C688" t="str">
            <v>محمد حسن أحمد البحري</v>
          </cell>
          <cell r="BN688" t="str">
            <v>آجل</v>
          </cell>
          <cell r="BW688">
            <v>1367000</v>
          </cell>
        </row>
        <row r="689">
          <cell r="A689">
            <v>44290</v>
          </cell>
          <cell r="C689" t="str">
            <v>سفيان المليكي</v>
          </cell>
          <cell r="BN689" t="str">
            <v>آجل</v>
          </cell>
          <cell r="BW689">
            <v>14700000</v>
          </cell>
        </row>
        <row r="690">
          <cell r="A690">
            <v>44290</v>
          </cell>
          <cell r="C690" t="str">
            <v>عبدالسلام الطاهري - دولار</v>
          </cell>
          <cell r="BN690" t="str">
            <v>آجل</v>
          </cell>
          <cell r="BW690">
            <v>24800000</v>
          </cell>
          <cell r="BY690">
            <v>40000</v>
          </cell>
        </row>
        <row r="691">
          <cell r="A691">
            <v>44291</v>
          </cell>
          <cell r="C691" t="str">
            <v>محلات البابلي</v>
          </cell>
          <cell r="BN691" t="str">
            <v>آجل</v>
          </cell>
          <cell r="BW691">
            <v>9000000</v>
          </cell>
        </row>
        <row r="692">
          <cell r="A692">
            <v>44291</v>
          </cell>
          <cell r="C692" t="str">
            <v>حوالة واردة من عدن</v>
          </cell>
          <cell r="BN692" t="str">
            <v>آجل</v>
          </cell>
          <cell r="BW692">
            <v>500000</v>
          </cell>
        </row>
        <row r="693">
          <cell r="A693">
            <v>44291</v>
          </cell>
          <cell r="C693" t="str">
            <v>حوالة صادرة من عدن</v>
          </cell>
          <cell r="BN693" t="str">
            <v>آجل</v>
          </cell>
          <cell r="BU693">
            <v>500000</v>
          </cell>
        </row>
        <row r="694">
          <cell r="A694">
            <v>44292</v>
          </cell>
          <cell r="D694" t="str">
            <v>جبوتي</v>
          </cell>
          <cell r="F694" t="str">
            <v>SL 650</v>
          </cell>
          <cell r="BN694" t="str">
            <v>آجل</v>
          </cell>
        </row>
        <row r="695">
          <cell r="A695">
            <v>44292</v>
          </cell>
          <cell r="D695" t="str">
            <v>جبوتي</v>
          </cell>
          <cell r="F695" t="str">
            <v>SL 650</v>
          </cell>
          <cell r="BN695" t="str">
            <v>آجل</v>
          </cell>
        </row>
        <row r="696">
          <cell r="A696">
            <v>44292</v>
          </cell>
          <cell r="C696" t="str">
            <v>عبده الشاطر إب</v>
          </cell>
          <cell r="D696" t="str">
            <v>جبوتي</v>
          </cell>
          <cell r="F696" t="str">
            <v>SL 650</v>
          </cell>
          <cell r="BN696" t="str">
            <v>آجل</v>
          </cell>
          <cell r="BU696">
            <v>23100000</v>
          </cell>
        </row>
        <row r="697">
          <cell r="A697">
            <v>44292</v>
          </cell>
          <cell r="C697" t="str">
            <v>عبده الشاطر إب</v>
          </cell>
          <cell r="BN697" t="str">
            <v>آجل</v>
          </cell>
          <cell r="BW697">
            <v>75000</v>
          </cell>
        </row>
        <row r="698">
          <cell r="A698">
            <v>44292</v>
          </cell>
          <cell r="C698" t="str">
            <v>AMTC</v>
          </cell>
          <cell r="D698" t="str">
            <v>جبوتي</v>
          </cell>
          <cell r="F698" t="str">
            <v>SL 650</v>
          </cell>
          <cell r="BN698" t="str">
            <v>آجل</v>
          </cell>
          <cell r="BU698">
            <v>11919600</v>
          </cell>
        </row>
        <row r="699">
          <cell r="A699">
            <v>44292</v>
          </cell>
          <cell r="C699" t="str">
            <v>نعمان عيضة</v>
          </cell>
          <cell r="D699" t="str">
            <v>جبوتي</v>
          </cell>
          <cell r="F699" t="str">
            <v>SL 650</v>
          </cell>
          <cell r="BN699" t="str">
            <v>آجل</v>
          </cell>
          <cell r="BU699">
            <v>23100000</v>
          </cell>
        </row>
        <row r="700">
          <cell r="A700">
            <v>44292</v>
          </cell>
          <cell r="C700" t="str">
            <v>نعمان عيضة</v>
          </cell>
          <cell r="BN700" t="str">
            <v>آجل</v>
          </cell>
          <cell r="BW700">
            <v>75000</v>
          </cell>
        </row>
        <row r="701">
          <cell r="A701">
            <v>44293</v>
          </cell>
          <cell r="C701" t="str">
            <v>كمية مجانية صنعاء</v>
          </cell>
          <cell r="D701" t="str">
            <v>جبوتي</v>
          </cell>
          <cell r="F701" t="str">
            <v>SL 650</v>
          </cell>
          <cell r="BN701" t="str">
            <v>آجل</v>
          </cell>
        </row>
        <row r="702">
          <cell r="A702">
            <v>44294</v>
          </cell>
          <cell r="C702" t="str">
            <v>محلات الأسلمي</v>
          </cell>
          <cell r="BN702" t="str">
            <v>آجل</v>
          </cell>
          <cell r="BW702">
            <v>4620000</v>
          </cell>
        </row>
        <row r="703">
          <cell r="A703">
            <v>44294</v>
          </cell>
          <cell r="C703" t="str">
            <v>محلات أبوعمار المقطري</v>
          </cell>
          <cell r="BN703" t="str">
            <v>آجل</v>
          </cell>
          <cell r="BW703">
            <v>4620000</v>
          </cell>
        </row>
        <row r="704">
          <cell r="A704">
            <v>44294</v>
          </cell>
          <cell r="C704" t="str">
            <v>محلات أبوعصام</v>
          </cell>
          <cell r="BN704" t="str">
            <v>آجل</v>
          </cell>
          <cell r="BW704">
            <v>2310000</v>
          </cell>
        </row>
        <row r="705">
          <cell r="A705">
            <v>44294</v>
          </cell>
          <cell r="C705" t="str">
            <v>نعمان عيضة</v>
          </cell>
          <cell r="BN705" t="str">
            <v>آجل</v>
          </cell>
          <cell r="BW705">
            <v>12987000</v>
          </cell>
        </row>
        <row r="706">
          <cell r="A706">
            <v>44296</v>
          </cell>
          <cell r="C706" t="str">
            <v>AMTC</v>
          </cell>
          <cell r="D706" t="str">
            <v>جبوتي</v>
          </cell>
          <cell r="F706" t="str">
            <v>15W40 5L</v>
          </cell>
          <cell r="BN706" t="str">
            <v>آجل</v>
          </cell>
          <cell r="BU706">
            <v>2519370</v>
          </cell>
        </row>
        <row r="707">
          <cell r="A707">
            <v>44297</v>
          </cell>
          <cell r="D707" t="str">
            <v>جبوتي</v>
          </cell>
          <cell r="F707" t="str">
            <v>SL 650</v>
          </cell>
          <cell r="BN707" t="str">
            <v>آجل</v>
          </cell>
        </row>
        <row r="708">
          <cell r="A708">
            <v>44297</v>
          </cell>
          <cell r="D708" t="str">
            <v>جبوتي</v>
          </cell>
          <cell r="F708" t="str">
            <v>SL 650</v>
          </cell>
          <cell r="BN708" t="str">
            <v>آجل</v>
          </cell>
        </row>
        <row r="709">
          <cell r="A709">
            <v>44297</v>
          </cell>
          <cell r="D709" t="str">
            <v>جبوتي</v>
          </cell>
          <cell r="F709" t="str">
            <v>SL 650</v>
          </cell>
          <cell r="BN709" t="str">
            <v>آجل</v>
          </cell>
        </row>
        <row r="710">
          <cell r="A710">
            <v>44297</v>
          </cell>
          <cell r="D710" t="str">
            <v>جبوتي</v>
          </cell>
          <cell r="F710" t="str">
            <v>SL 650</v>
          </cell>
          <cell r="BN710" t="str">
            <v>آجل</v>
          </cell>
        </row>
        <row r="711">
          <cell r="A711">
            <v>44297</v>
          </cell>
          <cell r="D711" t="str">
            <v>جبوتي</v>
          </cell>
          <cell r="F711" t="str">
            <v>SL 650</v>
          </cell>
          <cell r="BN711" t="str">
            <v>آجل</v>
          </cell>
        </row>
        <row r="712">
          <cell r="A712">
            <v>44297</v>
          </cell>
          <cell r="D712" t="str">
            <v>جبوتي</v>
          </cell>
          <cell r="F712" t="str">
            <v>SL 650</v>
          </cell>
          <cell r="BN712" t="str">
            <v>آجل</v>
          </cell>
        </row>
        <row r="713">
          <cell r="A713">
            <v>44297</v>
          </cell>
          <cell r="D713" t="str">
            <v>جبوتي</v>
          </cell>
          <cell r="F713" t="str">
            <v>SL 650</v>
          </cell>
          <cell r="BN713" t="str">
            <v>آجل</v>
          </cell>
        </row>
        <row r="714">
          <cell r="A714">
            <v>44297</v>
          </cell>
          <cell r="D714" t="str">
            <v>جبوتي</v>
          </cell>
          <cell r="F714" t="str">
            <v>SL 650</v>
          </cell>
          <cell r="BN714" t="str">
            <v>آجل</v>
          </cell>
        </row>
        <row r="715">
          <cell r="A715">
            <v>44297</v>
          </cell>
          <cell r="C715" t="str">
            <v>محلات أبوعمار المقطري</v>
          </cell>
          <cell r="D715" t="str">
            <v>جبوتي</v>
          </cell>
          <cell r="F715" t="str">
            <v>SL 650</v>
          </cell>
          <cell r="BN715" t="str">
            <v>آجل</v>
          </cell>
          <cell r="BU715">
            <v>23100000</v>
          </cell>
        </row>
        <row r="716">
          <cell r="A716">
            <v>44297</v>
          </cell>
          <cell r="C716" t="str">
            <v>محلات أبوعمار المقطري</v>
          </cell>
          <cell r="BN716" t="str">
            <v>آجل</v>
          </cell>
          <cell r="BW716">
            <v>75000</v>
          </cell>
        </row>
        <row r="717">
          <cell r="A717">
            <v>44297</v>
          </cell>
          <cell r="C717" t="str">
            <v>محلات أبوعصام</v>
          </cell>
          <cell r="D717" t="str">
            <v>جبوتي</v>
          </cell>
          <cell r="F717" t="str">
            <v>SL 650</v>
          </cell>
          <cell r="BN717" t="str">
            <v>آجل</v>
          </cell>
          <cell r="BU717">
            <v>9240000</v>
          </cell>
        </row>
        <row r="718">
          <cell r="A718">
            <v>44297</v>
          </cell>
          <cell r="C718" t="str">
            <v>محلات أبوعصام</v>
          </cell>
          <cell r="BN718" t="str">
            <v>آجل</v>
          </cell>
          <cell r="BW718">
            <v>20000</v>
          </cell>
        </row>
        <row r="719">
          <cell r="A719">
            <v>44297</v>
          </cell>
          <cell r="C719" t="str">
            <v>علي حسن القحم</v>
          </cell>
          <cell r="D719" t="str">
            <v>جبوتي</v>
          </cell>
          <cell r="F719" t="str">
            <v>SL 650</v>
          </cell>
          <cell r="BN719" t="str">
            <v>آجل</v>
          </cell>
          <cell r="BU719">
            <v>32340000</v>
          </cell>
        </row>
        <row r="720">
          <cell r="A720">
            <v>44297</v>
          </cell>
          <cell r="C720" t="str">
            <v>علي حسن القحم</v>
          </cell>
          <cell r="BN720" t="str">
            <v>آجل</v>
          </cell>
          <cell r="BW720">
            <v>140000</v>
          </cell>
        </row>
        <row r="721">
          <cell r="A721">
            <v>44297</v>
          </cell>
          <cell r="C721" t="str">
            <v>علي مسفر عقاب وأولاده</v>
          </cell>
          <cell r="D721" t="str">
            <v>جبوتي</v>
          </cell>
          <cell r="F721" t="str">
            <v>SL 650</v>
          </cell>
          <cell r="BN721" t="str">
            <v>آجل</v>
          </cell>
          <cell r="BU721">
            <v>13860000</v>
          </cell>
        </row>
        <row r="722">
          <cell r="A722">
            <v>44297</v>
          </cell>
          <cell r="C722" t="str">
            <v>سفيان المليكي</v>
          </cell>
          <cell r="D722" t="str">
            <v>جبوتي</v>
          </cell>
          <cell r="F722" t="str">
            <v>SL 650</v>
          </cell>
          <cell r="BN722" t="str">
            <v>آجل</v>
          </cell>
          <cell r="BU722">
            <v>9240000</v>
          </cell>
        </row>
        <row r="723">
          <cell r="A723">
            <v>44297</v>
          </cell>
          <cell r="C723" t="str">
            <v>عبدالحكيم القاضي</v>
          </cell>
          <cell r="D723" t="str">
            <v>جبوتي</v>
          </cell>
          <cell r="F723" t="str">
            <v>SL 650</v>
          </cell>
          <cell r="BN723" t="str">
            <v>آجل</v>
          </cell>
          <cell r="BU723">
            <v>63894600</v>
          </cell>
        </row>
        <row r="724">
          <cell r="A724">
            <v>44297</v>
          </cell>
          <cell r="C724" t="str">
            <v>عدنان النهدي</v>
          </cell>
          <cell r="D724" t="str">
            <v>جبوتي</v>
          </cell>
          <cell r="F724" t="str">
            <v>SL 650</v>
          </cell>
          <cell r="BN724" t="str">
            <v>آجل</v>
          </cell>
          <cell r="BU724">
            <v>64033200</v>
          </cell>
        </row>
        <row r="725">
          <cell r="A725">
            <v>44297</v>
          </cell>
          <cell r="C725" t="str">
            <v>فهيم الطاهري - دولار</v>
          </cell>
          <cell r="BN725" t="str">
            <v>آجل</v>
          </cell>
          <cell r="BW725">
            <v>8060000</v>
          </cell>
          <cell r="BY725">
            <v>13000</v>
          </cell>
        </row>
        <row r="726">
          <cell r="A726">
            <v>44298</v>
          </cell>
          <cell r="C726" t="str">
            <v>الطارق للتجارة - طارق حسين البابلي</v>
          </cell>
          <cell r="D726" t="str">
            <v>جبوتي</v>
          </cell>
          <cell r="F726" t="str">
            <v>SL 650</v>
          </cell>
          <cell r="BN726" t="str">
            <v>آجل</v>
          </cell>
          <cell r="BU726">
            <v>23100000</v>
          </cell>
        </row>
        <row r="727">
          <cell r="A727">
            <v>44298</v>
          </cell>
          <cell r="D727" t="str">
            <v>عدن</v>
          </cell>
          <cell r="F727" t="str">
            <v>SL 650</v>
          </cell>
          <cell r="BN727" t="str">
            <v>آجل</v>
          </cell>
        </row>
        <row r="728">
          <cell r="A728">
            <v>44298</v>
          </cell>
          <cell r="D728" t="str">
            <v>عدن</v>
          </cell>
          <cell r="F728" t="str">
            <v>SL 650</v>
          </cell>
          <cell r="BN728" t="str">
            <v>آجل</v>
          </cell>
        </row>
        <row r="729">
          <cell r="A729">
            <v>44298</v>
          </cell>
          <cell r="C729" t="str">
            <v>فهيم الطاهري - دولار</v>
          </cell>
          <cell r="D729" t="str">
            <v>عدن</v>
          </cell>
          <cell r="F729" t="str">
            <v>SN L 24x1L</v>
          </cell>
          <cell r="BN729" t="str">
            <v>آجل</v>
          </cell>
          <cell r="BU729">
            <v>2050960</v>
          </cell>
          <cell r="BX729">
            <v>3308</v>
          </cell>
        </row>
        <row r="730">
          <cell r="A730">
            <v>44298</v>
          </cell>
          <cell r="C730" t="str">
            <v>فهيم الطاهري - دولار</v>
          </cell>
          <cell r="D730" t="str">
            <v>عدن</v>
          </cell>
          <cell r="F730" t="str">
            <v>T 5w30 SN 1 L</v>
          </cell>
          <cell r="BN730" t="str">
            <v>آجل</v>
          </cell>
          <cell r="BU730">
            <v>683860</v>
          </cell>
          <cell r="BX730">
            <v>1103</v>
          </cell>
        </row>
        <row r="731">
          <cell r="A731">
            <v>44298</v>
          </cell>
          <cell r="C731" t="str">
            <v>عبدالسلام الطاهري - دولار</v>
          </cell>
          <cell r="D731" t="str">
            <v>عدن</v>
          </cell>
          <cell r="F731" t="str">
            <v>SL 650</v>
          </cell>
          <cell r="BN731" t="str">
            <v>آجل</v>
          </cell>
          <cell r="BU731">
            <v>36976800</v>
          </cell>
          <cell r="BX731">
            <v>59640</v>
          </cell>
        </row>
        <row r="732">
          <cell r="A732">
            <v>44298</v>
          </cell>
          <cell r="C732" t="str">
            <v>محلات أبوعمار المقطري</v>
          </cell>
          <cell r="BN732" t="str">
            <v>آجل</v>
          </cell>
          <cell r="BW732">
            <v>10000000</v>
          </cell>
        </row>
        <row r="733">
          <cell r="A733">
            <v>44298</v>
          </cell>
          <cell r="C733" t="str">
            <v>الطارق للتجارة - طارق حسين البابلي</v>
          </cell>
          <cell r="BN733" t="str">
            <v>آجل</v>
          </cell>
          <cell r="BW733">
            <v>23091000</v>
          </cell>
        </row>
        <row r="734">
          <cell r="A734">
            <v>44298</v>
          </cell>
          <cell r="C734" t="str">
            <v>عبدالحكيم القاضي</v>
          </cell>
          <cell r="BN734" t="str">
            <v>آجل</v>
          </cell>
          <cell r="BW734">
            <v>30000000</v>
          </cell>
        </row>
        <row r="735">
          <cell r="A735">
            <v>44298</v>
          </cell>
          <cell r="C735" t="str">
            <v>سفيان المليكي</v>
          </cell>
          <cell r="BN735" t="str">
            <v>آجل</v>
          </cell>
          <cell r="BW735">
            <v>7000000</v>
          </cell>
        </row>
        <row r="736">
          <cell r="A736">
            <v>44299</v>
          </cell>
          <cell r="C736" t="str">
            <v>محلات صادق علي محي القديمي</v>
          </cell>
          <cell r="D736" t="str">
            <v>جبوتي</v>
          </cell>
          <cell r="F736" t="str">
            <v>SL 650</v>
          </cell>
          <cell r="BN736" t="str">
            <v>آجل</v>
          </cell>
          <cell r="BU736">
            <v>2310000</v>
          </cell>
        </row>
        <row r="737">
          <cell r="A737">
            <v>44299</v>
          </cell>
          <cell r="C737" t="str">
            <v>محلات البابلي</v>
          </cell>
          <cell r="D737" t="str">
            <v>جبوتي</v>
          </cell>
          <cell r="F737" t="str">
            <v>SL 650</v>
          </cell>
          <cell r="BN737" t="str">
            <v>آجل</v>
          </cell>
          <cell r="BU737">
            <v>18480000</v>
          </cell>
        </row>
        <row r="738">
          <cell r="A738">
            <v>44299</v>
          </cell>
          <cell r="C738" t="str">
            <v>هرتز بالدولار</v>
          </cell>
          <cell r="D738" t="str">
            <v>جبوتي</v>
          </cell>
          <cell r="F738" t="str">
            <v>T 5w30 SN 1 L</v>
          </cell>
          <cell r="BN738" t="str">
            <v>آجل</v>
          </cell>
          <cell r="BU738">
            <v>2734200</v>
          </cell>
          <cell r="BX738">
            <v>4410</v>
          </cell>
        </row>
        <row r="739">
          <cell r="A739">
            <v>44299</v>
          </cell>
          <cell r="C739" t="str">
            <v>فهيم الطاهري - دولار</v>
          </cell>
          <cell r="D739" t="str">
            <v>عدن</v>
          </cell>
          <cell r="F739" t="str">
            <v>SL 650</v>
          </cell>
          <cell r="BN739" t="str">
            <v>آجل</v>
          </cell>
          <cell r="BU739">
            <v>18488400</v>
          </cell>
          <cell r="BX739">
            <v>29820</v>
          </cell>
        </row>
        <row r="740">
          <cell r="A740">
            <v>44300</v>
          </cell>
          <cell r="C740" t="str">
            <v>عبدالحكيم القاضي</v>
          </cell>
          <cell r="D740" t="str">
            <v>جبوتي</v>
          </cell>
          <cell r="F740" t="str">
            <v>SN L 24x1L</v>
          </cell>
          <cell r="BN740" t="str">
            <v>آجل</v>
          </cell>
          <cell r="BU740">
            <v>13671000</v>
          </cell>
        </row>
        <row r="741">
          <cell r="A741">
            <v>44300</v>
          </cell>
          <cell r="C741" t="str">
            <v>عبده الشاطر عدن - دولار</v>
          </cell>
          <cell r="D741" t="str">
            <v>عدن</v>
          </cell>
          <cell r="F741" t="str">
            <v>SL 650</v>
          </cell>
          <cell r="BN741" t="str">
            <v>آجل</v>
          </cell>
          <cell r="BU741">
            <v>9244200</v>
          </cell>
          <cell r="BX741">
            <v>14910</v>
          </cell>
        </row>
        <row r="742">
          <cell r="A742">
            <v>44300</v>
          </cell>
          <cell r="C742" t="str">
            <v>علي حسن القحم</v>
          </cell>
          <cell r="BN742" t="str">
            <v>آجل</v>
          </cell>
          <cell r="BW742">
            <v>36800000</v>
          </cell>
        </row>
        <row r="743">
          <cell r="A743">
            <v>44301</v>
          </cell>
          <cell r="D743" t="str">
            <v>جبوتي</v>
          </cell>
          <cell r="F743" t="str">
            <v>SL 650</v>
          </cell>
          <cell r="BN743" t="str">
            <v>آجل</v>
          </cell>
        </row>
        <row r="744">
          <cell r="A744">
            <v>44301</v>
          </cell>
          <cell r="D744" t="str">
            <v>جبوتي</v>
          </cell>
          <cell r="F744" t="str">
            <v>SL 650</v>
          </cell>
          <cell r="BN744" t="str">
            <v>آجل</v>
          </cell>
        </row>
        <row r="745">
          <cell r="A745">
            <v>44301</v>
          </cell>
          <cell r="D745" t="str">
            <v>جبوتي</v>
          </cell>
          <cell r="F745" t="str">
            <v>SL 650</v>
          </cell>
          <cell r="BN745" t="str">
            <v>آجل</v>
          </cell>
        </row>
        <row r="746">
          <cell r="A746">
            <v>44301</v>
          </cell>
          <cell r="D746" t="str">
            <v>جبوتي</v>
          </cell>
          <cell r="F746" t="str">
            <v>SL 650</v>
          </cell>
          <cell r="BN746" t="str">
            <v>آجل</v>
          </cell>
        </row>
        <row r="747">
          <cell r="A747">
            <v>44301</v>
          </cell>
          <cell r="C747" t="str">
            <v>محلات صادق علي محي القديمي</v>
          </cell>
          <cell r="D747" t="str">
            <v>جبوتي</v>
          </cell>
          <cell r="F747" t="str">
            <v>SL 650</v>
          </cell>
          <cell r="BN747" t="str">
            <v>آجل</v>
          </cell>
          <cell r="BU747">
            <v>18480000</v>
          </cell>
        </row>
        <row r="748">
          <cell r="A748">
            <v>44301</v>
          </cell>
          <cell r="C748" t="str">
            <v>الطارق للتجارة - طارق حسين البابلي</v>
          </cell>
          <cell r="D748" t="str">
            <v>جبوتي</v>
          </cell>
          <cell r="F748" t="str">
            <v>SL 650</v>
          </cell>
          <cell r="BN748" t="str">
            <v>آجل</v>
          </cell>
          <cell r="BU748">
            <v>36960000</v>
          </cell>
        </row>
        <row r="749">
          <cell r="A749">
            <v>44301</v>
          </cell>
          <cell r="C749" t="str">
            <v>جميل المطري</v>
          </cell>
          <cell r="D749" t="str">
            <v>جبوتي</v>
          </cell>
          <cell r="F749" t="str">
            <v>SL 650</v>
          </cell>
          <cell r="BN749" t="str">
            <v>آجل</v>
          </cell>
          <cell r="BU749">
            <v>2310000</v>
          </cell>
        </row>
        <row r="750">
          <cell r="A750">
            <v>44301</v>
          </cell>
          <cell r="C750" t="str">
            <v>محلات محمد الكينعي</v>
          </cell>
          <cell r="D750" t="str">
            <v>جبوتي</v>
          </cell>
          <cell r="F750" t="str">
            <v>SL 650</v>
          </cell>
          <cell r="BN750" t="str">
            <v>آجل</v>
          </cell>
          <cell r="BU750">
            <v>4620000</v>
          </cell>
        </row>
        <row r="751">
          <cell r="A751">
            <v>44301</v>
          </cell>
          <cell r="C751" t="str">
            <v>بسام القدسي</v>
          </cell>
          <cell r="D751" t="str">
            <v>جبوتي</v>
          </cell>
          <cell r="F751" t="str">
            <v>SL 650</v>
          </cell>
          <cell r="BN751" t="str">
            <v>آجل</v>
          </cell>
          <cell r="BU751">
            <v>18480000</v>
          </cell>
        </row>
        <row r="752">
          <cell r="A752">
            <v>44302</v>
          </cell>
          <cell r="C752" t="str">
            <v>محلات الأسلمي</v>
          </cell>
          <cell r="D752" t="str">
            <v>جبوتي</v>
          </cell>
          <cell r="F752" t="str">
            <v>SL 650</v>
          </cell>
          <cell r="BN752" t="str">
            <v>آجل</v>
          </cell>
          <cell r="BU752">
            <v>9240000</v>
          </cell>
        </row>
        <row r="753">
          <cell r="A753">
            <v>44301</v>
          </cell>
          <cell r="C753" t="str">
            <v>سفيان المليكي</v>
          </cell>
          <cell r="D753" t="str">
            <v>جبوتي</v>
          </cell>
          <cell r="F753" t="str">
            <v>SL 650</v>
          </cell>
          <cell r="BN753" t="str">
            <v>آجل</v>
          </cell>
          <cell r="BU753">
            <v>13860000</v>
          </cell>
        </row>
        <row r="754">
          <cell r="A754">
            <v>44301</v>
          </cell>
          <cell r="C754" t="str">
            <v>محمد حسن أحمد البحري</v>
          </cell>
          <cell r="D754" t="str">
            <v>جبوتي</v>
          </cell>
          <cell r="F754" t="str">
            <v>SL 650</v>
          </cell>
          <cell r="BN754" t="str">
            <v>آجل</v>
          </cell>
          <cell r="BU754">
            <v>4620000</v>
          </cell>
        </row>
        <row r="755">
          <cell r="A755">
            <v>44301</v>
          </cell>
          <cell r="C755" t="str">
            <v>محلات البابلي</v>
          </cell>
          <cell r="D755" t="str">
            <v>جبوتي</v>
          </cell>
          <cell r="F755" t="str">
            <v>SL 650</v>
          </cell>
          <cell r="BN755" t="str">
            <v>آجل</v>
          </cell>
          <cell r="BU755">
            <v>23100000</v>
          </cell>
        </row>
        <row r="756">
          <cell r="A756">
            <v>44301</v>
          </cell>
          <cell r="C756" t="str">
            <v>كمية مجانية صنعاء</v>
          </cell>
          <cell r="D756" t="str">
            <v>جبوتي</v>
          </cell>
          <cell r="F756" t="str">
            <v>SL 650</v>
          </cell>
          <cell r="BN756" t="str">
            <v>آجل</v>
          </cell>
        </row>
        <row r="757">
          <cell r="A757">
            <v>44301</v>
          </cell>
          <cell r="C757" t="str">
            <v>محلات المعمري - دولار</v>
          </cell>
          <cell r="D757" t="str">
            <v>عدن</v>
          </cell>
          <cell r="F757" t="str">
            <v>SL 650</v>
          </cell>
          <cell r="BN757" t="str">
            <v>آجل</v>
          </cell>
          <cell r="BU757">
            <v>6933460</v>
          </cell>
          <cell r="BX757">
            <v>11183</v>
          </cell>
        </row>
        <row r="758">
          <cell r="A758">
            <v>44301</v>
          </cell>
          <cell r="BN758" t="str">
            <v>آجل</v>
          </cell>
        </row>
        <row r="759">
          <cell r="A759">
            <v>44301</v>
          </cell>
          <cell r="C759" t="str">
            <v>علي مسفر عقاب وأولاده</v>
          </cell>
          <cell r="BN759" t="str">
            <v>آجل</v>
          </cell>
          <cell r="BW759">
            <v>7000000</v>
          </cell>
        </row>
        <row r="760">
          <cell r="A760">
            <v>44301</v>
          </cell>
          <cell r="C760" t="str">
            <v>محمد حسن أحمد البحري</v>
          </cell>
          <cell r="BN760" t="str">
            <v>آجل</v>
          </cell>
          <cell r="BW760">
            <v>4620000</v>
          </cell>
        </row>
        <row r="761">
          <cell r="A761">
            <v>44301</v>
          </cell>
          <cell r="C761" t="str">
            <v>جميل المطري</v>
          </cell>
          <cell r="BN761" t="str">
            <v>آجل</v>
          </cell>
          <cell r="BW761">
            <v>2340000</v>
          </cell>
        </row>
        <row r="762">
          <cell r="A762">
            <v>44301</v>
          </cell>
          <cell r="C762" t="str">
            <v>محلات محمد الكينعي</v>
          </cell>
          <cell r="BN762" t="str">
            <v>آجل</v>
          </cell>
          <cell r="BW762">
            <v>4620000</v>
          </cell>
        </row>
        <row r="763">
          <cell r="A763">
            <v>44301</v>
          </cell>
          <cell r="C763" t="str">
            <v>سفيان المليكي</v>
          </cell>
          <cell r="BN763" t="str">
            <v>آجل</v>
          </cell>
          <cell r="BW763">
            <v>9230000</v>
          </cell>
        </row>
        <row r="764">
          <cell r="A764">
            <v>44301</v>
          </cell>
          <cell r="C764" t="str">
            <v>حوالة واردة من عدن</v>
          </cell>
          <cell r="BN764" t="str">
            <v>آجل</v>
          </cell>
          <cell r="BW764">
            <v>100000</v>
          </cell>
        </row>
        <row r="765">
          <cell r="A765">
            <v>44301</v>
          </cell>
          <cell r="C765" t="str">
            <v>حوالة صادرة من عدن</v>
          </cell>
          <cell r="BN765" t="str">
            <v>آجل</v>
          </cell>
          <cell r="BU765">
            <v>100000</v>
          </cell>
        </row>
        <row r="766">
          <cell r="A766">
            <v>44301</v>
          </cell>
          <cell r="C766" t="str">
            <v>الطارق للتجارة - طارق حسين البابلي</v>
          </cell>
          <cell r="BN766" t="str">
            <v>آجل</v>
          </cell>
          <cell r="BW766">
            <v>27000</v>
          </cell>
        </row>
        <row r="767">
          <cell r="A767">
            <v>44301</v>
          </cell>
          <cell r="C767" t="str">
            <v>محلات المعمري - دولار</v>
          </cell>
          <cell r="BN767" t="str">
            <v>آجل</v>
          </cell>
          <cell r="BW767">
            <v>6933460</v>
          </cell>
          <cell r="BY767">
            <v>11183</v>
          </cell>
        </row>
        <row r="768">
          <cell r="A768">
            <v>44304</v>
          </cell>
          <cell r="D768" t="str">
            <v>عدن</v>
          </cell>
          <cell r="F768" t="str">
            <v>SL 650</v>
          </cell>
        </row>
        <row r="769">
          <cell r="A769">
            <v>44304</v>
          </cell>
          <cell r="D769" t="str">
            <v>عدن</v>
          </cell>
          <cell r="F769" t="str">
            <v>SL 650</v>
          </cell>
        </row>
        <row r="770">
          <cell r="A770">
            <v>44304</v>
          </cell>
          <cell r="C770" t="str">
            <v>محمد المرتضى - درب كارز</v>
          </cell>
          <cell r="D770" t="str">
            <v>جبوتي</v>
          </cell>
          <cell r="F770" t="str">
            <v>SL 650</v>
          </cell>
          <cell r="BN770" t="str">
            <v>آجل</v>
          </cell>
          <cell r="BU770">
            <v>4620000</v>
          </cell>
        </row>
        <row r="771">
          <cell r="A771">
            <v>44304</v>
          </cell>
          <cell r="C771" t="str">
            <v>عبدالسلام الطاهري - دولار</v>
          </cell>
          <cell r="D771" t="str">
            <v>عدن</v>
          </cell>
          <cell r="F771" t="str">
            <v>SL 650</v>
          </cell>
          <cell r="BN771" t="str">
            <v>آجل</v>
          </cell>
          <cell r="BU771">
            <v>39295560</v>
          </cell>
          <cell r="BX771">
            <v>63368</v>
          </cell>
        </row>
        <row r="772">
          <cell r="A772">
            <v>44304</v>
          </cell>
          <cell r="C772" t="str">
            <v>فهيم الطاهري - دولار</v>
          </cell>
          <cell r="D772" t="str">
            <v>عدن</v>
          </cell>
          <cell r="F772" t="str">
            <v>SL 650</v>
          </cell>
          <cell r="BN772" t="str">
            <v>آجل</v>
          </cell>
          <cell r="BU772">
            <v>18488400</v>
          </cell>
          <cell r="BX772">
            <v>29820</v>
          </cell>
        </row>
        <row r="773">
          <cell r="A773">
            <v>44304</v>
          </cell>
          <cell r="BN773" t="str">
            <v>آجل</v>
          </cell>
        </row>
        <row r="774">
          <cell r="A774">
            <v>44304</v>
          </cell>
          <cell r="C774" t="str">
            <v>محمد علي سيف المقطري - دولار</v>
          </cell>
          <cell r="D774" t="str">
            <v>عدن</v>
          </cell>
          <cell r="F774" t="str">
            <v>SL 650</v>
          </cell>
          <cell r="BN774" t="str">
            <v>آجل</v>
          </cell>
          <cell r="BU774">
            <v>4622100</v>
          </cell>
          <cell r="BX774">
            <v>7455</v>
          </cell>
        </row>
        <row r="775">
          <cell r="A775">
            <v>44304</v>
          </cell>
          <cell r="C775" t="str">
            <v>علي مسفر عقاب وأولاده</v>
          </cell>
          <cell r="BN775" t="str">
            <v>آجل</v>
          </cell>
          <cell r="BW775">
            <v>6860000</v>
          </cell>
        </row>
        <row r="776">
          <cell r="A776">
            <v>44304</v>
          </cell>
          <cell r="C776" t="str">
            <v>بسام القدسي</v>
          </cell>
          <cell r="BN776" t="str">
            <v>آجل</v>
          </cell>
          <cell r="BW776">
            <v>10000000</v>
          </cell>
        </row>
        <row r="777">
          <cell r="A777">
            <v>44304</v>
          </cell>
          <cell r="C777" t="str">
            <v>محمد المرتضى - درب كارز</v>
          </cell>
          <cell r="BN777" t="str">
            <v>آجل</v>
          </cell>
          <cell r="BW777">
            <v>4320000</v>
          </cell>
        </row>
        <row r="778">
          <cell r="A778">
            <v>44305</v>
          </cell>
          <cell r="C778" t="str">
            <v>مبيعات نقدية - صنعاء</v>
          </cell>
          <cell r="D778" t="str">
            <v>جبوتي</v>
          </cell>
          <cell r="F778" t="str">
            <v>SL 650</v>
          </cell>
          <cell r="BN778" t="str">
            <v>آجل</v>
          </cell>
        </row>
        <row r="779">
          <cell r="A779">
            <v>44305</v>
          </cell>
          <cell r="C779" t="str">
            <v>محلات صادق علي محي القديمي</v>
          </cell>
          <cell r="BN779" t="str">
            <v>آجل</v>
          </cell>
          <cell r="BW779">
            <v>18950000</v>
          </cell>
        </row>
        <row r="780">
          <cell r="A780">
            <v>44305</v>
          </cell>
          <cell r="C780" t="str">
            <v>عبدالسلام الطاهري - دولار</v>
          </cell>
          <cell r="BN780" t="str">
            <v>آجل</v>
          </cell>
          <cell r="BW780">
            <v>59594400</v>
          </cell>
          <cell r="BY780">
            <v>96120</v>
          </cell>
        </row>
        <row r="781">
          <cell r="A781">
            <v>44305</v>
          </cell>
          <cell r="C781" t="str">
            <v>عبده الشاطر عدن - دولار</v>
          </cell>
          <cell r="BN781" t="str">
            <v>آجل</v>
          </cell>
          <cell r="BW781">
            <v>9610000</v>
          </cell>
          <cell r="BY781">
            <v>15500</v>
          </cell>
        </row>
        <row r="782">
          <cell r="A782">
            <v>44305</v>
          </cell>
          <cell r="C782" t="str">
            <v>محمد علي سيف المقطري - دولار</v>
          </cell>
          <cell r="BN782" t="str">
            <v>آجل</v>
          </cell>
          <cell r="BW782">
            <v>4340000</v>
          </cell>
          <cell r="BY782">
            <v>7000</v>
          </cell>
        </row>
        <row r="783">
          <cell r="A783">
            <v>44306</v>
          </cell>
          <cell r="C783" t="str">
            <v>مبيعات نقدية - صنعاء</v>
          </cell>
          <cell r="D783" t="str">
            <v>جبوتي</v>
          </cell>
          <cell r="F783" t="str">
            <v>T 10w30 SN 1 L</v>
          </cell>
          <cell r="BN783" t="str">
            <v>آجل</v>
          </cell>
          <cell r="BU783">
            <v>273420</v>
          </cell>
          <cell r="BW783">
            <v>273420</v>
          </cell>
        </row>
        <row r="784">
          <cell r="A784">
            <v>44306</v>
          </cell>
          <cell r="D784" t="str">
            <v>جبوتي</v>
          </cell>
          <cell r="F784" t="str">
            <v>T 5w30 SN 1 L</v>
          </cell>
          <cell r="BN784" t="str">
            <v>آجل</v>
          </cell>
        </row>
        <row r="785">
          <cell r="A785">
            <v>44306</v>
          </cell>
          <cell r="C785" t="str">
            <v>عبده الشاطر عدن - دولار</v>
          </cell>
          <cell r="D785" t="str">
            <v>عدن</v>
          </cell>
          <cell r="F785" t="str">
            <v>SL 650</v>
          </cell>
          <cell r="BN785" t="str">
            <v>آجل</v>
          </cell>
          <cell r="BU785">
            <v>8782300</v>
          </cell>
          <cell r="BX785">
            <v>14165</v>
          </cell>
        </row>
        <row r="786">
          <cell r="A786">
            <v>44306</v>
          </cell>
          <cell r="C786" t="str">
            <v>عبدالسلام الطاهري - دولار</v>
          </cell>
          <cell r="D786" t="str">
            <v>عدن</v>
          </cell>
          <cell r="F786" t="str">
            <v>15W40 5L</v>
          </cell>
          <cell r="BN786" t="str">
            <v>آجل</v>
          </cell>
          <cell r="BU786">
            <v>1757700</v>
          </cell>
          <cell r="BX786">
            <v>2835</v>
          </cell>
        </row>
        <row r="787">
          <cell r="A787">
            <v>44306</v>
          </cell>
          <cell r="C787" t="str">
            <v>بسام القدسي</v>
          </cell>
          <cell r="BN787" t="str">
            <v>آجل</v>
          </cell>
          <cell r="BW787">
            <v>5550000</v>
          </cell>
        </row>
        <row r="788">
          <cell r="A788">
            <v>44306</v>
          </cell>
          <cell r="C788" t="str">
            <v>عدنان النهدي</v>
          </cell>
          <cell r="BN788" t="str">
            <v>آجل</v>
          </cell>
          <cell r="BW788">
            <v>25000000</v>
          </cell>
        </row>
        <row r="789">
          <cell r="A789">
            <v>44306</v>
          </cell>
          <cell r="C789" t="str">
            <v>محلات أبوعمار المقطري</v>
          </cell>
          <cell r="BN789" t="str">
            <v>آجل</v>
          </cell>
          <cell r="BW789">
            <v>10000000</v>
          </cell>
        </row>
        <row r="790">
          <cell r="A790">
            <v>44306</v>
          </cell>
          <cell r="C790" t="str">
            <v>الطارق للتجارة - طارق حسين البابلي</v>
          </cell>
          <cell r="BN790" t="str">
            <v>آجل</v>
          </cell>
          <cell r="BW790">
            <v>36942000</v>
          </cell>
        </row>
        <row r="791">
          <cell r="A791">
            <v>44306</v>
          </cell>
          <cell r="C791" t="str">
            <v>محلات أبوعصام</v>
          </cell>
          <cell r="BN791" t="str">
            <v>آجل</v>
          </cell>
          <cell r="BW791">
            <v>9190000</v>
          </cell>
        </row>
        <row r="792">
          <cell r="A792">
            <v>44306</v>
          </cell>
          <cell r="C792" t="str">
            <v>محلات البابلي</v>
          </cell>
          <cell r="BN792" t="str">
            <v>آجل</v>
          </cell>
          <cell r="BW792">
            <v>16000000</v>
          </cell>
        </row>
        <row r="793">
          <cell r="A793">
            <v>44306</v>
          </cell>
          <cell r="C793" t="str">
            <v>سفيان المليكي</v>
          </cell>
          <cell r="BN793" t="str">
            <v>آجل</v>
          </cell>
          <cell r="BW793">
            <v>8900000</v>
          </cell>
        </row>
        <row r="794">
          <cell r="A794">
            <v>44306</v>
          </cell>
          <cell r="C794" t="str">
            <v>محمد المرتضى - درب كارز</v>
          </cell>
          <cell r="BN794" t="str">
            <v>آجل</v>
          </cell>
          <cell r="BW794">
            <v>300000</v>
          </cell>
        </row>
        <row r="795">
          <cell r="A795">
            <v>44306</v>
          </cell>
          <cell r="C795" t="str">
            <v>فهيم الطاهري - دولار</v>
          </cell>
          <cell r="BN795" t="str">
            <v>آجل</v>
          </cell>
          <cell r="BW795">
            <v>12400000</v>
          </cell>
          <cell r="BY795">
            <v>20000</v>
          </cell>
        </row>
        <row r="796">
          <cell r="A796">
            <v>44307</v>
          </cell>
          <cell r="C796" t="str">
            <v>ركن الأبداع للتجارة - الناقل</v>
          </cell>
          <cell r="D796" t="str">
            <v>جبوتي</v>
          </cell>
          <cell r="F796" t="str">
            <v>SL 650</v>
          </cell>
          <cell r="BN796" t="str">
            <v>آجل</v>
          </cell>
          <cell r="BU796">
            <v>371000</v>
          </cell>
          <cell r="BX796">
            <v>598.39</v>
          </cell>
        </row>
        <row r="797">
          <cell r="A797">
            <v>44307</v>
          </cell>
          <cell r="C797" t="str">
            <v>عبدالحكيم القاضي</v>
          </cell>
          <cell r="D797" t="str">
            <v>جبوتي</v>
          </cell>
          <cell r="F797" t="str">
            <v>SL 650</v>
          </cell>
          <cell r="BN797" t="str">
            <v>آجل</v>
          </cell>
          <cell r="BU797">
            <v>4620000</v>
          </cell>
        </row>
        <row r="798">
          <cell r="A798">
            <v>44307</v>
          </cell>
          <cell r="C798" t="str">
            <v>بسام القدسي</v>
          </cell>
          <cell r="D798" t="str">
            <v>جبوتي</v>
          </cell>
          <cell r="F798" t="str">
            <v>SN L 24x1L</v>
          </cell>
          <cell r="BN798" t="str">
            <v>آجل</v>
          </cell>
          <cell r="BU798">
            <v>13671000</v>
          </cell>
        </row>
        <row r="799">
          <cell r="A799">
            <v>44307</v>
          </cell>
          <cell r="D799" t="str">
            <v>جبوتي</v>
          </cell>
          <cell r="F799" t="str">
            <v>T 0w20 SN 1 L</v>
          </cell>
          <cell r="BN799" t="str">
            <v>آجل</v>
          </cell>
        </row>
        <row r="800">
          <cell r="A800">
            <v>44307</v>
          </cell>
          <cell r="D800" t="str">
            <v>جبوتي</v>
          </cell>
          <cell r="F800" t="str">
            <v>T 5w30 SN 1 L</v>
          </cell>
          <cell r="BN800" t="str">
            <v>آجل</v>
          </cell>
        </row>
        <row r="801">
          <cell r="A801">
            <v>44307</v>
          </cell>
          <cell r="C801" t="str">
            <v>بسام القدسي</v>
          </cell>
          <cell r="BN801" t="str">
            <v>آجل</v>
          </cell>
          <cell r="BW801">
            <v>3250000</v>
          </cell>
        </row>
        <row r="802">
          <cell r="A802">
            <v>44308</v>
          </cell>
          <cell r="D802" t="str">
            <v>جبوتي</v>
          </cell>
          <cell r="F802" t="str">
            <v>SL 650</v>
          </cell>
          <cell r="BN802" t="str">
            <v>آجل</v>
          </cell>
        </row>
        <row r="803">
          <cell r="A803">
            <v>44308</v>
          </cell>
          <cell r="D803" t="str">
            <v>جبوتي</v>
          </cell>
          <cell r="F803" t="str">
            <v>SL 650</v>
          </cell>
          <cell r="BN803" t="str">
            <v>آجل</v>
          </cell>
        </row>
        <row r="804">
          <cell r="A804">
            <v>44308</v>
          </cell>
          <cell r="C804" t="str">
            <v>محلات منصور يحيى إبراهيم مهاوش</v>
          </cell>
          <cell r="D804" t="str">
            <v>جبوتي</v>
          </cell>
          <cell r="F804" t="str">
            <v>SL 650</v>
          </cell>
          <cell r="BN804" t="str">
            <v>آجل</v>
          </cell>
          <cell r="BU804">
            <v>4620000</v>
          </cell>
        </row>
        <row r="805">
          <cell r="A805">
            <v>44308</v>
          </cell>
          <cell r="C805" t="str">
            <v>محلات يحيى جعمزة</v>
          </cell>
          <cell r="D805" t="str">
            <v>جبوتي</v>
          </cell>
          <cell r="F805" t="str">
            <v>SL 650</v>
          </cell>
          <cell r="BN805" t="str">
            <v>آجل</v>
          </cell>
          <cell r="BU805">
            <v>4620000</v>
          </cell>
        </row>
        <row r="806">
          <cell r="A806">
            <v>44308</v>
          </cell>
          <cell r="C806" t="str">
            <v>صالح الشاطر - اب</v>
          </cell>
          <cell r="D806" t="str">
            <v>جبوتي</v>
          </cell>
          <cell r="F806" t="str">
            <v>SL 650</v>
          </cell>
          <cell r="BN806" t="str">
            <v>آجل</v>
          </cell>
          <cell r="BU806">
            <v>9240000</v>
          </cell>
        </row>
        <row r="807">
          <cell r="A807">
            <v>44308</v>
          </cell>
          <cell r="C807" t="str">
            <v>صالح الشاطر - اب</v>
          </cell>
          <cell r="BN807" t="str">
            <v>آجل</v>
          </cell>
          <cell r="BW807">
            <v>30000</v>
          </cell>
        </row>
        <row r="808">
          <cell r="A808">
            <v>44308</v>
          </cell>
          <cell r="C808" t="str">
            <v>حفظالله خبيزان</v>
          </cell>
          <cell r="D808" t="str">
            <v>جبوتي</v>
          </cell>
          <cell r="F808" t="str">
            <v>SL 650</v>
          </cell>
          <cell r="BN808" t="str">
            <v>آجل</v>
          </cell>
          <cell r="BU808">
            <v>9240000</v>
          </cell>
        </row>
        <row r="809">
          <cell r="A809">
            <v>44308</v>
          </cell>
          <cell r="C809" t="str">
            <v>محلات المضلعي</v>
          </cell>
          <cell r="D809" t="str">
            <v>جبوتي</v>
          </cell>
          <cell r="F809" t="str">
            <v>SL 650</v>
          </cell>
          <cell r="BN809" t="str">
            <v>آجل</v>
          </cell>
          <cell r="BU809">
            <v>9240000</v>
          </cell>
        </row>
        <row r="810">
          <cell r="A810">
            <v>44308</v>
          </cell>
          <cell r="C810" t="str">
            <v>محلات الأسلمي</v>
          </cell>
          <cell r="BN810" t="str">
            <v>آجل</v>
          </cell>
          <cell r="BW810">
            <v>4600000</v>
          </cell>
        </row>
        <row r="811">
          <cell r="A811">
            <v>44308</v>
          </cell>
          <cell r="C811" t="str">
            <v>حفظالله خبيزان</v>
          </cell>
          <cell r="BN811" t="str">
            <v>آجل</v>
          </cell>
          <cell r="BW811">
            <v>9240000</v>
          </cell>
        </row>
        <row r="812">
          <cell r="A812">
            <v>44308</v>
          </cell>
          <cell r="C812" t="str">
            <v>محلات المضلعي</v>
          </cell>
          <cell r="BN812" t="str">
            <v>آجل</v>
          </cell>
          <cell r="BW812">
            <v>4620000</v>
          </cell>
        </row>
        <row r="813">
          <cell r="A813">
            <v>44308</v>
          </cell>
          <cell r="C813" t="str">
            <v>محلات يحيى جعمزة</v>
          </cell>
          <cell r="BN813" t="str">
            <v>آجل</v>
          </cell>
          <cell r="BW813">
            <v>4620000</v>
          </cell>
        </row>
        <row r="814">
          <cell r="A814">
            <v>44308</v>
          </cell>
          <cell r="C814" t="str">
            <v>محلات منصور يحيى إبراهيم مهاوش</v>
          </cell>
          <cell r="BN814" t="str">
            <v>آجل</v>
          </cell>
          <cell r="BW814">
            <v>4620000</v>
          </cell>
        </row>
        <row r="815">
          <cell r="A815">
            <v>44308</v>
          </cell>
          <cell r="C815" t="str">
            <v>عبده الشاطر إب</v>
          </cell>
          <cell r="BN815" t="str">
            <v>آجل</v>
          </cell>
          <cell r="BW815">
            <v>23025000</v>
          </cell>
        </row>
        <row r="816">
          <cell r="A816">
            <v>44308</v>
          </cell>
          <cell r="C816" t="str">
            <v>عدنان النهدي</v>
          </cell>
          <cell r="BN816" t="str">
            <v>آجل</v>
          </cell>
          <cell r="BW816">
            <v>30000000</v>
          </cell>
        </row>
        <row r="817">
          <cell r="A817">
            <v>44308</v>
          </cell>
          <cell r="C817" t="str">
            <v>محمد عوض الوصابي</v>
          </cell>
          <cell r="BN817" t="str">
            <v>آجل</v>
          </cell>
          <cell r="BW817">
            <v>4620000</v>
          </cell>
        </row>
        <row r="818">
          <cell r="A818">
            <v>44308</v>
          </cell>
          <cell r="C818" t="str">
            <v>عدنان النهدي</v>
          </cell>
          <cell r="BN818" t="str">
            <v>آجل</v>
          </cell>
          <cell r="BW818">
            <v>20000000</v>
          </cell>
        </row>
        <row r="819">
          <cell r="A819">
            <v>44308</v>
          </cell>
          <cell r="C819" t="str">
            <v>محمد أحمد العزي</v>
          </cell>
          <cell r="BN819" t="str">
            <v>آجل</v>
          </cell>
          <cell r="BW819">
            <v>4620000</v>
          </cell>
        </row>
        <row r="820">
          <cell r="A820">
            <v>44308</v>
          </cell>
          <cell r="C820" t="str">
            <v>علي محمد سالم عقاب</v>
          </cell>
          <cell r="BN820" t="str">
            <v>آجل</v>
          </cell>
          <cell r="BW820">
            <v>3156000</v>
          </cell>
        </row>
        <row r="821">
          <cell r="A821">
            <v>44308</v>
          </cell>
          <cell r="C821" t="str">
            <v>علي محمد سالم عقاب</v>
          </cell>
          <cell r="BN821" t="str">
            <v>آجل</v>
          </cell>
          <cell r="BW821">
            <v>1464000</v>
          </cell>
        </row>
        <row r="822">
          <cell r="A822">
            <v>44308</v>
          </cell>
          <cell r="C822" t="str">
            <v>محلات المضلعي</v>
          </cell>
          <cell r="BN822" t="str">
            <v>آجل</v>
          </cell>
          <cell r="BW822">
            <v>4620000</v>
          </cell>
        </row>
        <row r="823">
          <cell r="A823">
            <v>44308</v>
          </cell>
          <cell r="C823" t="str">
            <v>محمد أحمد العزي</v>
          </cell>
          <cell r="BN823" t="str">
            <v>آجل</v>
          </cell>
          <cell r="BW823">
            <v>4620000</v>
          </cell>
        </row>
        <row r="824">
          <cell r="A824">
            <v>44308</v>
          </cell>
          <cell r="C824" t="str">
            <v>محمد علي سيف المقطري - دولار</v>
          </cell>
          <cell r="BN824" t="str">
            <v>آجل</v>
          </cell>
          <cell r="BY824">
            <v>455</v>
          </cell>
        </row>
        <row r="825">
          <cell r="A825">
            <v>44311</v>
          </cell>
          <cell r="D825" t="str">
            <v>جبوتي</v>
          </cell>
          <cell r="F825" t="str">
            <v>SL 650</v>
          </cell>
          <cell r="BN825" t="str">
            <v>آجل</v>
          </cell>
        </row>
        <row r="826">
          <cell r="A826">
            <v>44311</v>
          </cell>
          <cell r="D826" t="str">
            <v>جبوتي</v>
          </cell>
          <cell r="F826" t="str">
            <v>SL 650</v>
          </cell>
          <cell r="BN826" t="str">
            <v>آجل</v>
          </cell>
        </row>
        <row r="827">
          <cell r="A827">
            <v>44311</v>
          </cell>
          <cell r="C827" t="str">
            <v>علي مسفر عقاب وأولاده</v>
          </cell>
          <cell r="D827" t="str">
            <v>جبوتي</v>
          </cell>
          <cell r="F827" t="str">
            <v>SL 650</v>
          </cell>
          <cell r="BN827" t="str">
            <v>آجل</v>
          </cell>
          <cell r="BU827">
            <v>9240000</v>
          </cell>
        </row>
        <row r="828">
          <cell r="A828">
            <v>44311</v>
          </cell>
          <cell r="C828" t="str">
            <v>محلات أبوعمار المقطري</v>
          </cell>
          <cell r="D828" t="str">
            <v>جبوتي</v>
          </cell>
          <cell r="F828" t="str">
            <v>SL 650</v>
          </cell>
          <cell r="BN828" t="str">
            <v>آجل</v>
          </cell>
          <cell r="BU828">
            <v>10607100</v>
          </cell>
        </row>
        <row r="829">
          <cell r="A829">
            <v>44311</v>
          </cell>
          <cell r="D829" t="str">
            <v>جبوتي</v>
          </cell>
          <cell r="F829" t="str">
            <v>SN L 24x1L</v>
          </cell>
          <cell r="BN829" t="str">
            <v>آجل</v>
          </cell>
        </row>
        <row r="830">
          <cell r="A830">
            <v>44311</v>
          </cell>
          <cell r="C830" t="str">
            <v>محلات أبوعمار المقطري</v>
          </cell>
          <cell r="BN830" t="str">
            <v>آجل</v>
          </cell>
          <cell r="BW830">
            <v>33000</v>
          </cell>
        </row>
        <row r="831">
          <cell r="A831">
            <v>44311</v>
          </cell>
          <cell r="C831" t="str">
            <v>علي مسفر عقاب وأولاده</v>
          </cell>
          <cell r="D831" t="str">
            <v>جبوتي</v>
          </cell>
          <cell r="F831" t="str">
            <v>SN L 24x1L</v>
          </cell>
          <cell r="BN831" t="str">
            <v>آجل</v>
          </cell>
          <cell r="BU831">
            <v>3417750</v>
          </cell>
        </row>
        <row r="832">
          <cell r="A832">
            <v>44311</v>
          </cell>
          <cell r="C832" t="str">
            <v>محلات محمد الكينعي</v>
          </cell>
          <cell r="D832" t="str">
            <v>جبوتي</v>
          </cell>
          <cell r="F832" t="str">
            <v>SL 650</v>
          </cell>
          <cell r="BN832" t="str">
            <v>آجل</v>
          </cell>
          <cell r="BU832">
            <v>2310000</v>
          </cell>
        </row>
        <row r="833">
          <cell r="A833">
            <v>44311</v>
          </cell>
          <cell r="C833" t="str">
            <v>محلات أبوعصام</v>
          </cell>
          <cell r="D833" t="str">
            <v>جبوتي</v>
          </cell>
          <cell r="F833" t="str">
            <v>SL 650</v>
          </cell>
          <cell r="BN833" t="str">
            <v>آجل</v>
          </cell>
          <cell r="BU833">
            <v>5303550</v>
          </cell>
        </row>
        <row r="834">
          <cell r="A834">
            <v>44311</v>
          </cell>
          <cell r="D834" t="str">
            <v>جبوتي</v>
          </cell>
          <cell r="F834" t="str">
            <v>SN L 24x1L</v>
          </cell>
          <cell r="BN834" t="str">
            <v>آجل</v>
          </cell>
        </row>
        <row r="835">
          <cell r="A835">
            <v>44311</v>
          </cell>
          <cell r="C835" t="str">
            <v>محلات أبوعصام</v>
          </cell>
          <cell r="BN835" t="str">
            <v>آجل</v>
          </cell>
          <cell r="BW835">
            <v>11000</v>
          </cell>
        </row>
        <row r="836">
          <cell r="A836">
            <v>44311</v>
          </cell>
          <cell r="C836" t="str">
            <v>محمد عوض الوصابي</v>
          </cell>
          <cell r="D836" t="str">
            <v>جبوتي</v>
          </cell>
          <cell r="F836" t="str">
            <v>SL 650</v>
          </cell>
          <cell r="BN836" t="str">
            <v>آجل</v>
          </cell>
          <cell r="BU836">
            <v>4620000</v>
          </cell>
        </row>
        <row r="837">
          <cell r="A837">
            <v>44311</v>
          </cell>
          <cell r="C837" t="str">
            <v>محمد عوض الوصابي</v>
          </cell>
          <cell r="BN837" t="str">
            <v>آجل</v>
          </cell>
          <cell r="BW837">
            <v>10000</v>
          </cell>
        </row>
        <row r="838">
          <cell r="A838">
            <v>44311</v>
          </cell>
          <cell r="C838" t="str">
            <v>محمد أحمد العزي</v>
          </cell>
          <cell r="D838" t="str">
            <v>جبوتي</v>
          </cell>
          <cell r="F838" t="str">
            <v>SL 650</v>
          </cell>
          <cell r="BN838" t="str">
            <v>آجل</v>
          </cell>
          <cell r="BU838">
            <v>9240000</v>
          </cell>
        </row>
        <row r="839">
          <cell r="A839">
            <v>44311</v>
          </cell>
          <cell r="C839" t="str">
            <v>عبدالحكيم القاضي</v>
          </cell>
          <cell r="D839" t="str">
            <v>جبوتي</v>
          </cell>
          <cell r="F839" t="str">
            <v>SL 650</v>
          </cell>
          <cell r="BN839" t="str">
            <v>آجل</v>
          </cell>
          <cell r="BU839">
            <v>9240000</v>
          </cell>
        </row>
        <row r="840">
          <cell r="A840">
            <v>44311</v>
          </cell>
          <cell r="C840" t="str">
            <v>محلات صادق علي محي القديمي</v>
          </cell>
          <cell r="D840" t="str">
            <v>جبوتي</v>
          </cell>
          <cell r="F840" t="str">
            <v>SL 650</v>
          </cell>
          <cell r="BN840" t="str">
            <v>آجل</v>
          </cell>
          <cell r="BU840">
            <v>9240000</v>
          </cell>
        </row>
        <row r="841">
          <cell r="A841">
            <v>44311</v>
          </cell>
          <cell r="C841" t="str">
            <v>سفيان المليكي</v>
          </cell>
          <cell r="D841" t="str">
            <v>جبوتي</v>
          </cell>
          <cell r="F841" t="str">
            <v>SL 650</v>
          </cell>
          <cell r="BN841" t="str">
            <v>آجل</v>
          </cell>
          <cell r="BU841">
            <v>9240000</v>
          </cell>
        </row>
        <row r="842">
          <cell r="A842">
            <v>44311</v>
          </cell>
          <cell r="C842" t="str">
            <v>جميل المطري</v>
          </cell>
          <cell r="D842" t="str">
            <v>جبوتي</v>
          </cell>
          <cell r="F842" t="str">
            <v>SL 650</v>
          </cell>
          <cell r="BN842" t="str">
            <v>آجل</v>
          </cell>
          <cell r="BU842">
            <v>2310000</v>
          </cell>
        </row>
        <row r="843">
          <cell r="A843">
            <v>44311</v>
          </cell>
          <cell r="C843" t="str">
            <v>عدنان النهدي</v>
          </cell>
          <cell r="D843" t="str">
            <v>جبوتي</v>
          </cell>
          <cell r="F843" t="str">
            <v>SL 650</v>
          </cell>
          <cell r="BN843" t="str">
            <v>آجل</v>
          </cell>
          <cell r="BU843">
            <v>9240000</v>
          </cell>
        </row>
        <row r="844">
          <cell r="A844">
            <v>44311</v>
          </cell>
          <cell r="C844" t="str">
            <v>بسام القدسي</v>
          </cell>
          <cell r="D844" t="str">
            <v>جبوتي</v>
          </cell>
          <cell r="F844" t="str">
            <v>SL 650</v>
          </cell>
          <cell r="BN844" t="str">
            <v>آجل</v>
          </cell>
          <cell r="BU844">
            <v>3696000</v>
          </cell>
        </row>
        <row r="845">
          <cell r="A845">
            <v>44311</v>
          </cell>
          <cell r="C845" t="str">
            <v>صالح الشاطر - اب</v>
          </cell>
          <cell r="BN845" t="str">
            <v>آجل</v>
          </cell>
          <cell r="BW845">
            <v>6240000</v>
          </cell>
        </row>
        <row r="846">
          <cell r="A846">
            <v>44311</v>
          </cell>
          <cell r="C846" t="str">
            <v>سفيان المليكي</v>
          </cell>
          <cell r="BN846" t="str">
            <v>آجل</v>
          </cell>
          <cell r="BW846">
            <v>4963000</v>
          </cell>
        </row>
        <row r="847">
          <cell r="A847">
            <v>44311</v>
          </cell>
          <cell r="C847" t="str">
            <v>محلات صادق علي محي القديمي</v>
          </cell>
          <cell r="BN847" t="str">
            <v>آجل</v>
          </cell>
          <cell r="BW847">
            <v>2000000</v>
          </cell>
        </row>
        <row r="848">
          <cell r="A848">
            <v>44311</v>
          </cell>
          <cell r="C848" t="str">
            <v>محلات محمد الكينعي</v>
          </cell>
          <cell r="BN848" t="str">
            <v>آجل</v>
          </cell>
          <cell r="BW848">
            <v>2310000</v>
          </cell>
        </row>
        <row r="849">
          <cell r="A849">
            <v>44311</v>
          </cell>
          <cell r="C849" t="str">
            <v>بسام القدسي</v>
          </cell>
          <cell r="BN849" t="str">
            <v>آجل</v>
          </cell>
          <cell r="BW849">
            <v>2425000</v>
          </cell>
        </row>
        <row r="850">
          <cell r="A850">
            <v>44311</v>
          </cell>
          <cell r="C850" t="str">
            <v>علي محسن الشافعي</v>
          </cell>
          <cell r="BN850" t="str">
            <v>آجل</v>
          </cell>
          <cell r="BW850">
            <v>4620000</v>
          </cell>
        </row>
        <row r="851">
          <cell r="A851">
            <v>44311</v>
          </cell>
          <cell r="C851" t="str">
            <v>جميل المطري</v>
          </cell>
          <cell r="BN851" t="str">
            <v>آجل</v>
          </cell>
          <cell r="BW851">
            <v>2280000</v>
          </cell>
        </row>
        <row r="852">
          <cell r="A852">
            <v>44312</v>
          </cell>
          <cell r="C852" t="str">
            <v>علي محسن الشافعي</v>
          </cell>
          <cell r="D852" t="str">
            <v>جبوتي</v>
          </cell>
          <cell r="F852" t="str">
            <v>SL 650</v>
          </cell>
          <cell r="BN852" t="str">
            <v>آجل</v>
          </cell>
          <cell r="BU852">
            <v>4620000</v>
          </cell>
        </row>
        <row r="853">
          <cell r="A853">
            <v>44312</v>
          </cell>
          <cell r="C853" t="str">
            <v>محلات البابلي</v>
          </cell>
          <cell r="D853" t="str">
            <v>جبوتي</v>
          </cell>
          <cell r="F853" t="str">
            <v>SN L 24x1L</v>
          </cell>
          <cell r="BN853" t="str">
            <v>آجل</v>
          </cell>
          <cell r="BU853">
            <v>1367100</v>
          </cell>
        </row>
        <row r="854">
          <cell r="A854">
            <v>44312</v>
          </cell>
          <cell r="C854" t="str">
            <v>نابت خليل</v>
          </cell>
          <cell r="D854" t="str">
            <v>جبوتي</v>
          </cell>
          <cell r="F854" t="str">
            <v>SL 650</v>
          </cell>
          <cell r="BN854" t="str">
            <v>آجل</v>
          </cell>
          <cell r="BU854">
            <v>9240000</v>
          </cell>
        </row>
        <row r="855">
          <cell r="A855">
            <v>44312</v>
          </cell>
          <cell r="C855" t="str">
            <v>نابت خليل</v>
          </cell>
          <cell r="BN855" t="str">
            <v>آجل</v>
          </cell>
          <cell r="BW855">
            <v>40000</v>
          </cell>
        </row>
        <row r="856">
          <cell r="A856">
            <v>44313</v>
          </cell>
          <cell r="C856" t="str">
            <v>صالح الشاطر - اب</v>
          </cell>
          <cell r="BN856" t="str">
            <v>آجل</v>
          </cell>
          <cell r="BW856">
            <v>3000000</v>
          </cell>
        </row>
        <row r="857">
          <cell r="A857">
            <v>44312</v>
          </cell>
          <cell r="C857" t="str">
            <v>محلات أبوعمار المقطري</v>
          </cell>
          <cell r="BN857" t="str">
            <v>آجل</v>
          </cell>
          <cell r="BW857">
            <v>10000000</v>
          </cell>
        </row>
        <row r="858">
          <cell r="A858">
            <v>44312</v>
          </cell>
          <cell r="C858" t="str">
            <v>محلات صادق علي محي القديمي</v>
          </cell>
          <cell r="BN858" t="str">
            <v>آجل</v>
          </cell>
          <cell r="BW858">
            <v>1840000</v>
          </cell>
        </row>
        <row r="859">
          <cell r="A859">
            <v>44312</v>
          </cell>
          <cell r="C859" t="str">
            <v>نابت خليل</v>
          </cell>
          <cell r="BN859" t="str">
            <v>آجل</v>
          </cell>
          <cell r="BW859">
            <v>7500000</v>
          </cell>
        </row>
        <row r="860">
          <cell r="A860">
            <v>44312</v>
          </cell>
          <cell r="C860" t="str">
            <v>عبدالحكيم القاضي</v>
          </cell>
          <cell r="BN860" t="str">
            <v>آجل</v>
          </cell>
          <cell r="BW860">
            <v>40000000</v>
          </cell>
        </row>
        <row r="861">
          <cell r="A861">
            <v>44313</v>
          </cell>
          <cell r="C861" t="str">
            <v>عبده الشاطر عدن - دولار</v>
          </cell>
          <cell r="D861" t="str">
            <v>عدن</v>
          </cell>
          <cell r="F861" t="str">
            <v>SN L 24x1L</v>
          </cell>
          <cell r="BN861" t="str">
            <v>آجل</v>
          </cell>
          <cell r="BU861">
            <v>3418060</v>
          </cell>
          <cell r="BX861">
            <v>5513</v>
          </cell>
        </row>
        <row r="862">
          <cell r="A862">
            <v>44314</v>
          </cell>
          <cell r="C862" t="str">
            <v>محلات محمد الكينعي</v>
          </cell>
          <cell r="D862" t="str">
            <v>جبوتي</v>
          </cell>
          <cell r="F862" t="str">
            <v>T 0w20 SN 1 L</v>
          </cell>
          <cell r="BN862" t="str">
            <v>آجل</v>
          </cell>
          <cell r="BU862">
            <v>2050650</v>
          </cell>
        </row>
        <row r="863">
          <cell r="A863">
            <v>44314</v>
          </cell>
          <cell r="D863" t="str">
            <v>جبوتي</v>
          </cell>
          <cell r="F863" t="str">
            <v>T 5w30 SN 1 L</v>
          </cell>
          <cell r="BN863" t="str">
            <v>آجل</v>
          </cell>
        </row>
        <row r="864">
          <cell r="A864">
            <v>44314</v>
          </cell>
          <cell r="D864" t="str">
            <v>جبوتي</v>
          </cell>
          <cell r="F864" t="str">
            <v>SN L 24x1L</v>
          </cell>
          <cell r="BN864" t="str">
            <v>آجل</v>
          </cell>
        </row>
        <row r="865">
          <cell r="A865">
            <v>44314</v>
          </cell>
          <cell r="C865" t="str">
            <v>محلات صادق علي محي القديمي</v>
          </cell>
          <cell r="BN865" t="str">
            <v>آجل</v>
          </cell>
          <cell r="BW865">
            <v>6750000</v>
          </cell>
        </row>
        <row r="866">
          <cell r="A866">
            <v>44314</v>
          </cell>
          <cell r="C866" t="str">
            <v>محلات محمد الكينعي</v>
          </cell>
          <cell r="BN866" t="str">
            <v>آجل</v>
          </cell>
          <cell r="BW866">
            <v>2050500</v>
          </cell>
        </row>
        <row r="867">
          <cell r="A867">
            <v>44314</v>
          </cell>
          <cell r="C867" t="str">
            <v>علي مسفر عقاب وأولاده</v>
          </cell>
          <cell r="BN867" t="str">
            <v>آجل</v>
          </cell>
          <cell r="BW867">
            <v>7000000</v>
          </cell>
        </row>
        <row r="868">
          <cell r="A868">
            <v>44315</v>
          </cell>
          <cell r="C868" t="str">
            <v>مجمع الزيلعي</v>
          </cell>
          <cell r="D868" t="str">
            <v>جبوتي</v>
          </cell>
          <cell r="F868" t="str">
            <v>SL 650</v>
          </cell>
          <cell r="BN868" t="str">
            <v>آجل</v>
          </cell>
          <cell r="BU868">
            <v>3696000</v>
          </cell>
        </row>
        <row r="869">
          <cell r="A869">
            <v>44315</v>
          </cell>
          <cell r="C869" t="str">
            <v>محلات البابلي</v>
          </cell>
          <cell r="BN869" t="str">
            <v>آجل</v>
          </cell>
          <cell r="BW869">
            <v>10000000</v>
          </cell>
        </row>
        <row r="870">
          <cell r="A870">
            <v>44315</v>
          </cell>
          <cell r="C870" t="str">
            <v>سفيان المليكي</v>
          </cell>
          <cell r="BN870" t="str">
            <v>آجل</v>
          </cell>
          <cell r="BW870">
            <v>9240000</v>
          </cell>
        </row>
        <row r="871">
          <cell r="A871">
            <v>44315</v>
          </cell>
          <cell r="C871" t="str">
            <v>عبدالحكيم القاضي</v>
          </cell>
          <cell r="BN871" t="str">
            <v>آجل</v>
          </cell>
          <cell r="BW871">
            <v>25000000</v>
          </cell>
        </row>
        <row r="872">
          <cell r="A872">
            <v>44315</v>
          </cell>
          <cell r="C872" t="str">
            <v>عدنان النهدي</v>
          </cell>
          <cell r="BN872" t="str">
            <v>آجل</v>
          </cell>
          <cell r="BW872">
            <v>25000000</v>
          </cell>
        </row>
        <row r="873">
          <cell r="A873">
            <v>44315</v>
          </cell>
          <cell r="C873" t="str">
            <v>نعمان عيضة</v>
          </cell>
          <cell r="BN873" t="str">
            <v>آجل</v>
          </cell>
          <cell r="BW873">
            <v>10000000</v>
          </cell>
        </row>
        <row r="874">
          <cell r="A874">
            <v>44318</v>
          </cell>
          <cell r="D874" t="str">
            <v>جبوتي</v>
          </cell>
          <cell r="F874" t="str">
            <v>SL 650</v>
          </cell>
          <cell r="BN874" t="str">
            <v>آجل</v>
          </cell>
        </row>
        <row r="875">
          <cell r="A875">
            <v>44318</v>
          </cell>
          <cell r="D875" t="str">
            <v>جبوتي</v>
          </cell>
          <cell r="F875" t="str">
            <v>SL 650</v>
          </cell>
          <cell r="BN875" t="str">
            <v>آجل</v>
          </cell>
        </row>
        <row r="876">
          <cell r="A876">
            <v>44318</v>
          </cell>
          <cell r="C876" t="str">
            <v>عبدالحكيم القاضي</v>
          </cell>
          <cell r="D876" t="str">
            <v>جبوتي</v>
          </cell>
          <cell r="F876" t="str">
            <v>SL 650</v>
          </cell>
          <cell r="BN876" t="str">
            <v>آجل</v>
          </cell>
          <cell r="BU876">
            <v>13860000</v>
          </cell>
        </row>
        <row r="877">
          <cell r="A877">
            <v>44318</v>
          </cell>
          <cell r="C877" t="str">
            <v>عدنان النهدي</v>
          </cell>
          <cell r="D877" t="str">
            <v>جبوتي</v>
          </cell>
          <cell r="F877" t="str">
            <v>SL 650</v>
          </cell>
          <cell r="BN877" t="str">
            <v>آجل</v>
          </cell>
          <cell r="BU877">
            <v>13860000</v>
          </cell>
        </row>
        <row r="878">
          <cell r="A878">
            <v>44318</v>
          </cell>
          <cell r="C878" t="str">
            <v>محلات أحمد حسين الرهينة - البيضاء</v>
          </cell>
          <cell r="D878" t="str">
            <v>جبوتي</v>
          </cell>
          <cell r="F878" t="str">
            <v>SL 650</v>
          </cell>
          <cell r="BN878" t="str">
            <v>آجل</v>
          </cell>
          <cell r="BU878">
            <v>9240000</v>
          </cell>
        </row>
        <row r="879">
          <cell r="A879">
            <v>44318</v>
          </cell>
          <cell r="C879" t="str">
            <v>محلات أبوعصام</v>
          </cell>
          <cell r="BN879" t="str">
            <v>آجل</v>
          </cell>
          <cell r="BW879">
            <v>4000000</v>
          </cell>
        </row>
        <row r="880">
          <cell r="A880">
            <v>44318</v>
          </cell>
          <cell r="C880" t="str">
            <v>مجمع الزيلعي</v>
          </cell>
          <cell r="BN880" t="str">
            <v>آجل</v>
          </cell>
          <cell r="BW880">
            <v>3696000</v>
          </cell>
        </row>
        <row r="881">
          <cell r="A881">
            <v>44319</v>
          </cell>
          <cell r="C881" t="str">
            <v>جلال الشاطر</v>
          </cell>
          <cell r="D881" t="str">
            <v>جبوتي</v>
          </cell>
          <cell r="F881" t="str">
            <v>SL 650</v>
          </cell>
          <cell r="BN881" t="str">
            <v>آجل</v>
          </cell>
          <cell r="BU881">
            <v>4620000</v>
          </cell>
        </row>
        <row r="882">
          <cell r="A882">
            <v>44319</v>
          </cell>
          <cell r="C882" t="str">
            <v>علي مسفر عقاب وأولاده</v>
          </cell>
          <cell r="BN882" t="str">
            <v>آجل</v>
          </cell>
          <cell r="BW882">
            <v>5657750</v>
          </cell>
        </row>
        <row r="883">
          <cell r="A883">
            <v>44319</v>
          </cell>
          <cell r="C883" t="str">
            <v>مخازن أخوان الجبل - حجة</v>
          </cell>
          <cell r="BN883" t="str">
            <v>آجل</v>
          </cell>
          <cell r="BW883">
            <v>13868000</v>
          </cell>
        </row>
        <row r="884">
          <cell r="A884">
            <v>44319</v>
          </cell>
          <cell r="C884" t="str">
            <v>جلال الشاطر</v>
          </cell>
          <cell r="BN884" t="str">
            <v>آجل</v>
          </cell>
          <cell r="BW884">
            <v>4620000</v>
          </cell>
        </row>
        <row r="885">
          <cell r="A885">
            <v>44319</v>
          </cell>
          <cell r="C885" t="str">
            <v>محلات صادق علي محي القديمي</v>
          </cell>
          <cell r="BN885" t="str">
            <v>آجل</v>
          </cell>
          <cell r="BW885">
            <v>490000</v>
          </cell>
        </row>
        <row r="886">
          <cell r="A886">
            <v>44319</v>
          </cell>
          <cell r="C886" t="str">
            <v>محلات أبوعمار المقطري</v>
          </cell>
          <cell r="BN886" t="str">
            <v>آجل</v>
          </cell>
          <cell r="BW886">
            <v>4000000</v>
          </cell>
        </row>
        <row r="887">
          <cell r="A887">
            <v>44319</v>
          </cell>
          <cell r="C887" t="str">
            <v>محلات الأسلمي</v>
          </cell>
          <cell r="BN887" t="str">
            <v>آجل</v>
          </cell>
          <cell r="BW887">
            <v>4600000</v>
          </cell>
        </row>
        <row r="888">
          <cell r="A888">
            <v>44319</v>
          </cell>
          <cell r="C888" t="str">
            <v>محلات أبوعصام</v>
          </cell>
          <cell r="BN888" t="str">
            <v>آجل</v>
          </cell>
          <cell r="BW888">
            <v>1300000</v>
          </cell>
        </row>
        <row r="889">
          <cell r="A889">
            <v>44319</v>
          </cell>
          <cell r="C889" t="str">
            <v>محلات أحمد حسين الرهينة - البيضاء</v>
          </cell>
          <cell r="BN889" t="str">
            <v>آجل</v>
          </cell>
          <cell r="BW889">
            <v>9240000</v>
          </cell>
        </row>
        <row r="890">
          <cell r="A890">
            <v>44319</v>
          </cell>
          <cell r="C890" t="str">
            <v>عبده الشاطر عدن - دولار</v>
          </cell>
          <cell r="BN890" t="str">
            <v>آجل</v>
          </cell>
          <cell r="BY890">
            <v>5600</v>
          </cell>
        </row>
        <row r="891">
          <cell r="A891">
            <v>44320</v>
          </cell>
          <cell r="C891" t="str">
            <v>علي محمد سالم عقاب</v>
          </cell>
          <cell r="D891" t="str">
            <v>جبوتي</v>
          </cell>
          <cell r="F891" t="str">
            <v>SL 650</v>
          </cell>
          <cell r="BN891" t="str">
            <v>آجل</v>
          </cell>
          <cell r="BU891">
            <v>5544000</v>
          </cell>
        </row>
        <row r="892">
          <cell r="A892">
            <v>44320</v>
          </cell>
          <cell r="C892" t="str">
            <v>سفيان المليكي</v>
          </cell>
          <cell r="D892" t="str">
            <v>جبوتي</v>
          </cell>
          <cell r="F892" t="str">
            <v>SL 650</v>
          </cell>
          <cell r="BN892" t="str">
            <v>آجل</v>
          </cell>
          <cell r="BU892">
            <v>13860000</v>
          </cell>
        </row>
        <row r="893">
          <cell r="A893">
            <v>44320</v>
          </cell>
          <cell r="C893" t="str">
            <v>سفيان المليكي</v>
          </cell>
          <cell r="BN893" t="str">
            <v>آجل</v>
          </cell>
          <cell r="BW893">
            <v>13860000</v>
          </cell>
        </row>
        <row r="894">
          <cell r="A894">
            <v>44321</v>
          </cell>
          <cell r="D894" t="str">
            <v>جبوتي</v>
          </cell>
          <cell r="F894" t="str">
            <v>SL 650</v>
          </cell>
          <cell r="BN894" t="str">
            <v>آجل</v>
          </cell>
        </row>
        <row r="895">
          <cell r="A895">
            <v>44321</v>
          </cell>
          <cell r="D895" t="str">
            <v>جبوتي</v>
          </cell>
          <cell r="F895" t="str">
            <v>SL 650</v>
          </cell>
          <cell r="BN895" t="str">
            <v>آجل</v>
          </cell>
        </row>
        <row r="896">
          <cell r="A896">
            <v>44321</v>
          </cell>
          <cell r="C896" t="str">
            <v>محلات أبوعمار المقطري</v>
          </cell>
          <cell r="D896" t="str">
            <v>جبوتي</v>
          </cell>
          <cell r="F896" t="str">
            <v>SL 650</v>
          </cell>
          <cell r="BN896" t="str">
            <v>آجل</v>
          </cell>
          <cell r="BU896">
            <v>11550000</v>
          </cell>
        </row>
        <row r="897">
          <cell r="A897">
            <v>44321</v>
          </cell>
          <cell r="C897" t="str">
            <v>محلات أبوعمار المقطري</v>
          </cell>
          <cell r="BN897" t="str">
            <v>آجل</v>
          </cell>
          <cell r="BW897">
            <v>37500</v>
          </cell>
        </row>
        <row r="898">
          <cell r="A898">
            <v>44321</v>
          </cell>
          <cell r="C898" t="str">
            <v>عبده الشاطر إب</v>
          </cell>
          <cell r="D898" t="str">
            <v>جبوتي</v>
          </cell>
          <cell r="F898" t="str">
            <v>SL 650</v>
          </cell>
          <cell r="BN898" t="str">
            <v>آجل</v>
          </cell>
          <cell r="BU898">
            <v>6670650</v>
          </cell>
        </row>
        <row r="899">
          <cell r="A899">
            <v>44321</v>
          </cell>
          <cell r="D899" t="str">
            <v>جبوتي</v>
          </cell>
          <cell r="F899" t="str">
            <v>T 0w20 SN 1 L</v>
          </cell>
          <cell r="BN899" t="str">
            <v>آجل</v>
          </cell>
        </row>
        <row r="900">
          <cell r="A900">
            <v>44321</v>
          </cell>
          <cell r="D900" t="str">
            <v>جبوتي</v>
          </cell>
          <cell r="F900" t="str">
            <v>T 5w30 SN 1 L</v>
          </cell>
          <cell r="BN900" t="str">
            <v>آجل</v>
          </cell>
        </row>
        <row r="901">
          <cell r="A901">
            <v>44321</v>
          </cell>
          <cell r="C901" t="str">
            <v>عبده الشاطر إب</v>
          </cell>
          <cell r="BN901" t="str">
            <v>آجل</v>
          </cell>
          <cell r="BW901">
            <v>19500</v>
          </cell>
        </row>
        <row r="902">
          <cell r="A902">
            <v>44321</v>
          </cell>
          <cell r="C902" t="str">
            <v>محلات صادق علي محي القديمي</v>
          </cell>
          <cell r="D902" t="str">
            <v>جبوتي</v>
          </cell>
          <cell r="F902" t="str">
            <v>SL 650</v>
          </cell>
          <cell r="BN902" t="str">
            <v>آجل</v>
          </cell>
          <cell r="BU902">
            <v>4620000</v>
          </cell>
        </row>
        <row r="903">
          <cell r="A903">
            <v>44321</v>
          </cell>
          <cell r="C903" t="str">
            <v>علي مسفر عقاب وأولاده</v>
          </cell>
          <cell r="D903" t="str">
            <v>جبوتي</v>
          </cell>
          <cell r="F903" t="str">
            <v>SL 650</v>
          </cell>
          <cell r="BN903" t="str">
            <v>آجل</v>
          </cell>
          <cell r="BU903">
            <v>4620000</v>
          </cell>
        </row>
        <row r="904">
          <cell r="A904">
            <v>44321</v>
          </cell>
          <cell r="C904" t="str">
            <v>مخازن أخوان الجبل - حجة</v>
          </cell>
          <cell r="D904" t="str">
            <v>جبوتي</v>
          </cell>
          <cell r="F904" t="str">
            <v>SL 650</v>
          </cell>
          <cell r="BN904" t="str">
            <v>آجل</v>
          </cell>
          <cell r="BU904">
            <v>13860000</v>
          </cell>
        </row>
        <row r="905">
          <cell r="A905">
            <v>44321</v>
          </cell>
          <cell r="C905" t="str">
            <v>بسام القدسي</v>
          </cell>
          <cell r="D905" t="str">
            <v>جبوتي</v>
          </cell>
          <cell r="F905" t="str">
            <v>SL 650</v>
          </cell>
          <cell r="BN905" t="str">
            <v>آجل</v>
          </cell>
          <cell r="BU905">
            <v>9240000</v>
          </cell>
        </row>
        <row r="906">
          <cell r="A906">
            <v>44321</v>
          </cell>
          <cell r="C906" t="str">
            <v>محلات البابلي</v>
          </cell>
          <cell r="D906" t="str">
            <v>جبوتي</v>
          </cell>
          <cell r="F906" t="str">
            <v>SL 650</v>
          </cell>
          <cell r="BN906" t="str">
            <v>آجل</v>
          </cell>
          <cell r="BU906">
            <v>11550000</v>
          </cell>
        </row>
        <row r="907">
          <cell r="A907">
            <v>44321</v>
          </cell>
          <cell r="C907" t="str">
            <v>الطارق للتجارة - طارق حسين البابلي</v>
          </cell>
          <cell r="D907" t="str">
            <v>جبوتي</v>
          </cell>
          <cell r="F907" t="str">
            <v>SL 650</v>
          </cell>
          <cell r="BN907" t="str">
            <v>آجل</v>
          </cell>
          <cell r="BU907">
            <v>11550000</v>
          </cell>
        </row>
        <row r="908">
          <cell r="A908">
            <v>44321</v>
          </cell>
          <cell r="C908" t="str">
            <v>محلات المضلعي</v>
          </cell>
          <cell r="D908" t="str">
            <v>جبوتي</v>
          </cell>
          <cell r="F908" t="str">
            <v>SL 650</v>
          </cell>
          <cell r="BN908" t="str">
            <v>آجل</v>
          </cell>
          <cell r="BU908">
            <v>4620000</v>
          </cell>
        </row>
        <row r="909">
          <cell r="A909">
            <v>44321</v>
          </cell>
          <cell r="C909" t="str">
            <v>مبيعات نقدية - صنعاء</v>
          </cell>
          <cell r="D909" t="str">
            <v>جبوتي</v>
          </cell>
          <cell r="F909" t="str">
            <v>SL 650</v>
          </cell>
          <cell r="BN909" t="str">
            <v>آجل</v>
          </cell>
          <cell r="BU909">
            <v>229110</v>
          </cell>
        </row>
        <row r="910">
          <cell r="A910">
            <v>44321</v>
          </cell>
          <cell r="D910" t="str">
            <v>جبوتي</v>
          </cell>
          <cell r="F910" t="str">
            <v>T 5w30 SN 1 L</v>
          </cell>
          <cell r="BN910" t="str">
            <v>آجل</v>
          </cell>
        </row>
        <row r="911">
          <cell r="A911">
            <v>44321</v>
          </cell>
          <cell r="D911" t="str">
            <v>جبوتي</v>
          </cell>
          <cell r="F911" t="str">
            <v>SN L 24x1L</v>
          </cell>
          <cell r="BN911" t="str">
            <v>آجل</v>
          </cell>
        </row>
        <row r="912">
          <cell r="A912">
            <v>44321</v>
          </cell>
          <cell r="C912" t="str">
            <v>كمية مجانية صنعاء</v>
          </cell>
          <cell r="D912" t="str">
            <v>جبوتي</v>
          </cell>
          <cell r="F912" t="str">
            <v>SN L 24x1L</v>
          </cell>
          <cell r="BN912" t="str">
            <v>آجل</v>
          </cell>
        </row>
        <row r="913">
          <cell r="A913">
            <v>44321</v>
          </cell>
          <cell r="C913" t="str">
            <v>هرتز بالدولار</v>
          </cell>
          <cell r="BN913" t="str">
            <v>آجل</v>
          </cell>
          <cell r="BW913">
            <v>2734200</v>
          </cell>
          <cell r="BY913">
            <v>4410</v>
          </cell>
        </row>
        <row r="914">
          <cell r="A914">
            <v>44321</v>
          </cell>
          <cell r="C914" t="str">
            <v>محلات المضلعي</v>
          </cell>
          <cell r="BN914" t="str">
            <v>آجل</v>
          </cell>
          <cell r="BW914">
            <v>2600000</v>
          </cell>
        </row>
        <row r="915">
          <cell r="A915">
            <v>44321</v>
          </cell>
          <cell r="C915" t="str">
            <v>الطارق للتجارة - طارق حسين البابلي</v>
          </cell>
          <cell r="BN915" t="str">
            <v>آجل</v>
          </cell>
          <cell r="BW915">
            <v>23100000</v>
          </cell>
        </row>
        <row r="916">
          <cell r="A916">
            <v>44322</v>
          </cell>
          <cell r="C916" t="str">
            <v>محلات منصور يحيى إبراهيم مهاوش</v>
          </cell>
          <cell r="D916" t="str">
            <v>جبوتي</v>
          </cell>
          <cell r="F916" t="str">
            <v>SL 650</v>
          </cell>
          <cell r="BN916" t="str">
            <v>آجل</v>
          </cell>
          <cell r="BU916">
            <v>4620000</v>
          </cell>
        </row>
        <row r="917">
          <cell r="A917">
            <v>44322</v>
          </cell>
          <cell r="C917" t="str">
            <v>جميل المطري</v>
          </cell>
          <cell r="D917" t="str">
            <v>جبوتي</v>
          </cell>
          <cell r="F917" t="str">
            <v>SL 650</v>
          </cell>
          <cell r="BN917" t="str">
            <v>آجل</v>
          </cell>
          <cell r="BU917">
            <v>924000</v>
          </cell>
        </row>
        <row r="918">
          <cell r="A918">
            <v>44322</v>
          </cell>
          <cell r="C918" t="str">
            <v>علي مسفر عقاب وأولاده</v>
          </cell>
          <cell r="BN918" t="str">
            <v>آجل</v>
          </cell>
          <cell r="BW918">
            <v>4620000</v>
          </cell>
        </row>
        <row r="919">
          <cell r="A919">
            <v>44322</v>
          </cell>
          <cell r="C919" t="str">
            <v>بسام القدسي</v>
          </cell>
          <cell r="BN919" t="str">
            <v>آجل</v>
          </cell>
          <cell r="BW919">
            <v>7500000</v>
          </cell>
        </row>
        <row r="920">
          <cell r="A920">
            <v>44322</v>
          </cell>
          <cell r="C920" t="str">
            <v>محلات البابلي</v>
          </cell>
          <cell r="BN920" t="str">
            <v>آجل</v>
          </cell>
          <cell r="BW920">
            <v>11550000</v>
          </cell>
        </row>
        <row r="921">
          <cell r="A921">
            <v>44322</v>
          </cell>
          <cell r="C921" t="str">
            <v>جميل المطري</v>
          </cell>
          <cell r="BN921" t="str">
            <v>آجل</v>
          </cell>
          <cell r="BW921">
            <v>924000</v>
          </cell>
        </row>
        <row r="922">
          <cell r="A922">
            <v>44322</v>
          </cell>
          <cell r="BN922" t="str">
            <v>آجل</v>
          </cell>
        </row>
        <row r="923">
          <cell r="A923">
            <v>44320</v>
          </cell>
          <cell r="C923" t="str">
            <v>فهيم الطاهري - دولار</v>
          </cell>
          <cell r="BN923" t="str">
            <v>آجل</v>
          </cell>
          <cell r="BW923">
            <v>5518000</v>
          </cell>
          <cell r="BY923">
            <v>8900</v>
          </cell>
        </row>
        <row r="924">
          <cell r="A924">
            <v>44321</v>
          </cell>
          <cell r="C924" t="str">
            <v>فهيم الطاهري - دولار</v>
          </cell>
          <cell r="BN924" t="str">
            <v>آجل</v>
          </cell>
          <cell r="BW924">
            <v>558000</v>
          </cell>
          <cell r="BY924">
            <v>900</v>
          </cell>
        </row>
        <row r="925">
          <cell r="A925">
            <v>44325</v>
          </cell>
          <cell r="C925" t="str">
            <v>محمد حسن أحمد البحري</v>
          </cell>
          <cell r="D925" t="str">
            <v>جبوتي</v>
          </cell>
          <cell r="F925" t="str">
            <v>SL 650</v>
          </cell>
          <cell r="BN925" t="str">
            <v>آجل</v>
          </cell>
          <cell r="BU925">
            <v>1386000</v>
          </cell>
        </row>
        <row r="926">
          <cell r="A926">
            <v>44325</v>
          </cell>
          <cell r="C926" t="str">
            <v>كمية مجانية صنعاء</v>
          </cell>
          <cell r="D926" t="str">
            <v>جبوتي</v>
          </cell>
          <cell r="F926" t="str">
            <v>D-50 644</v>
          </cell>
          <cell r="BN926" t="str">
            <v>آجل</v>
          </cell>
        </row>
        <row r="927">
          <cell r="A927">
            <v>44325</v>
          </cell>
          <cell r="C927" t="str">
            <v>محمد حسن أحمد البحري</v>
          </cell>
          <cell r="BN927" t="str">
            <v>آجل</v>
          </cell>
          <cell r="BW927">
            <v>1386000</v>
          </cell>
        </row>
        <row r="928">
          <cell r="A928">
            <v>44325</v>
          </cell>
          <cell r="C928" t="str">
            <v>بسام القدسي</v>
          </cell>
          <cell r="BN928" t="str">
            <v>آجل</v>
          </cell>
          <cell r="BW928">
            <v>5900000</v>
          </cell>
        </row>
        <row r="929">
          <cell r="A929">
            <v>44326</v>
          </cell>
          <cell r="C929" t="str">
            <v>عبدالسلام الطاهري - دولار</v>
          </cell>
          <cell r="BN929" t="str">
            <v>آجل</v>
          </cell>
          <cell r="BW929">
            <v>39246000</v>
          </cell>
          <cell r="BY929">
            <v>63300</v>
          </cell>
        </row>
        <row r="930">
          <cell r="A930">
            <v>44326</v>
          </cell>
          <cell r="C930" t="str">
            <v>علي محمد سالم عقاب</v>
          </cell>
          <cell r="BN930" t="str">
            <v>آجل</v>
          </cell>
          <cell r="BW930">
            <v>5534000</v>
          </cell>
        </row>
        <row r="931">
          <cell r="A931">
            <v>44326</v>
          </cell>
          <cell r="C931" t="str">
            <v>علي محمد سالم عقاب</v>
          </cell>
          <cell r="BN931" t="str">
            <v>آجل</v>
          </cell>
          <cell r="BW931">
            <v>10000</v>
          </cell>
        </row>
        <row r="932">
          <cell r="A932">
            <v>44326</v>
          </cell>
          <cell r="C932" t="str">
            <v>محلات المضلعي</v>
          </cell>
          <cell r="BN932" t="str">
            <v>آجل</v>
          </cell>
          <cell r="BW932">
            <v>2020000</v>
          </cell>
        </row>
        <row r="933">
          <cell r="A933">
            <v>44326</v>
          </cell>
          <cell r="C933" t="str">
            <v>عدنان النهدي</v>
          </cell>
          <cell r="BN933" t="str">
            <v>آجل</v>
          </cell>
          <cell r="BW933">
            <v>2500000</v>
          </cell>
        </row>
        <row r="934">
          <cell r="A934">
            <v>44326</v>
          </cell>
          <cell r="C934" t="str">
            <v>محلات أبوعمار المقطري</v>
          </cell>
          <cell r="BN934" t="str">
            <v>آجل</v>
          </cell>
          <cell r="BW934">
            <v>11500000</v>
          </cell>
        </row>
        <row r="935">
          <cell r="A935">
            <v>44326</v>
          </cell>
          <cell r="C935" t="str">
            <v>محلات منصور يحيى إبراهيم مهاوش</v>
          </cell>
          <cell r="BN935" t="str">
            <v>آجل</v>
          </cell>
          <cell r="BW935">
            <v>4620000</v>
          </cell>
        </row>
        <row r="936">
          <cell r="A936">
            <v>44326</v>
          </cell>
          <cell r="C936" t="str">
            <v>عدنان النهدي</v>
          </cell>
          <cell r="BN936" t="str">
            <v>آجل</v>
          </cell>
          <cell r="BW936">
            <v>12500000</v>
          </cell>
        </row>
        <row r="937">
          <cell r="A937">
            <v>44326</v>
          </cell>
          <cell r="C937" t="str">
            <v>محلات صادق علي محي القديمي</v>
          </cell>
          <cell r="BN937" t="str">
            <v>آجل</v>
          </cell>
          <cell r="BW937">
            <v>4620000</v>
          </cell>
        </row>
        <row r="938">
          <cell r="A938">
            <v>44326</v>
          </cell>
          <cell r="C938" t="str">
            <v>عبده الشاطر إب</v>
          </cell>
          <cell r="BN938" t="str">
            <v>آجل</v>
          </cell>
          <cell r="BW938">
            <v>6651150</v>
          </cell>
        </row>
        <row r="939">
          <cell r="A939">
            <v>44326</v>
          </cell>
          <cell r="C939" t="str">
            <v>محلات البابلي</v>
          </cell>
          <cell r="BN939" t="str">
            <v>آجل</v>
          </cell>
          <cell r="BW939">
            <v>5000000</v>
          </cell>
        </row>
        <row r="940">
          <cell r="A940">
            <v>44327</v>
          </cell>
          <cell r="D940" t="str">
            <v>جبوتي</v>
          </cell>
          <cell r="F940" t="str">
            <v>SL 650</v>
          </cell>
          <cell r="BN940" t="str">
            <v>آجل</v>
          </cell>
        </row>
        <row r="941">
          <cell r="A941">
            <v>44327</v>
          </cell>
          <cell r="D941" t="str">
            <v>جبوتي</v>
          </cell>
          <cell r="F941" t="str">
            <v>SL 650</v>
          </cell>
          <cell r="BN941" t="str">
            <v>آجل</v>
          </cell>
        </row>
        <row r="942">
          <cell r="A942">
            <v>44327</v>
          </cell>
          <cell r="D942" t="str">
            <v>جبوتي</v>
          </cell>
          <cell r="F942" t="str">
            <v>SL 650</v>
          </cell>
          <cell r="BN942" t="str">
            <v>آجل</v>
          </cell>
        </row>
        <row r="943">
          <cell r="A943">
            <v>44327</v>
          </cell>
          <cell r="D943" t="str">
            <v>جبوتي</v>
          </cell>
          <cell r="F943" t="str">
            <v>SL 650</v>
          </cell>
          <cell r="BN943" t="str">
            <v>آجل</v>
          </cell>
        </row>
        <row r="944">
          <cell r="A944">
            <v>44327</v>
          </cell>
          <cell r="C944" t="str">
            <v>علي حسن القحم</v>
          </cell>
          <cell r="D944" t="str">
            <v>جبوتي</v>
          </cell>
          <cell r="F944" t="str">
            <v>SL 650</v>
          </cell>
          <cell r="BN944" t="str">
            <v>آجل</v>
          </cell>
          <cell r="BU944">
            <v>13860000</v>
          </cell>
        </row>
        <row r="945">
          <cell r="A945">
            <v>44327</v>
          </cell>
          <cell r="C945" t="str">
            <v>علي حسن القحم</v>
          </cell>
          <cell r="BN945" t="str">
            <v>آجل</v>
          </cell>
          <cell r="BW945">
            <v>60000</v>
          </cell>
        </row>
        <row r="946">
          <cell r="A946">
            <v>44327</v>
          </cell>
          <cell r="C946" t="str">
            <v>عدنان النهدي</v>
          </cell>
          <cell r="D946" t="str">
            <v>جبوتي</v>
          </cell>
          <cell r="F946" t="str">
            <v>SL 650</v>
          </cell>
          <cell r="BN946" t="str">
            <v>آجل</v>
          </cell>
          <cell r="BU946">
            <v>23100000</v>
          </cell>
        </row>
        <row r="947">
          <cell r="A947">
            <v>44327</v>
          </cell>
          <cell r="C947" t="str">
            <v>محلات الأسلمي</v>
          </cell>
          <cell r="D947" t="str">
            <v>جبوتي</v>
          </cell>
          <cell r="F947" t="str">
            <v>SL 650</v>
          </cell>
          <cell r="BN947" t="str">
            <v>آجل</v>
          </cell>
          <cell r="BU947">
            <v>4620000</v>
          </cell>
        </row>
        <row r="948">
          <cell r="A948">
            <v>44327</v>
          </cell>
          <cell r="C948" t="str">
            <v>عبده الشاطر إب</v>
          </cell>
          <cell r="D948" t="str">
            <v>جبوتي</v>
          </cell>
          <cell r="F948" t="str">
            <v>SL 650</v>
          </cell>
          <cell r="BN948" t="str">
            <v>آجل</v>
          </cell>
          <cell r="BU948">
            <v>9240000</v>
          </cell>
        </row>
        <row r="949">
          <cell r="A949">
            <v>44327</v>
          </cell>
          <cell r="C949" t="str">
            <v>عبده الشاطر إب</v>
          </cell>
          <cell r="BN949" t="str">
            <v>آجل</v>
          </cell>
          <cell r="BW949">
            <v>30000</v>
          </cell>
        </row>
        <row r="950">
          <cell r="A950">
            <v>44327</v>
          </cell>
          <cell r="C950" t="str">
            <v>بسام القدسي</v>
          </cell>
          <cell r="D950" t="str">
            <v>جبوتي</v>
          </cell>
          <cell r="F950" t="str">
            <v>SL 650</v>
          </cell>
          <cell r="BN950" t="str">
            <v>آجل</v>
          </cell>
          <cell r="BU950">
            <v>9240000</v>
          </cell>
        </row>
        <row r="951">
          <cell r="A951">
            <v>44327</v>
          </cell>
          <cell r="C951" t="str">
            <v>محلات صادق علي محي القديمي</v>
          </cell>
          <cell r="D951" t="str">
            <v>جبوتي</v>
          </cell>
          <cell r="F951" t="str">
            <v>SL 650</v>
          </cell>
          <cell r="BN951" t="str">
            <v>آجل</v>
          </cell>
          <cell r="BU951">
            <v>13860000</v>
          </cell>
        </row>
        <row r="952">
          <cell r="A952">
            <v>44327</v>
          </cell>
          <cell r="C952" t="str">
            <v>محلات أبوعمار المقطري</v>
          </cell>
          <cell r="D952" t="str">
            <v>جبوتي</v>
          </cell>
          <cell r="F952" t="str">
            <v>SL 650</v>
          </cell>
          <cell r="BN952" t="str">
            <v>آجل</v>
          </cell>
          <cell r="BU952">
            <v>11550000</v>
          </cell>
        </row>
        <row r="953">
          <cell r="A953">
            <v>44327</v>
          </cell>
          <cell r="C953" t="str">
            <v>محلات أبوعمار المقطري</v>
          </cell>
          <cell r="BN953" t="str">
            <v>آجل</v>
          </cell>
          <cell r="BW953">
            <v>37500</v>
          </cell>
        </row>
        <row r="954">
          <cell r="A954">
            <v>44327</v>
          </cell>
          <cell r="C954" t="str">
            <v>محلات أبوعصام</v>
          </cell>
          <cell r="D954" t="str">
            <v>جبوتي</v>
          </cell>
          <cell r="F954" t="str">
            <v>SL 650</v>
          </cell>
          <cell r="BN954" t="str">
            <v>آجل</v>
          </cell>
          <cell r="BU954">
            <v>4620000</v>
          </cell>
        </row>
        <row r="955">
          <cell r="A955">
            <v>44327</v>
          </cell>
          <cell r="C955" t="str">
            <v>محلات أبوعصام</v>
          </cell>
          <cell r="BN955" t="str">
            <v>آجل</v>
          </cell>
          <cell r="BW955">
            <v>10000</v>
          </cell>
        </row>
        <row r="956">
          <cell r="A956">
            <v>44327</v>
          </cell>
          <cell r="C956" t="str">
            <v>نابت خليل</v>
          </cell>
          <cell r="D956" t="str">
            <v>جبوتي</v>
          </cell>
          <cell r="F956" t="str">
            <v>SL 650</v>
          </cell>
          <cell r="BN956" t="str">
            <v>آجل</v>
          </cell>
          <cell r="BU956">
            <v>9240000</v>
          </cell>
        </row>
        <row r="957">
          <cell r="A957">
            <v>44327</v>
          </cell>
          <cell r="C957" t="str">
            <v>نابت خليل</v>
          </cell>
          <cell r="BN957" t="str">
            <v>آجل</v>
          </cell>
          <cell r="BW957">
            <v>40000</v>
          </cell>
        </row>
        <row r="958">
          <cell r="A958">
            <v>44327</v>
          </cell>
          <cell r="C958" t="str">
            <v>سفيان المليكي</v>
          </cell>
          <cell r="D958" t="str">
            <v>جبوتي</v>
          </cell>
          <cell r="F958" t="str">
            <v>SL 650</v>
          </cell>
          <cell r="BN958" t="str">
            <v>آجل</v>
          </cell>
          <cell r="BU958">
            <v>9923550</v>
          </cell>
        </row>
        <row r="959">
          <cell r="A959">
            <v>44327</v>
          </cell>
          <cell r="D959" t="str">
            <v>جبوتي</v>
          </cell>
          <cell r="F959" t="str">
            <v>T 5w30 SN 1 L</v>
          </cell>
          <cell r="BN959" t="str">
            <v>آجل</v>
          </cell>
        </row>
        <row r="960">
          <cell r="A960">
            <v>44327</v>
          </cell>
          <cell r="C960" t="str">
            <v>الطارق للتجارة - طارق حسين البابلي</v>
          </cell>
          <cell r="D960" t="str">
            <v>جبوتي</v>
          </cell>
          <cell r="F960" t="str">
            <v>SL 650</v>
          </cell>
          <cell r="BN960" t="str">
            <v>آجل</v>
          </cell>
          <cell r="BU960">
            <v>11550000</v>
          </cell>
        </row>
        <row r="961">
          <cell r="A961">
            <v>44327</v>
          </cell>
          <cell r="C961" t="str">
            <v>سفيان المليكي</v>
          </cell>
          <cell r="D961" t="str">
            <v>جبوتي</v>
          </cell>
          <cell r="F961" t="str">
            <v>T 5w30 SN 1 L</v>
          </cell>
          <cell r="BN961" t="str">
            <v>آجل</v>
          </cell>
          <cell r="BU961">
            <v>3417750</v>
          </cell>
        </row>
        <row r="962">
          <cell r="A962">
            <v>44327</v>
          </cell>
          <cell r="D962" t="str">
            <v>جبوتي</v>
          </cell>
          <cell r="F962" t="str">
            <v>T 10w30 SN 1 L</v>
          </cell>
          <cell r="BN962" t="str">
            <v>آجل</v>
          </cell>
        </row>
        <row r="963">
          <cell r="A963">
            <v>44327</v>
          </cell>
          <cell r="C963" t="str">
            <v>محلات محمد الكينعي</v>
          </cell>
          <cell r="D963" t="str">
            <v>جبوتي</v>
          </cell>
          <cell r="F963" t="str">
            <v>SL 650</v>
          </cell>
          <cell r="BN963" t="str">
            <v>آجل</v>
          </cell>
          <cell r="BU963">
            <v>2310000</v>
          </cell>
        </row>
        <row r="964">
          <cell r="A964">
            <v>44327</v>
          </cell>
          <cell r="C964" t="str">
            <v>محلات المضلعي</v>
          </cell>
          <cell r="D964" t="str">
            <v>جبوتي</v>
          </cell>
          <cell r="F964" t="str">
            <v>SL 650</v>
          </cell>
          <cell r="BN964" t="str">
            <v>آجل</v>
          </cell>
          <cell r="BU964">
            <v>4620000</v>
          </cell>
        </row>
        <row r="965">
          <cell r="A965">
            <v>44327</v>
          </cell>
          <cell r="C965" t="str">
            <v>عبدالحكيم القاضي</v>
          </cell>
          <cell r="D965" t="str">
            <v>جبوتي</v>
          </cell>
          <cell r="F965" t="str">
            <v>SL 650</v>
          </cell>
          <cell r="BN965" t="str">
            <v>آجل</v>
          </cell>
          <cell r="BU965">
            <v>11550000</v>
          </cell>
        </row>
        <row r="966">
          <cell r="A966">
            <v>44327</v>
          </cell>
          <cell r="C966" t="str">
            <v>الطارق للتجارة - طارق حسين البابلي</v>
          </cell>
          <cell r="D966" t="str">
            <v>جبوتي</v>
          </cell>
          <cell r="F966" t="str">
            <v>SL 650</v>
          </cell>
          <cell r="BN966" t="str">
            <v>آجل</v>
          </cell>
          <cell r="BU966">
            <v>4620000</v>
          </cell>
        </row>
        <row r="967">
          <cell r="A967">
            <v>44327</v>
          </cell>
          <cell r="C967" t="str">
            <v>بسام القدسي</v>
          </cell>
          <cell r="BN967" t="str">
            <v>آجل</v>
          </cell>
          <cell r="BW967">
            <v>5475000</v>
          </cell>
        </row>
        <row r="968">
          <cell r="A968">
            <v>44327</v>
          </cell>
          <cell r="C968" t="str">
            <v>سفيان المليكي</v>
          </cell>
          <cell r="BN968" t="str">
            <v>آجل</v>
          </cell>
          <cell r="BW968">
            <v>9930000</v>
          </cell>
        </row>
        <row r="969">
          <cell r="A969">
            <v>44327</v>
          </cell>
          <cell r="C969" t="str">
            <v>محلات محمد الكينعي</v>
          </cell>
          <cell r="BN969" t="str">
            <v>آجل</v>
          </cell>
          <cell r="BW969">
            <v>2310000</v>
          </cell>
        </row>
        <row r="970">
          <cell r="A970">
            <v>44327</v>
          </cell>
          <cell r="C970" t="str">
            <v>محلات المضلعي</v>
          </cell>
          <cell r="BN970" t="str">
            <v>آجل</v>
          </cell>
          <cell r="BW970">
            <v>2310000</v>
          </cell>
        </row>
        <row r="971">
          <cell r="A971">
            <v>44327</v>
          </cell>
          <cell r="C971" t="str">
            <v>محلات المضلعي</v>
          </cell>
          <cell r="BN971" t="str">
            <v>آجل</v>
          </cell>
          <cell r="BW971">
            <v>2310000</v>
          </cell>
        </row>
        <row r="972">
          <cell r="A972">
            <v>44327</v>
          </cell>
          <cell r="C972" t="str">
            <v>بسام القدسي</v>
          </cell>
          <cell r="BN972" t="str">
            <v>آجل</v>
          </cell>
          <cell r="BW972">
            <v>8000000</v>
          </cell>
        </row>
        <row r="973">
          <cell r="A973">
            <v>44335</v>
          </cell>
          <cell r="D973" t="str">
            <v>جبوتي</v>
          </cell>
          <cell r="F973" t="str">
            <v>SL 650</v>
          </cell>
          <cell r="BN973" t="str">
            <v>آجل</v>
          </cell>
        </row>
        <row r="974">
          <cell r="A974">
            <v>44335</v>
          </cell>
          <cell r="D974" t="str">
            <v>جبوتي</v>
          </cell>
          <cell r="F974" t="str">
            <v>SL 650</v>
          </cell>
          <cell r="BN974" t="str">
            <v>آجل</v>
          </cell>
        </row>
        <row r="975">
          <cell r="A975">
            <v>44335</v>
          </cell>
          <cell r="C975" t="str">
            <v>عبده الشاطر إب</v>
          </cell>
          <cell r="D975" t="str">
            <v>جبوتي</v>
          </cell>
          <cell r="F975" t="str">
            <v>SL 650</v>
          </cell>
          <cell r="BN975" t="str">
            <v>آجل</v>
          </cell>
          <cell r="BU975">
            <v>5313000</v>
          </cell>
        </row>
        <row r="976">
          <cell r="A976">
            <v>44335</v>
          </cell>
          <cell r="C976" t="str">
            <v>كمية مجانية إب</v>
          </cell>
          <cell r="D976" t="str">
            <v>جبوتي</v>
          </cell>
          <cell r="F976" t="str">
            <v>SL 650</v>
          </cell>
          <cell r="BN976" t="str">
            <v>آجل</v>
          </cell>
        </row>
        <row r="977">
          <cell r="A977">
            <v>44335</v>
          </cell>
          <cell r="C977" t="str">
            <v>عبده الشاطر إب</v>
          </cell>
          <cell r="BN977" t="str">
            <v>آجل</v>
          </cell>
          <cell r="BW977">
            <v>15000</v>
          </cell>
        </row>
        <row r="978">
          <cell r="A978">
            <v>44336</v>
          </cell>
          <cell r="D978" t="str">
            <v>جبوتي</v>
          </cell>
          <cell r="F978" t="str">
            <v>SL 650</v>
          </cell>
        </row>
        <row r="979">
          <cell r="A979">
            <v>44336</v>
          </cell>
          <cell r="D979" t="str">
            <v>جبوتي</v>
          </cell>
          <cell r="F979" t="str">
            <v>SL 650</v>
          </cell>
        </row>
        <row r="980">
          <cell r="A980">
            <v>44336</v>
          </cell>
          <cell r="C980" t="str">
            <v>عدنان النهدي</v>
          </cell>
          <cell r="D980" t="str">
            <v>جبوتي</v>
          </cell>
          <cell r="F980" t="str">
            <v>SL 650</v>
          </cell>
          <cell r="BN980" t="str">
            <v>آجل</v>
          </cell>
          <cell r="BU980">
            <v>26565000</v>
          </cell>
        </row>
        <row r="981">
          <cell r="A981">
            <v>44336</v>
          </cell>
          <cell r="C981" t="str">
            <v>كمية مجانية صنعاء</v>
          </cell>
          <cell r="D981" t="str">
            <v>جبوتي</v>
          </cell>
          <cell r="F981" t="str">
            <v>SL 650</v>
          </cell>
          <cell r="BN981" t="str">
            <v>آجل</v>
          </cell>
        </row>
        <row r="982">
          <cell r="A982">
            <v>44336</v>
          </cell>
          <cell r="C982" t="str">
            <v>جميل المطري</v>
          </cell>
          <cell r="D982" t="str">
            <v>جبوتي</v>
          </cell>
          <cell r="F982" t="str">
            <v>SL 650</v>
          </cell>
          <cell r="BN982" t="str">
            <v>آجل</v>
          </cell>
          <cell r="BU982">
            <v>2656500</v>
          </cell>
        </row>
        <row r="983">
          <cell r="A983">
            <v>44336</v>
          </cell>
          <cell r="C983" t="str">
            <v>محلات الأسلمي</v>
          </cell>
          <cell r="BN983" t="str">
            <v>آجل</v>
          </cell>
          <cell r="BW983">
            <v>4600000</v>
          </cell>
        </row>
        <row r="984">
          <cell r="A984">
            <v>44338</v>
          </cell>
          <cell r="C984" t="str">
            <v>عدنان النهدي</v>
          </cell>
          <cell r="D984" t="str">
            <v>جبوتي</v>
          </cell>
          <cell r="F984" t="str">
            <v>SL 650</v>
          </cell>
          <cell r="BN984" t="str">
            <v>آجل</v>
          </cell>
          <cell r="BU984">
            <v>26565000</v>
          </cell>
        </row>
        <row r="985">
          <cell r="A985">
            <v>44338</v>
          </cell>
          <cell r="C985" t="str">
            <v>كمية مجانية صنعاء</v>
          </cell>
          <cell r="D985" t="str">
            <v>جبوتي</v>
          </cell>
          <cell r="F985" t="str">
            <v>SL 650</v>
          </cell>
          <cell r="BN985" t="str">
            <v>آجل</v>
          </cell>
        </row>
        <row r="986">
          <cell r="A986">
            <v>44338</v>
          </cell>
          <cell r="D986" t="str">
            <v>جبوتي</v>
          </cell>
          <cell r="F986" t="str">
            <v>SL 650</v>
          </cell>
          <cell r="BN986" t="str">
            <v>آجل</v>
          </cell>
        </row>
        <row r="987">
          <cell r="A987">
            <v>44338</v>
          </cell>
          <cell r="D987" t="str">
            <v>جبوتي</v>
          </cell>
          <cell r="F987" t="str">
            <v>SL 650</v>
          </cell>
          <cell r="BN987" t="str">
            <v>آجل</v>
          </cell>
        </row>
        <row r="988">
          <cell r="A988">
            <v>44338</v>
          </cell>
          <cell r="D988" t="str">
            <v>جبوتي</v>
          </cell>
          <cell r="F988" t="str">
            <v>SL 650</v>
          </cell>
          <cell r="BN988" t="str">
            <v>آجل</v>
          </cell>
        </row>
        <row r="989">
          <cell r="A989">
            <v>44338</v>
          </cell>
          <cell r="D989" t="str">
            <v>جبوتي</v>
          </cell>
          <cell r="F989" t="str">
            <v>SL 650</v>
          </cell>
          <cell r="BN989" t="str">
            <v>آجل</v>
          </cell>
        </row>
        <row r="990">
          <cell r="A990">
            <v>44339</v>
          </cell>
          <cell r="C990" t="str">
            <v>صالح الشاطر - اب</v>
          </cell>
          <cell r="D990" t="str">
            <v>جبوتي</v>
          </cell>
          <cell r="F990" t="str">
            <v>SL 650</v>
          </cell>
          <cell r="BN990" t="str">
            <v>آجل</v>
          </cell>
          <cell r="BU990">
            <v>10626000</v>
          </cell>
        </row>
        <row r="991">
          <cell r="A991">
            <v>44339</v>
          </cell>
          <cell r="C991" t="str">
            <v>كمية مجانية إب</v>
          </cell>
          <cell r="D991" t="str">
            <v>جبوتي</v>
          </cell>
          <cell r="F991" t="str">
            <v>SL 650</v>
          </cell>
          <cell r="BN991" t="str">
            <v>آجل</v>
          </cell>
        </row>
        <row r="992">
          <cell r="A992">
            <v>44339</v>
          </cell>
          <cell r="C992" t="str">
            <v>صالح الشاطر - اب</v>
          </cell>
          <cell r="BN992" t="str">
            <v>آجل</v>
          </cell>
          <cell r="BW992">
            <v>30000</v>
          </cell>
        </row>
        <row r="993">
          <cell r="A993">
            <v>44339</v>
          </cell>
          <cell r="C993" t="str">
            <v>محلات أبوعمار المقطري</v>
          </cell>
          <cell r="D993" t="str">
            <v>جبوتي</v>
          </cell>
          <cell r="F993" t="str">
            <v>SL 650</v>
          </cell>
          <cell r="BN993" t="str">
            <v>آجل</v>
          </cell>
          <cell r="BU993">
            <v>21252000</v>
          </cell>
        </row>
        <row r="994">
          <cell r="A994">
            <v>44339</v>
          </cell>
          <cell r="C994" t="str">
            <v>كمية مجانية - الحديدة</v>
          </cell>
          <cell r="D994" t="str">
            <v>جبوتي</v>
          </cell>
          <cell r="F994" t="str">
            <v>SL 650</v>
          </cell>
          <cell r="BN994" t="str">
            <v>آجل</v>
          </cell>
        </row>
        <row r="995">
          <cell r="A995">
            <v>44339</v>
          </cell>
          <cell r="C995" t="str">
            <v>محلات أبوعمار المقطري</v>
          </cell>
          <cell r="BN995" t="str">
            <v>آجل</v>
          </cell>
          <cell r="BW995">
            <v>60000</v>
          </cell>
        </row>
        <row r="996">
          <cell r="A996">
            <v>44339</v>
          </cell>
          <cell r="C996" t="str">
            <v>محلات أبوعصام</v>
          </cell>
          <cell r="D996" t="str">
            <v>جبوتي</v>
          </cell>
          <cell r="F996" t="str">
            <v>SL 650</v>
          </cell>
          <cell r="BN996" t="str">
            <v>آجل</v>
          </cell>
          <cell r="BU996">
            <v>10626000</v>
          </cell>
        </row>
        <row r="997">
          <cell r="A997">
            <v>44339</v>
          </cell>
          <cell r="C997" t="str">
            <v>كمية مجانية - الحديدة</v>
          </cell>
          <cell r="D997" t="str">
            <v>جبوتي</v>
          </cell>
          <cell r="F997" t="str">
            <v>SL 650</v>
          </cell>
          <cell r="BN997" t="str">
            <v>آجل</v>
          </cell>
        </row>
        <row r="998">
          <cell r="A998">
            <v>44339</v>
          </cell>
          <cell r="C998" t="str">
            <v>محلات أبوعصام</v>
          </cell>
          <cell r="BN998" t="str">
            <v>آجل</v>
          </cell>
          <cell r="BW998">
            <v>20000</v>
          </cell>
        </row>
        <row r="999">
          <cell r="A999">
            <v>44339</v>
          </cell>
          <cell r="C999" t="str">
            <v>صالح الشاطر - اب</v>
          </cell>
          <cell r="BN999" t="str">
            <v>آجل</v>
          </cell>
          <cell r="BW999">
            <v>5270000</v>
          </cell>
        </row>
        <row r="1000">
          <cell r="A1000">
            <v>44339</v>
          </cell>
          <cell r="C1000" t="str">
            <v>محلات أبوعمار المقطري</v>
          </cell>
          <cell r="BN1000" t="str">
            <v>آجل</v>
          </cell>
          <cell r="BW1000">
            <v>10000000</v>
          </cell>
        </row>
        <row r="1001">
          <cell r="A1001">
            <v>44340</v>
          </cell>
          <cell r="C1001" t="str">
            <v>عبده الشاطر إب</v>
          </cell>
          <cell r="D1001" t="str">
            <v>جبوتي</v>
          </cell>
          <cell r="F1001" t="str">
            <v>SL 650</v>
          </cell>
          <cell r="BN1001" t="str">
            <v>آجل</v>
          </cell>
          <cell r="BU1001">
            <v>20040300</v>
          </cell>
        </row>
        <row r="1002">
          <cell r="A1002">
            <v>44340</v>
          </cell>
          <cell r="C1002" t="str">
            <v>كمية مجانية إب</v>
          </cell>
          <cell r="D1002" t="str">
            <v>جبوتي</v>
          </cell>
          <cell r="F1002" t="str">
            <v>SL 650</v>
          </cell>
          <cell r="BN1002" t="str">
            <v>آجل</v>
          </cell>
        </row>
        <row r="1003">
          <cell r="A1003">
            <v>44340</v>
          </cell>
          <cell r="D1003" t="str">
            <v>جبوتي</v>
          </cell>
          <cell r="F1003" t="str">
            <v>T 5w30 SN 1 L</v>
          </cell>
        </row>
        <row r="1004">
          <cell r="A1004">
            <v>44340</v>
          </cell>
          <cell r="D1004" t="str">
            <v>جبوتي</v>
          </cell>
          <cell r="F1004" t="str">
            <v>SN L 24x1L</v>
          </cell>
        </row>
        <row r="1005">
          <cell r="A1005">
            <v>44340</v>
          </cell>
          <cell r="C1005" t="str">
            <v>عبده الشاطر إب</v>
          </cell>
          <cell r="BN1005" t="str">
            <v>آجل</v>
          </cell>
          <cell r="BW1005">
            <v>54000</v>
          </cell>
        </row>
        <row r="1006">
          <cell r="A1006">
            <v>44340</v>
          </cell>
          <cell r="C1006" t="str">
            <v>محلات محمد الكينعي</v>
          </cell>
          <cell r="D1006" t="str">
            <v>جبوتي</v>
          </cell>
          <cell r="F1006" t="str">
            <v>SL 650</v>
          </cell>
          <cell r="BN1006" t="str">
            <v>آجل</v>
          </cell>
          <cell r="BU1006">
            <v>5313000</v>
          </cell>
        </row>
        <row r="1007">
          <cell r="A1007">
            <v>44340</v>
          </cell>
          <cell r="C1007" t="str">
            <v>كمية مجانية صنعاء</v>
          </cell>
          <cell r="D1007" t="str">
            <v>جبوتي</v>
          </cell>
          <cell r="F1007" t="str">
            <v>SL 650</v>
          </cell>
          <cell r="BN1007" t="str">
            <v>آجل</v>
          </cell>
        </row>
        <row r="1008">
          <cell r="A1008">
            <v>44340</v>
          </cell>
          <cell r="C1008" t="str">
            <v>نعمان عيضة</v>
          </cell>
          <cell r="D1008" t="str">
            <v>جبوتي</v>
          </cell>
          <cell r="F1008" t="str">
            <v>SL 650</v>
          </cell>
          <cell r="BN1008" t="str">
            <v>آجل</v>
          </cell>
          <cell r="BU1008">
            <v>5996550</v>
          </cell>
        </row>
        <row r="1009">
          <cell r="A1009">
            <v>44340</v>
          </cell>
          <cell r="C1009" t="str">
            <v>كمية مجانية إب</v>
          </cell>
          <cell r="D1009" t="str">
            <v>جبوتي</v>
          </cell>
          <cell r="F1009" t="str">
            <v>SL 650</v>
          </cell>
          <cell r="BN1009" t="str">
            <v>آجل</v>
          </cell>
        </row>
        <row r="1010">
          <cell r="A1010">
            <v>44340</v>
          </cell>
          <cell r="D1010" t="str">
            <v>جبوتي</v>
          </cell>
          <cell r="F1010" t="str">
            <v>T 5w30 SN 1 L</v>
          </cell>
          <cell r="BN1010" t="str">
            <v>آجل</v>
          </cell>
        </row>
        <row r="1011">
          <cell r="A1011">
            <v>44340</v>
          </cell>
          <cell r="C1011" t="str">
            <v>نعمان عيضة</v>
          </cell>
          <cell r="BN1011" t="str">
            <v>آجل</v>
          </cell>
          <cell r="BW1011">
            <v>16500</v>
          </cell>
        </row>
        <row r="1012">
          <cell r="A1012">
            <v>44340</v>
          </cell>
          <cell r="C1012" t="str">
            <v>محلات محمد الكينعي</v>
          </cell>
          <cell r="BN1012" t="str">
            <v>آجل</v>
          </cell>
          <cell r="BW1012">
            <v>5313000</v>
          </cell>
        </row>
        <row r="1013">
          <cell r="A1013">
            <v>44340</v>
          </cell>
          <cell r="C1013" t="str">
            <v>علي حسن القحم</v>
          </cell>
          <cell r="BN1013" t="str">
            <v>آجل</v>
          </cell>
          <cell r="BW1013">
            <v>26480000</v>
          </cell>
        </row>
        <row r="1014">
          <cell r="A1014">
            <v>44340</v>
          </cell>
          <cell r="C1014" t="str">
            <v>جميل المطري</v>
          </cell>
          <cell r="BN1014" t="str">
            <v>آجل</v>
          </cell>
          <cell r="BW1014">
            <v>2656000</v>
          </cell>
        </row>
        <row r="1015">
          <cell r="A1015">
            <v>44340</v>
          </cell>
          <cell r="C1015" t="str">
            <v>نابت خليل</v>
          </cell>
          <cell r="BN1015" t="str">
            <v>آجل</v>
          </cell>
          <cell r="BW1015">
            <v>2300000</v>
          </cell>
        </row>
        <row r="1016">
          <cell r="A1016">
            <v>44340</v>
          </cell>
          <cell r="C1016" t="str">
            <v>نعمان عيضة</v>
          </cell>
          <cell r="BN1016" t="str">
            <v>آجل</v>
          </cell>
          <cell r="BW1016">
            <v>684000</v>
          </cell>
        </row>
        <row r="1017">
          <cell r="A1017">
            <v>44340</v>
          </cell>
          <cell r="C1017" t="str">
            <v>عبده الشاطر عدن - دولار</v>
          </cell>
          <cell r="BN1017" t="str">
            <v>آجل</v>
          </cell>
          <cell r="BW1017">
            <v>8742000</v>
          </cell>
          <cell r="BY1017">
            <v>14100</v>
          </cell>
        </row>
        <row r="1018">
          <cell r="A1018">
            <v>44340</v>
          </cell>
          <cell r="C1018" t="str">
            <v>فهيم الطاهري - دولار</v>
          </cell>
          <cell r="BN1018" t="str">
            <v>آجل</v>
          </cell>
          <cell r="BW1018">
            <v>12276000</v>
          </cell>
          <cell r="BY1018">
            <v>19800</v>
          </cell>
        </row>
        <row r="1019">
          <cell r="A1019">
            <v>44340</v>
          </cell>
          <cell r="C1019" t="str">
            <v>حوالة واردة من عدن</v>
          </cell>
          <cell r="BN1019" t="str">
            <v>آجل</v>
          </cell>
          <cell r="BW1019">
            <v>100000</v>
          </cell>
        </row>
        <row r="1020">
          <cell r="A1020">
            <v>44340</v>
          </cell>
          <cell r="C1020" t="str">
            <v>حوالة صادرة من عدن</v>
          </cell>
          <cell r="BN1020" t="str">
            <v>آجل</v>
          </cell>
          <cell r="BU1020">
            <v>100000</v>
          </cell>
        </row>
        <row r="1021">
          <cell r="A1021">
            <v>44341</v>
          </cell>
          <cell r="C1021" t="str">
            <v>علي مسفر عقاب وأولاده</v>
          </cell>
          <cell r="D1021" t="str">
            <v>جبوتي</v>
          </cell>
          <cell r="F1021" t="str">
            <v>SL 650</v>
          </cell>
          <cell r="BN1021" t="str">
            <v>آجل</v>
          </cell>
          <cell r="BU1021">
            <v>21252000</v>
          </cell>
        </row>
        <row r="1022">
          <cell r="A1022">
            <v>44341</v>
          </cell>
          <cell r="C1022" t="str">
            <v>كمية مجانية صنعاء</v>
          </cell>
          <cell r="D1022" t="str">
            <v>جبوتي</v>
          </cell>
          <cell r="F1022" t="str">
            <v>SL 650</v>
          </cell>
          <cell r="BN1022" t="str">
            <v>آجل</v>
          </cell>
        </row>
        <row r="1023">
          <cell r="A1023">
            <v>44341</v>
          </cell>
          <cell r="C1023" t="str">
            <v>علي مسفر عقاب وأولاده</v>
          </cell>
          <cell r="BN1023" t="str">
            <v>آجل</v>
          </cell>
          <cell r="BW1023">
            <v>21252000</v>
          </cell>
        </row>
        <row r="1024">
          <cell r="A1024">
            <v>44341</v>
          </cell>
          <cell r="C1024" t="str">
            <v>بسام القدسي</v>
          </cell>
          <cell r="BN1024" t="str">
            <v>آجل</v>
          </cell>
          <cell r="BW1024">
            <v>2931500</v>
          </cell>
        </row>
        <row r="1025">
          <cell r="A1025">
            <v>44341</v>
          </cell>
          <cell r="C1025" t="str">
            <v>صالح الشاطر - اب</v>
          </cell>
          <cell r="BN1025" t="str">
            <v>آجل</v>
          </cell>
          <cell r="BW1025">
            <v>5296000</v>
          </cell>
        </row>
        <row r="1026">
          <cell r="A1026">
            <v>44341</v>
          </cell>
          <cell r="C1026" t="str">
            <v>فهيم الطاهري - دولار</v>
          </cell>
          <cell r="BN1026" t="str">
            <v>آجل</v>
          </cell>
          <cell r="BW1026">
            <v>124000</v>
          </cell>
          <cell r="BY1026">
            <v>200</v>
          </cell>
        </row>
        <row r="1027">
          <cell r="A1027">
            <v>44342</v>
          </cell>
          <cell r="C1027" t="str">
            <v>محمد عوض الوصابي</v>
          </cell>
          <cell r="D1027" t="str">
            <v>جبوتي</v>
          </cell>
          <cell r="F1027" t="str">
            <v>SL 650</v>
          </cell>
          <cell r="BN1027" t="str">
            <v>آجل</v>
          </cell>
          <cell r="BU1027">
            <v>5313000</v>
          </cell>
        </row>
        <row r="1028">
          <cell r="A1028">
            <v>44342</v>
          </cell>
          <cell r="C1028" t="str">
            <v>كمية مجانية - الحديدة</v>
          </cell>
          <cell r="D1028" t="str">
            <v>جبوتي</v>
          </cell>
          <cell r="F1028" t="str">
            <v>SL 650</v>
          </cell>
          <cell r="BN1028" t="str">
            <v>آجل</v>
          </cell>
        </row>
        <row r="1029">
          <cell r="A1029">
            <v>44342</v>
          </cell>
          <cell r="C1029" t="str">
            <v>محمد عوض الوصابي</v>
          </cell>
          <cell r="BN1029" t="str">
            <v>آجل</v>
          </cell>
          <cell r="BW1029">
            <v>10000</v>
          </cell>
        </row>
        <row r="1030">
          <cell r="A1030">
            <v>44342</v>
          </cell>
          <cell r="C1030" t="str">
            <v>محلات محمد الكينعي</v>
          </cell>
          <cell r="D1030" t="str">
            <v>جبوتي</v>
          </cell>
          <cell r="F1030" t="str">
            <v>SL 650</v>
          </cell>
          <cell r="BN1030" t="str">
            <v>آجل</v>
          </cell>
          <cell r="BU1030">
            <v>5313000</v>
          </cell>
        </row>
        <row r="1031">
          <cell r="A1031">
            <v>44342</v>
          </cell>
          <cell r="C1031" t="str">
            <v>كمية مجانية صنعاء</v>
          </cell>
          <cell r="D1031" t="str">
            <v>جبوتي</v>
          </cell>
          <cell r="F1031" t="str">
            <v>SL 650</v>
          </cell>
          <cell r="BN1031" t="str">
            <v>آجل</v>
          </cell>
        </row>
        <row r="1032">
          <cell r="A1032">
            <v>44342</v>
          </cell>
          <cell r="C1032" t="str">
            <v>علي حسن القحم</v>
          </cell>
          <cell r="D1032" t="str">
            <v>جبوتي</v>
          </cell>
          <cell r="F1032" t="str">
            <v>SL 650</v>
          </cell>
          <cell r="BN1032" t="str">
            <v>آجل</v>
          </cell>
          <cell r="BU1032">
            <v>37191000</v>
          </cell>
        </row>
        <row r="1033">
          <cell r="A1033">
            <v>44342</v>
          </cell>
          <cell r="C1033" t="str">
            <v>كمية مجانية صنعاء</v>
          </cell>
          <cell r="D1033" t="str">
            <v>جبوتي</v>
          </cell>
          <cell r="F1033" t="str">
            <v>SL 650</v>
          </cell>
          <cell r="BN1033" t="str">
            <v>آجل</v>
          </cell>
        </row>
        <row r="1034">
          <cell r="A1034">
            <v>44342</v>
          </cell>
          <cell r="C1034" t="str">
            <v>علي حسن القحم</v>
          </cell>
          <cell r="BN1034" t="str">
            <v>آجل</v>
          </cell>
          <cell r="BW1034">
            <v>140000</v>
          </cell>
        </row>
        <row r="1035">
          <cell r="A1035">
            <v>44342</v>
          </cell>
          <cell r="C1035" t="str">
            <v>جميل المطري</v>
          </cell>
          <cell r="D1035" t="str">
            <v>جبوتي</v>
          </cell>
          <cell r="F1035" t="str">
            <v>SL 650</v>
          </cell>
          <cell r="BN1035" t="str">
            <v>آجل</v>
          </cell>
          <cell r="BU1035">
            <v>5313000</v>
          </cell>
        </row>
        <row r="1036">
          <cell r="A1036">
            <v>44342</v>
          </cell>
          <cell r="C1036" t="str">
            <v>كمية مجانية صنعاء</v>
          </cell>
          <cell r="D1036" t="str">
            <v>جبوتي</v>
          </cell>
          <cell r="F1036" t="str">
            <v>SL 650</v>
          </cell>
          <cell r="BN1036" t="str">
            <v>آجل</v>
          </cell>
        </row>
        <row r="1037">
          <cell r="A1037">
            <v>44342</v>
          </cell>
          <cell r="C1037" t="str">
            <v>سفيان المليكي</v>
          </cell>
          <cell r="D1037" t="str">
            <v>جبوتي</v>
          </cell>
          <cell r="F1037" t="str">
            <v>SL 650</v>
          </cell>
          <cell r="BN1037" t="str">
            <v>آجل</v>
          </cell>
          <cell r="BU1037">
            <v>26565000</v>
          </cell>
        </row>
        <row r="1038">
          <cell r="A1038">
            <v>44342</v>
          </cell>
          <cell r="C1038" t="str">
            <v>كمية مجانية صنعاء</v>
          </cell>
          <cell r="D1038" t="str">
            <v>جبوتي</v>
          </cell>
          <cell r="F1038" t="str">
            <v>SL 650</v>
          </cell>
          <cell r="BN1038" t="str">
            <v>آجل</v>
          </cell>
        </row>
        <row r="1039">
          <cell r="A1039">
            <v>44342</v>
          </cell>
          <cell r="C1039" t="str">
            <v>محلات البابلي</v>
          </cell>
          <cell r="D1039" t="str">
            <v>جبوتي</v>
          </cell>
          <cell r="F1039" t="str">
            <v>SL 650</v>
          </cell>
          <cell r="BN1039" t="str">
            <v>آجل</v>
          </cell>
          <cell r="BU1039">
            <v>15939000</v>
          </cell>
        </row>
        <row r="1040">
          <cell r="A1040">
            <v>44342</v>
          </cell>
          <cell r="C1040" t="str">
            <v>كمية مجانية صنعاء</v>
          </cell>
          <cell r="D1040" t="str">
            <v>جبوتي</v>
          </cell>
          <cell r="F1040" t="str">
            <v>SL 650</v>
          </cell>
          <cell r="BN1040" t="str">
            <v>آجل</v>
          </cell>
        </row>
        <row r="1041">
          <cell r="A1041">
            <v>44342</v>
          </cell>
          <cell r="C1041" t="str">
            <v>محلات محمد الكينعي</v>
          </cell>
          <cell r="BN1041" t="str">
            <v>آجل</v>
          </cell>
          <cell r="BW1041">
            <v>5313000</v>
          </cell>
        </row>
        <row r="1042">
          <cell r="A1042">
            <v>44342</v>
          </cell>
          <cell r="C1042" t="str">
            <v>جميل المطري</v>
          </cell>
          <cell r="BN1042" t="str">
            <v>آجل</v>
          </cell>
          <cell r="BW1042">
            <v>4970000</v>
          </cell>
        </row>
        <row r="1043">
          <cell r="A1043">
            <v>44342</v>
          </cell>
          <cell r="C1043" t="str">
            <v>سفيان المليكي</v>
          </cell>
          <cell r="BN1043" t="str">
            <v>آجل</v>
          </cell>
          <cell r="BW1043">
            <v>12250000</v>
          </cell>
        </row>
        <row r="1044">
          <cell r="A1044">
            <v>44342</v>
          </cell>
          <cell r="C1044" t="str">
            <v>محلات البابلي</v>
          </cell>
          <cell r="BN1044" t="str">
            <v>آجل</v>
          </cell>
          <cell r="BW1044">
            <v>15000000</v>
          </cell>
        </row>
        <row r="1045">
          <cell r="A1045">
            <v>44342</v>
          </cell>
          <cell r="C1045" t="str">
            <v>جميل المطري</v>
          </cell>
          <cell r="BN1045" t="str">
            <v>آجل</v>
          </cell>
          <cell r="BW1045">
            <v>343000</v>
          </cell>
        </row>
        <row r="1046">
          <cell r="A1046">
            <v>44343</v>
          </cell>
          <cell r="C1046" t="str">
            <v>AMTC</v>
          </cell>
          <cell r="D1046" t="str">
            <v>جبوتي</v>
          </cell>
          <cell r="F1046" t="str">
            <v>T 5w30 SN 1 L</v>
          </cell>
          <cell r="BN1046" t="str">
            <v>آجل</v>
          </cell>
          <cell r="BU1046">
            <v>11757060</v>
          </cell>
        </row>
        <row r="1047">
          <cell r="A1047">
            <v>44343</v>
          </cell>
          <cell r="D1047" t="str">
            <v>جبوتي</v>
          </cell>
          <cell r="F1047" t="str">
            <v>SN L 24x1L</v>
          </cell>
          <cell r="BN1047" t="str">
            <v>آجل</v>
          </cell>
        </row>
        <row r="1048">
          <cell r="A1048">
            <v>44343</v>
          </cell>
          <cell r="C1048" t="str">
            <v>محمد حسن أحمد البحري</v>
          </cell>
          <cell r="D1048" t="str">
            <v>جبوتي</v>
          </cell>
          <cell r="F1048" t="str">
            <v>SL 650</v>
          </cell>
          <cell r="BN1048" t="str">
            <v>آجل</v>
          </cell>
          <cell r="BU1048">
            <v>5313000</v>
          </cell>
        </row>
        <row r="1049">
          <cell r="A1049">
            <v>44343</v>
          </cell>
          <cell r="C1049" t="str">
            <v>كمية مجانية صنعاء</v>
          </cell>
          <cell r="D1049" t="str">
            <v>جبوتي</v>
          </cell>
          <cell r="F1049" t="str">
            <v>SL 650</v>
          </cell>
          <cell r="BN1049" t="str">
            <v>آجل</v>
          </cell>
        </row>
        <row r="1050">
          <cell r="A1050">
            <v>44343</v>
          </cell>
          <cell r="C1050" t="str">
            <v>عبده الشاطر إب</v>
          </cell>
          <cell r="D1050" t="str">
            <v>جبوتي</v>
          </cell>
          <cell r="F1050" t="str">
            <v>SL 650</v>
          </cell>
          <cell r="BN1050" t="str">
            <v>آجل</v>
          </cell>
          <cell r="BU1050">
            <v>7363650</v>
          </cell>
        </row>
        <row r="1051">
          <cell r="A1051">
            <v>44343</v>
          </cell>
          <cell r="D1051" t="str">
            <v>جبوتي</v>
          </cell>
          <cell r="F1051" t="str">
            <v>T 10w30 SN 1 L</v>
          </cell>
          <cell r="BN1051" t="str">
            <v>آجل</v>
          </cell>
        </row>
        <row r="1052">
          <cell r="A1052">
            <v>44343</v>
          </cell>
          <cell r="C1052" t="str">
            <v>كمية مجانية إب</v>
          </cell>
          <cell r="D1052" t="str">
            <v>جبوتي</v>
          </cell>
          <cell r="F1052" t="str">
            <v>SL 650</v>
          </cell>
          <cell r="BN1052" t="str">
            <v>آجل</v>
          </cell>
        </row>
        <row r="1053">
          <cell r="A1053">
            <v>44343</v>
          </cell>
          <cell r="C1053" t="str">
            <v>عبده الشاطر إب</v>
          </cell>
          <cell r="BN1053" t="str">
            <v>آجل</v>
          </cell>
          <cell r="BW1053">
            <v>19500</v>
          </cell>
        </row>
        <row r="1054">
          <cell r="A1054">
            <v>44343</v>
          </cell>
          <cell r="C1054" t="str">
            <v>محمد حسن أحمد البحري</v>
          </cell>
          <cell r="BN1054" t="str">
            <v>آجل</v>
          </cell>
          <cell r="BW1054">
            <v>4750000</v>
          </cell>
        </row>
        <row r="1055">
          <cell r="A1055">
            <v>44343</v>
          </cell>
          <cell r="C1055" t="str">
            <v>سفيان المليكي</v>
          </cell>
          <cell r="BN1055" t="str">
            <v>آجل</v>
          </cell>
          <cell r="BW1055">
            <v>10000000</v>
          </cell>
        </row>
        <row r="1056">
          <cell r="A1056">
            <v>44343</v>
          </cell>
          <cell r="C1056" t="str">
            <v>علي حسن القحم</v>
          </cell>
          <cell r="BN1056" t="str">
            <v>آجل</v>
          </cell>
          <cell r="BW1056">
            <v>10592000</v>
          </cell>
        </row>
        <row r="1057">
          <cell r="A1057">
            <v>44343</v>
          </cell>
          <cell r="C1057" t="str">
            <v>علي حسن القحم</v>
          </cell>
          <cell r="BN1057" t="str">
            <v>آجل</v>
          </cell>
          <cell r="BW1057">
            <v>13779000</v>
          </cell>
        </row>
        <row r="1058">
          <cell r="A1058">
            <v>44343</v>
          </cell>
          <cell r="C1058" t="str">
            <v>عدنان النهدي</v>
          </cell>
          <cell r="BN1058" t="str">
            <v>آجل</v>
          </cell>
          <cell r="BW1058">
            <v>23000000</v>
          </cell>
        </row>
        <row r="1059">
          <cell r="A1059">
            <v>44343</v>
          </cell>
          <cell r="C1059" t="str">
            <v>محلات أبوعصام</v>
          </cell>
          <cell r="BN1059" t="str">
            <v>آجل</v>
          </cell>
          <cell r="BW1059">
            <v>4620000</v>
          </cell>
        </row>
        <row r="1060">
          <cell r="A1060">
            <v>44343</v>
          </cell>
          <cell r="C1060" t="str">
            <v>عبده الشاطر إب</v>
          </cell>
          <cell r="BN1060" t="str">
            <v>آجل</v>
          </cell>
          <cell r="BW1060">
            <v>9210000</v>
          </cell>
        </row>
        <row r="1061">
          <cell r="A1061">
            <v>44343</v>
          </cell>
          <cell r="C1061" t="str">
            <v>محلات صادق علي محي القديمي</v>
          </cell>
          <cell r="BN1061" t="str">
            <v>آجل</v>
          </cell>
          <cell r="BW1061">
            <v>13860000</v>
          </cell>
        </row>
        <row r="1062">
          <cell r="A1062">
            <v>44343</v>
          </cell>
          <cell r="C1062" t="str">
            <v>محلات أبوعمار المقطري</v>
          </cell>
          <cell r="BN1062" t="str">
            <v>آجل</v>
          </cell>
          <cell r="BW1062">
            <v>10000000</v>
          </cell>
        </row>
        <row r="1063">
          <cell r="A1063">
            <v>44343</v>
          </cell>
          <cell r="C1063" t="str">
            <v>محلات أبوعصام</v>
          </cell>
          <cell r="BN1063" t="str">
            <v>آجل</v>
          </cell>
          <cell r="BW1063">
            <v>10000000</v>
          </cell>
        </row>
        <row r="1064">
          <cell r="A1064">
            <v>44343</v>
          </cell>
          <cell r="C1064" t="str">
            <v>نابت خليل</v>
          </cell>
          <cell r="BN1064" t="str">
            <v>آجل</v>
          </cell>
          <cell r="BW1064">
            <v>7000000</v>
          </cell>
        </row>
        <row r="1065">
          <cell r="A1065">
            <v>44343</v>
          </cell>
          <cell r="C1065" t="str">
            <v>عبده الشاطر إب</v>
          </cell>
          <cell r="BN1065" t="str">
            <v>آجل</v>
          </cell>
          <cell r="BW1065">
            <v>5298000</v>
          </cell>
        </row>
        <row r="1066">
          <cell r="A1066">
            <v>44343</v>
          </cell>
          <cell r="C1066" t="str">
            <v>محلات أبوعمار المقطري</v>
          </cell>
          <cell r="BN1066" t="str">
            <v>آجل</v>
          </cell>
          <cell r="BW1066">
            <v>10000000</v>
          </cell>
        </row>
        <row r="1067">
          <cell r="A1067">
            <v>44343</v>
          </cell>
          <cell r="C1067" t="str">
            <v>نعمان عيضة</v>
          </cell>
          <cell r="BN1067" t="str">
            <v>آجل</v>
          </cell>
          <cell r="BW1067">
            <v>5300000</v>
          </cell>
        </row>
        <row r="1068">
          <cell r="A1068">
            <v>44343</v>
          </cell>
          <cell r="C1068" t="str">
            <v>محمد عوض الوصابي</v>
          </cell>
          <cell r="BN1068" t="str">
            <v>آجل</v>
          </cell>
          <cell r="BW1068">
            <v>5313000</v>
          </cell>
        </row>
        <row r="1069">
          <cell r="A1069">
            <v>44343</v>
          </cell>
          <cell r="C1069" t="str">
            <v>محلات يحيى جعمزة</v>
          </cell>
          <cell r="BN1069" t="str">
            <v>آجل</v>
          </cell>
          <cell r="BW1069">
            <v>5313000</v>
          </cell>
        </row>
        <row r="1070">
          <cell r="A1070">
            <v>44343</v>
          </cell>
          <cell r="C1070" t="str">
            <v>عدنان النهدي</v>
          </cell>
          <cell r="BN1070" t="str">
            <v>آجل</v>
          </cell>
          <cell r="BW1070">
            <v>30000000</v>
          </cell>
        </row>
        <row r="1071">
          <cell r="A1071">
            <v>44343</v>
          </cell>
          <cell r="C1071" t="str">
            <v>سفيان المليكي</v>
          </cell>
          <cell r="BN1071" t="str">
            <v>آجل</v>
          </cell>
          <cell r="BW1071">
            <v>7100000</v>
          </cell>
        </row>
        <row r="1072">
          <cell r="A1072">
            <v>44343</v>
          </cell>
          <cell r="C1072" t="str">
            <v>محلات أبوعمار المقطري</v>
          </cell>
          <cell r="BN1072" t="str">
            <v>آجل</v>
          </cell>
          <cell r="BW1072">
            <v>10000000</v>
          </cell>
        </row>
        <row r="1073">
          <cell r="A1073">
            <v>44343</v>
          </cell>
          <cell r="C1073" t="str">
            <v>محلات البابلي</v>
          </cell>
          <cell r="BN1073" t="str">
            <v>آجل</v>
          </cell>
          <cell r="BW1073">
            <v>939000</v>
          </cell>
        </row>
        <row r="1074">
          <cell r="A1074">
            <v>44343</v>
          </cell>
          <cell r="C1074" t="str">
            <v>حوالة واردة من عدن</v>
          </cell>
          <cell r="BN1074" t="str">
            <v>آجل</v>
          </cell>
          <cell r="BW1074">
            <v>250000</v>
          </cell>
        </row>
        <row r="1075">
          <cell r="A1075">
            <v>44343</v>
          </cell>
          <cell r="C1075" t="str">
            <v>حوالة صادرة من عدن</v>
          </cell>
          <cell r="BN1075" t="str">
            <v>آجل</v>
          </cell>
          <cell r="BU1075">
            <v>250000</v>
          </cell>
        </row>
        <row r="1076">
          <cell r="A1076">
            <v>44343</v>
          </cell>
          <cell r="C1076" t="str">
            <v>حوالة واردة من عدن</v>
          </cell>
          <cell r="BN1076" t="str">
            <v>آجل</v>
          </cell>
          <cell r="BW1076">
            <v>40000</v>
          </cell>
        </row>
        <row r="1077">
          <cell r="A1077">
            <v>44343</v>
          </cell>
          <cell r="C1077" t="str">
            <v>حوالة صادرة من عدن</v>
          </cell>
          <cell r="BN1077" t="str">
            <v>آجل</v>
          </cell>
          <cell r="BU1077">
            <v>40000</v>
          </cell>
        </row>
        <row r="1078">
          <cell r="A1078">
            <v>44346</v>
          </cell>
          <cell r="D1078" t="str">
            <v>جبوتي</v>
          </cell>
          <cell r="F1078" t="str">
            <v>SL 650</v>
          </cell>
          <cell r="BN1078" t="str">
            <v>آجل</v>
          </cell>
        </row>
        <row r="1079">
          <cell r="A1079">
            <v>44346</v>
          </cell>
          <cell r="D1079" t="str">
            <v>جبوتي</v>
          </cell>
          <cell r="F1079" t="str">
            <v>SL 650</v>
          </cell>
          <cell r="BN1079" t="str">
            <v>آجل</v>
          </cell>
        </row>
        <row r="1080">
          <cell r="A1080">
            <v>44346</v>
          </cell>
          <cell r="C1080" t="str">
            <v>محمد حسن أحمد البحري</v>
          </cell>
          <cell r="D1080" t="str">
            <v>جبوتي</v>
          </cell>
          <cell r="F1080" t="str">
            <v>SL 650</v>
          </cell>
          <cell r="BN1080" t="str">
            <v>آجل</v>
          </cell>
          <cell r="BU1080">
            <v>5313000</v>
          </cell>
        </row>
        <row r="1081">
          <cell r="A1081">
            <v>44346</v>
          </cell>
          <cell r="C1081" t="str">
            <v>كمية مجانية صنعاء</v>
          </cell>
          <cell r="D1081" t="str">
            <v>جبوتي</v>
          </cell>
          <cell r="F1081" t="str">
            <v>SL 650</v>
          </cell>
          <cell r="BN1081" t="str">
            <v>آجل</v>
          </cell>
        </row>
        <row r="1082">
          <cell r="A1082">
            <v>44346</v>
          </cell>
          <cell r="C1082" t="str">
            <v>محلات أبوعمار المقطري</v>
          </cell>
          <cell r="D1082" t="str">
            <v>جبوتي</v>
          </cell>
          <cell r="F1082" t="str">
            <v>SL 650</v>
          </cell>
          <cell r="BN1082" t="str">
            <v>آجل</v>
          </cell>
          <cell r="BU1082">
            <v>21252000</v>
          </cell>
        </row>
        <row r="1083">
          <cell r="A1083">
            <v>44346</v>
          </cell>
          <cell r="C1083" t="str">
            <v>مبيعات نقدية - الحديدة</v>
          </cell>
          <cell r="D1083" t="str">
            <v>جبوتي</v>
          </cell>
          <cell r="F1083" t="str">
            <v>SL 650</v>
          </cell>
          <cell r="BN1083" t="str">
            <v>آجل</v>
          </cell>
        </row>
        <row r="1084">
          <cell r="A1084">
            <v>44346</v>
          </cell>
          <cell r="C1084" t="str">
            <v>محلات أبوعمار المقطري</v>
          </cell>
          <cell r="BN1084" t="str">
            <v>آجل</v>
          </cell>
          <cell r="BW1084">
            <v>60000</v>
          </cell>
        </row>
        <row r="1085">
          <cell r="A1085">
            <v>44346</v>
          </cell>
          <cell r="C1085" t="str">
            <v>محلات أبوعمار المقطري</v>
          </cell>
          <cell r="D1085" t="str">
            <v>جبوتي</v>
          </cell>
          <cell r="F1085" t="str">
            <v>SL 650</v>
          </cell>
          <cell r="BN1085" t="str">
            <v>آجل</v>
          </cell>
          <cell r="BU1085">
            <v>5313000</v>
          </cell>
        </row>
        <row r="1086">
          <cell r="A1086">
            <v>44346</v>
          </cell>
          <cell r="C1086" t="str">
            <v>مبيعات نقدية - الحديدة</v>
          </cell>
          <cell r="D1086" t="str">
            <v>جبوتي</v>
          </cell>
          <cell r="F1086" t="str">
            <v>SL 650</v>
          </cell>
          <cell r="BN1086" t="str">
            <v>آجل</v>
          </cell>
        </row>
        <row r="1087">
          <cell r="A1087">
            <v>44346</v>
          </cell>
          <cell r="C1087" t="str">
            <v>محلات أبوعمار المقطري</v>
          </cell>
          <cell r="BN1087" t="str">
            <v>آجل</v>
          </cell>
          <cell r="BW1087">
            <v>15000</v>
          </cell>
        </row>
        <row r="1088">
          <cell r="A1088">
            <v>44346</v>
          </cell>
          <cell r="C1088" t="str">
            <v>عدنان النهدي</v>
          </cell>
          <cell r="D1088" t="str">
            <v>جبوتي</v>
          </cell>
          <cell r="F1088" t="str">
            <v>SL 650</v>
          </cell>
          <cell r="BN1088" t="str">
            <v>آجل</v>
          </cell>
          <cell r="BU1088">
            <v>26565000</v>
          </cell>
        </row>
        <row r="1089">
          <cell r="A1089">
            <v>44346</v>
          </cell>
          <cell r="C1089" t="str">
            <v>كمية مجانية صنعاء</v>
          </cell>
          <cell r="D1089" t="str">
            <v>جبوتي</v>
          </cell>
          <cell r="F1089" t="str">
            <v>SL 650</v>
          </cell>
          <cell r="BN1089" t="str">
            <v>آجل</v>
          </cell>
        </row>
        <row r="1090">
          <cell r="A1090">
            <v>44346</v>
          </cell>
          <cell r="C1090" t="str">
            <v>نعمان عيضة</v>
          </cell>
          <cell r="D1090" t="str">
            <v>جبوتي</v>
          </cell>
          <cell r="F1090" t="str">
            <v>SL 650</v>
          </cell>
          <cell r="BN1090" t="str">
            <v>آجل</v>
          </cell>
          <cell r="BU1090">
            <v>10626000</v>
          </cell>
        </row>
        <row r="1091">
          <cell r="A1091">
            <v>44346</v>
          </cell>
          <cell r="C1091" t="str">
            <v>كمية مجانية إب</v>
          </cell>
          <cell r="D1091" t="str">
            <v>جبوتي</v>
          </cell>
          <cell r="F1091" t="str">
            <v>SL 650</v>
          </cell>
          <cell r="BN1091" t="str">
            <v>آجل</v>
          </cell>
        </row>
        <row r="1092">
          <cell r="A1092">
            <v>44346</v>
          </cell>
          <cell r="C1092" t="str">
            <v>نعمان عيضة</v>
          </cell>
          <cell r="BN1092" t="str">
            <v>آجل</v>
          </cell>
          <cell r="BW1092">
            <v>30000</v>
          </cell>
        </row>
        <row r="1093">
          <cell r="A1093">
            <v>44346</v>
          </cell>
          <cell r="C1093" t="str">
            <v>محلات الأسلمي</v>
          </cell>
          <cell r="BN1093" t="str">
            <v>آجل</v>
          </cell>
          <cell r="BW1093">
            <v>5000000</v>
          </cell>
        </row>
        <row r="1094">
          <cell r="A1094">
            <v>44346</v>
          </cell>
          <cell r="C1094" t="str">
            <v>محمد حسن أحمد البحري</v>
          </cell>
          <cell r="BN1094" t="str">
            <v>آجل</v>
          </cell>
          <cell r="BW1094">
            <v>5000000</v>
          </cell>
        </row>
        <row r="1095">
          <cell r="A1095">
            <v>44346</v>
          </cell>
          <cell r="C1095" t="str">
            <v>بسام القدسي</v>
          </cell>
          <cell r="BN1095" t="str">
            <v>آجل</v>
          </cell>
          <cell r="BW1095">
            <v>3000000</v>
          </cell>
        </row>
        <row r="1096">
          <cell r="A1096">
            <v>44346</v>
          </cell>
          <cell r="C1096" t="str">
            <v>عبدالحكيم القاضي</v>
          </cell>
          <cell r="BN1096" t="str">
            <v>آجل</v>
          </cell>
          <cell r="BW1096">
            <v>50000000</v>
          </cell>
        </row>
        <row r="1097">
          <cell r="A1097">
            <v>44347</v>
          </cell>
          <cell r="C1097" t="str">
            <v>محلات الأسلمي</v>
          </cell>
          <cell r="D1097" t="str">
            <v>جبوتي</v>
          </cell>
          <cell r="F1097" t="str">
            <v>SL 650</v>
          </cell>
          <cell r="BN1097" t="str">
            <v>آجل</v>
          </cell>
          <cell r="BU1097">
            <v>10626000</v>
          </cell>
        </row>
        <row r="1098">
          <cell r="A1098">
            <v>44347</v>
          </cell>
          <cell r="C1098" t="str">
            <v>كمية مجانية - الحديدة</v>
          </cell>
          <cell r="D1098" t="str">
            <v>جبوتي</v>
          </cell>
          <cell r="F1098" t="str">
            <v>SL 650</v>
          </cell>
          <cell r="BN1098" t="str">
            <v>آجل</v>
          </cell>
        </row>
        <row r="1099">
          <cell r="A1099">
            <v>44347</v>
          </cell>
          <cell r="C1099" t="str">
            <v>مبيعات نقدية - صنعاء</v>
          </cell>
          <cell r="D1099" t="str">
            <v>جبوتي</v>
          </cell>
          <cell r="F1099" t="str">
            <v>SL 650</v>
          </cell>
          <cell r="BN1099" t="str">
            <v>آجل</v>
          </cell>
          <cell r="BU1099">
            <v>318780</v>
          </cell>
          <cell r="BW1099">
            <v>318780</v>
          </cell>
        </row>
        <row r="1100">
          <cell r="A1100">
            <v>44347</v>
          </cell>
          <cell r="C1100" t="str">
            <v>جلال الشاطر</v>
          </cell>
          <cell r="D1100" t="str">
            <v>جبوتي</v>
          </cell>
          <cell r="F1100" t="str">
            <v>SL 650</v>
          </cell>
          <cell r="BN1100" t="str">
            <v>آجل</v>
          </cell>
          <cell r="BU1100">
            <v>5313000</v>
          </cell>
        </row>
        <row r="1101">
          <cell r="A1101">
            <v>44347</v>
          </cell>
          <cell r="C1101" t="str">
            <v>كمية مجانية صنعاء</v>
          </cell>
          <cell r="D1101" t="str">
            <v>جبوتي</v>
          </cell>
          <cell r="F1101" t="str">
            <v>SL 650</v>
          </cell>
          <cell r="BN1101" t="str">
            <v>آجل</v>
          </cell>
        </row>
        <row r="1102">
          <cell r="A1102">
            <v>44347</v>
          </cell>
          <cell r="C1102" t="str">
            <v>سفيان المليكي</v>
          </cell>
          <cell r="D1102" t="str">
            <v>جبوتي</v>
          </cell>
          <cell r="F1102" t="str">
            <v>SL 650</v>
          </cell>
          <cell r="BN1102" t="str">
            <v>آجل</v>
          </cell>
          <cell r="BU1102">
            <v>10626000</v>
          </cell>
        </row>
        <row r="1103">
          <cell r="A1103">
            <v>44347</v>
          </cell>
          <cell r="C1103" t="str">
            <v>كمية مجانية صنعاء</v>
          </cell>
          <cell r="D1103" t="str">
            <v>جبوتي</v>
          </cell>
          <cell r="F1103" t="str">
            <v>SL 650</v>
          </cell>
          <cell r="BN1103" t="str">
            <v>آجل</v>
          </cell>
        </row>
        <row r="1104">
          <cell r="A1104">
            <v>44347</v>
          </cell>
          <cell r="C1104" t="str">
            <v>حميد أحمد العزي</v>
          </cell>
          <cell r="D1104" t="str">
            <v>جبوتي</v>
          </cell>
          <cell r="F1104" t="str">
            <v>SL 650</v>
          </cell>
          <cell r="BN1104" t="str">
            <v>آجل</v>
          </cell>
          <cell r="BU1104">
            <v>10626000</v>
          </cell>
        </row>
        <row r="1105">
          <cell r="A1105">
            <v>44347</v>
          </cell>
          <cell r="C1105" t="str">
            <v>كمية مجانية صنعاء</v>
          </cell>
          <cell r="D1105" t="str">
            <v>جبوتي</v>
          </cell>
          <cell r="F1105" t="str">
            <v>SL 650</v>
          </cell>
          <cell r="BN1105" t="str">
            <v>آجل</v>
          </cell>
        </row>
        <row r="1106">
          <cell r="A1106">
            <v>44347</v>
          </cell>
          <cell r="C1106" t="str">
            <v>مبيعات نقدية - صنعاء</v>
          </cell>
          <cell r="D1106" t="str">
            <v>جبوتي</v>
          </cell>
          <cell r="F1106" t="str">
            <v>SL 650</v>
          </cell>
          <cell r="BN1106" t="str">
            <v>آجل</v>
          </cell>
          <cell r="BU1106">
            <v>53130</v>
          </cell>
          <cell r="BW1106">
            <v>53130</v>
          </cell>
        </row>
        <row r="1107">
          <cell r="A1107">
            <v>44347</v>
          </cell>
          <cell r="C1107" t="str">
            <v>عدنان النهدي</v>
          </cell>
          <cell r="D1107" t="str">
            <v>جبوتي</v>
          </cell>
          <cell r="F1107" t="str">
            <v>SL 650</v>
          </cell>
          <cell r="BN1107" t="str">
            <v>آجل</v>
          </cell>
          <cell r="BU1107">
            <v>21252000</v>
          </cell>
        </row>
        <row r="1108">
          <cell r="A1108">
            <v>44347</v>
          </cell>
          <cell r="C1108" t="str">
            <v>كمية مجانية صنعاء</v>
          </cell>
          <cell r="D1108" t="str">
            <v>جبوتي</v>
          </cell>
          <cell r="F1108" t="str">
            <v>SL 650</v>
          </cell>
          <cell r="BN1108" t="str">
            <v>آجل</v>
          </cell>
        </row>
        <row r="1109">
          <cell r="A1109">
            <v>44347</v>
          </cell>
          <cell r="BN1109" t="str">
            <v>آجل</v>
          </cell>
        </row>
        <row r="1110">
          <cell r="A1110">
            <v>44347</v>
          </cell>
          <cell r="C1110" t="str">
            <v>جلال الشاطر</v>
          </cell>
          <cell r="BN1110" t="str">
            <v>آجل</v>
          </cell>
          <cell r="BW1110">
            <v>5313000</v>
          </cell>
        </row>
        <row r="1111">
          <cell r="A1111">
            <v>44347</v>
          </cell>
          <cell r="C1111" t="str">
            <v>محمد حسن أحمد البحري</v>
          </cell>
          <cell r="BN1111" t="str">
            <v>آجل</v>
          </cell>
          <cell r="BW1111">
            <v>876000</v>
          </cell>
        </row>
        <row r="1112">
          <cell r="A1112">
            <v>44347</v>
          </cell>
          <cell r="C1112" t="str">
            <v>سفيان المليكي</v>
          </cell>
          <cell r="BN1112" t="str">
            <v>آجل</v>
          </cell>
          <cell r="BW1112">
            <v>17300000</v>
          </cell>
        </row>
        <row r="1113">
          <cell r="A1113">
            <v>44348</v>
          </cell>
          <cell r="D1113" t="str">
            <v>عدن</v>
          </cell>
          <cell r="F1113" t="str">
            <v>SL 650</v>
          </cell>
          <cell r="BN1113" t="str">
            <v>آجل</v>
          </cell>
        </row>
        <row r="1114">
          <cell r="A1114">
            <v>44348</v>
          </cell>
          <cell r="D1114" t="str">
            <v>عدن</v>
          </cell>
          <cell r="F1114" t="str">
            <v>SL 650</v>
          </cell>
          <cell r="BN1114" t="str">
            <v>آجل</v>
          </cell>
        </row>
        <row r="1115">
          <cell r="A1115">
            <v>44348</v>
          </cell>
          <cell r="D1115" t="str">
            <v>عدن</v>
          </cell>
          <cell r="F1115" t="str">
            <v>SL 650</v>
          </cell>
          <cell r="BN1115" t="str">
            <v>آجل</v>
          </cell>
        </row>
        <row r="1116">
          <cell r="A1116">
            <v>44348</v>
          </cell>
          <cell r="D1116" t="str">
            <v>عدن</v>
          </cell>
          <cell r="F1116" t="str">
            <v>SL 650</v>
          </cell>
          <cell r="BN1116" t="str">
            <v>آجل</v>
          </cell>
        </row>
        <row r="1117">
          <cell r="A1117">
            <v>44349</v>
          </cell>
          <cell r="C1117" t="str">
            <v>محلات البابلي</v>
          </cell>
          <cell r="BN1117" t="str">
            <v>آجل</v>
          </cell>
          <cell r="BW1117">
            <v>14995000</v>
          </cell>
        </row>
        <row r="1118">
          <cell r="A1118">
            <v>44349</v>
          </cell>
          <cell r="C1118" t="str">
            <v>عدنان النهدي</v>
          </cell>
          <cell r="BN1118" t="str">
            <v>آجل</v>
          </cell>
          <cell r="BW1118">
            <v>20000000</v>
          </cell>
        </row>
        <row r="1119">
          <cell r="A1119">
            <v>44349</v>
          </cell>
          <cell r="C1119" t="str">
            <v>محلات الأسلمي</v>
          </cell>
          <cell r="BN1119" t="str">
            <v>آجل</v>
          </cell>
          <cell r="BW1119">
            <v>5000000</v>
          </cell>
        </row>
        <row r="1120">
          <cell r="A1120">
            <v>44349</v>
          </cell>
          <cell r="C1120" t="str">
            <v>عبده الشاطر إب</v>
          </cell>
          <cell r="BN1120" t="str">
            <v>آجل</v>
          </cell>
          <cell r="BW1120">
            <v>19986300</v>
          </cell>
        </row>
        <row r="1121">
          <cell r="A1121">
            <v>44349</v>
          </cell>
          <cell r="C1121" t="str">
            <v>الطارق للتجارة - طارق حسين البابلي</v>
          </cell>
          <cell r="BN1121" t="str">
            <v>آجل</v>
          </cell>
          <cell r="BW1121">
            <v>4620000</v>
          </cell>
        </row>
        <row r="1122">
          <cell r="A1122">
            <v>44349</v>
          </cell>
          <cell r="C1122" t="str">
            <v>حميد أحمد العزي</v>
          </cell>
          <cell r="BN1122" t="str">
            <v>آجل</v>
          </cell>
          <cell r="BW1122">
            <v>10626000</v>
          </cell>
        </row>
        <row r="1123">
          <cell r="A1123">
            <v>44349</v>
          </cell>
          <cell r="C1123" t="str">
            <v>عبده الشاطر إب</v>
          </cell>
          <cell r="BN1123" t="str">
            <v>آجل</v>
          </cell>
          <cell r="BW1123">
            <v>7344150</v>
          </cell>
        </row>
        <row r="1124">
          <cell r="A1124">
            <v>44349</v>
          </cell>
          <cell r="C1124" t="str">
            <v>عدنان النهدي</v>
          </cell>
          <cell r="BN1124" t="str">
            <v>آجل</v>
          </cell>
          <cell r="BW1124">
            <v>15000000</v>
          </cell>
        </row>
        <row r="1125">
          <cell r="A1125">
            <v>44349</v>
          </cell>
          <cell r="C1125" t="str">
            <v>عدنان النهدي</v>
          </cell>
          <cell r="BN1125" t="str">
            <v>آجل</v>
          </cell>
          <cell r="BW1125">
            <v>10000000</v>
          </cell>
        </row>
        <row r="1126">
          <cell r="A1126">
            <v>44349</v>
          </cell>
          <cell r="C1126" t="str">
            <v>نعمان عيضة</v>
          </cell>
          <cell r="BN1126" t="str">
            <v>آجل</v>
          </cell>
          <cell r="BW1126">
            <v>11000000</v>
          </cell>
        </row>
        <row r="1127">
          <cell r="A1127">
            <v>44349</v>
          </cell>
          <cell r="C1127" t="str">
            <v>محلات أبوعمار المقطري</v>
          </cell>
          <cell r="BN1127" t="str">
            <v>آجل</v>
          </cell>
          <cell r="BW1127">
            <v>10000000</v>
          </cell>
        </row>
        <row r="1128">
          <cell r="A1128">
            <v>44350</v>
          </cell>
          <cell r="C1128" t="str">
            <v>عدنان النهدي</v>
          </cell>
          <cell r="D1128" t="str">
            <v>جبوتي</v>
          </cell>
          <cell r="F1128" t="str">
            <v>T 10w30 SN 1 L</v>
          </cell>
          <cell r="BN1128" t="str">
            <v>آجل</v>
          </cell>
          <cell r="BU1128">
            <v>4510800</v>
          </cell>
        </row>
        <row r="1129">
          <cell r="A1129">
            <v>44350</v>
          </cell>
          <cell r="D1129" t="str">
            <v>جبوتي</v>
          </cell>
          <cell r="F1129" t="str">
            <v>SN L 24x1L</v>
          </cell>
          <cell r="BN1129" t="str">
            <v>آجل</v>
          </cell>
        </row>
        <row r="1130">
          <cell r="A1130">
            <v>44350</v>
          </cell>
          <cell r="C1130" t="str">
            <v>عبدالسلام الطاهري - دولار</v>
          </cell>
          <cell r="BN1130" t="str">
            <v>آجل</v>
          </cell>
          <cell r="BW1130">
            <v>1799860</v>
          </cell>
          <cell r="BY1130">
            <v>2903</v>
          </cell>
        </row>
        <row r="1131">
          <cell r="A1131">
            <v>44350</v>
          </cell>
          <cell r="C1131" t="str">
            <v>فهيم الطاهري - دولار</v>
          </cell>
          <cell r="BN1131" t="str">
            <v>آجل</v>
          </cell>
          <cell r="BW1131">
            <v>8934820</v>
          </cell>
          <cell r="BY1131">
            <v>14411</v>
          </cell>
        </row>
        <row r="1132">
          <cell r="A1132">
            <v>44350</v>
          </cell>
          <cell r="C1132" t="str">
            <v>عبده الشاطر عدن - دولار</v>
          </cell>
          <cell r="BN1132" t="str">
            <v>آجل</v>
          </cell>
          <cell r="BW1132">
            <v>4960</v>
          </cell>
          <cell r="BY1132">
            <v>8</v>
          </cell>
        </row>
        <row r="1133">
          <cell r="A1133">
            <v>44353</v>
          </cell>
          <cell r="D1133" t="str">
            <v>جبوتي</v>
          </cell>
          <cell r="F1133" t="str">
            <v>SL 650</v>
          </cell>
          <cell r="BN1133" t="str">
            <v>آجل</v>
          </cell>
        </row>
        <row r="1134">
          <cell r="A1134">
            <v>44353</v>
          </cell>
          <cell r="D1134" t="str">
            <v>جبوتي</v>
          </cell>
          <cell r="F1134" t="str">
            <v>SL 650</v>
          </cell>
          <cell r="BN1134" t="str">
            <v>آجل</v>
          </cell>
        </row>
        <row r="1135">
          <cell r="A1135">
            <v>44353</v>
          </cell>
          <cell r="C1135" t="str">
            <v>سفيان المليكي</v>
          </cell>
          <cell r="D1135" t="str">
            <v>جبوتي</v>
          </cell>
          <cell r="F1135" t="str">
            <v>SL 650</v>
          </cell>
          <cell r="BN1135" t="str">
            <v>آجل</v>
          </cell>
          <cell r="BU1135">
            <v>10626000</v>
          </cell>
        </row>
        <row r="1136">
          <cell r="A1136">
            <v>44353</v>
          </cell>
          <cell r="C1136" t="str">
            <v>كمية مجانية صنعاء</v>
          </cell>
          <cell r="D1136" t="str">
            <v>جبوتي</v>
          </cell>
          <cell r="F1136" t="str">
            <v>SL 650</v>
          </cell>
          <cell r="BN1136" t="str">
            <v>آجل</v>
          </cell>
        </row>
        <row r="1137">
          <cell r="A1137">
            <v>44353</v>
          </cell>
          <cell r="C1137" t="str">
            <v>علي مسفر عقاب وأولاده</v>
          </cell>
          <cell r="D1137" t="str">
            <v>جبوتي</v>
          </cell>
          <cell r="F1137" t="str">
            <v>SL 650</v>
          </cell>
          <cell r="BN1137" t="str">
            <v>آجل</v>
          </cell>
          <cell r="BU1137">
            <v>14385000</v>
          </cell>
        </row>
        <row r="1138">
          <cell r="A1138">
            <v>44353</v>
          </cell>
          <cell r="C1138" t="str">
            <v>كمية مجانية صنعاء</v>
          </cell>
          <cell r="D1138" t="str">
            <v>جبوتي</v>
          </cell>
          <cell r="F1138" t="str">
            <v>SL 650</v>
          </cell>
          <cell r="BN1138" t="str">
            <v>آجل</v>
          </cell>
        </row>
        <row r="1139">
          <cell r="A1139">
            <v>44353</v>
          </cell>
          <cell r="D1139" t="str">
            <v>جبوتي</v>
          </cell>
          <cell r="F1139" t="str">
            <v>SN L 24x1L</v>
          </cell>
          <cell r="BN1139" t="str">
            <v>آجل</v>
          </cell>
        </row>
        <row r="1140">
          <cell r="A1140">
            <v>44353</v>
          </cell>
          <cell r="C1140" t="str">
            <v>محلات صادق علي محي القديمي</v>
          </cell>
          <cell r="D1140" t="str">
            <v>جبوتي</v>
          </cell>
          <cell r="F1140" t="str">
            <v>SL 650</v>
          </cell>
          <cell r="BN1140" t="str">
            <v>آجل</v>
          </cell>
          <cell r="BU1140">
            <v>18194400</v>
          </cell>
        </row>
        <row r="1141">
          <cell r="A1141">
            <v>44353</v>
          </cell>
          <cell r="C1141" t="str">
            <v>كمية مجانية صنعاء</v>
          </cell>
          <cell r="D1141" t="str">
            <v>جبوتي</v>
          </cell>
          <cell r="F1141" t="str">
            <v>SL 650</v>
          </cell>
          <cell r="BN1141" t="str">
            <v>آجل</v>
          </cell>
        </row>
        <row r="1142">
          <cell r="A1142">
            <v>44353</v>
          </cell>
          <cell r="D1142" t="str">
            <v>جبوتي</v>
          </cell>
          <cell r="F1142" t="str">
            <v>SN L 24x1L</v>
          </cell>
          <cell r="BN1142" t="str">
            <v>آجل</v>
          </cell>
        </row>
        <row r="1143">
          <cell r="A1143">
            <v>44353</v>
          </cell>
          <cell r="C1143" t="str">
            <v>محلات البابلي</v>
          </cell>
          <cell r="D1143" t="str">
            <v>جبوتي</v>
          </cell>
          <cell r="F1143" t="str">
            <v>SL 650</v>
          </cell>
          <cell r="BN1143" t="str">
            <v>آجل</v>
          </cell>
          <cell r="BU1143">
            <v>26565000</v>
          </cell>
        </row>
        <row r="1144">
          <cell r="A1144">
            <v>44353</v>
          </cell>
          <cell r="C1144" t="str">
            <v>كمية مجانية صنعاء</v>
          </cell>
          <cell r="D1144" t="str">
            <v>جبوتي</v>
          </cell>
          <cell r="F1144" t="str">
            <v>SL 650</v>
          </cell>
          <cell r="BN1144" t="str">
            <v>آجل</v>
          </cell>
        </row>
        <row r="1145">
          <cell r="A1145">
            <v>44353</v>
          </cell>
          <cell r="C1145" t="str">
            <v>سفيان المليكي</v>
          </cell>
          <cell r="BN1145" t="str">
            <v>آجل</v>
          </cell>
          <cell r="BW1145">
            <v>4550000</v>
          </cell>
        </row>
        <row r="1146">
          <cell r="A1146">
            <v>44353</v>
          </cell>
          <cell r="C1146" t="str">
            <v>علي مسفر عقاب وأولاده</v>
          </cell>
          <cell r="BN1146" t="str">
            <v>آجل</v>
          </cell>
          <cell r="BW1146">
            <v>14385000</v>
          </cell>
        </row>
        <row r="1147">
          <cell r="A1147">
            <v>44354</v>
          </cell>
          <cell r="C1147" t="str">
            <v>محلات يحيى جعمزة</v>
          </cell>
          <cell r="D1147" t="str">
            <v>جبوتي</v>
          </cell>
          <cell r="F1147" t="str">
            <v>SL 650</v>
          </cell>
          <cell r="BN1147" t="str">
            <v>آجل</v>
          </cell>
          <cell r="BU1147">
            <v>5313000</v>
          </cell>
        </row>
        <row r="1148">
          <cell r="A1148">
            <v>44354</v>
          </cell>
          <cell r="C1148" t="str">
            <v>كمية مجانية صنعاء</v>
          </cell>
          <cell r="D1148" t="str">
            <v>جبوتي</v>
          </cell>
          <cell r="F1148" t="str">
            <v>SL 650</v>
          </cell>
          <cell r="BN1148" t="str">
            <v>آجل</v>
          </cell>
        </row>
        <row r="1149">
          <cell r="A1149">
            <v>44354</v>
          </cell>
          <cell r="C1149" t="str">
            <v>عبده الشاطر إب</v>
          </cell>
          <cell r="D1149" t="str">
            <v>جبوتي</v>
          </cell>
          <cell r="F1149" t="str">
            <v>SL 650</v>
          </cell>
          <cell r="BN1149" t="str">
            <v>آجل</v>
          </cell>
          <cell r="BU1149">
            <v>10626000</v>
          </cell>
        </row>
        <row r="1150">
          <cell r="A1150">
            <v>44354</v>
          </cell>
          <cell r="C1150" t="str">
            <v>كمية مجانية صنعاء</v>
          </cell>
          <cell r="D1150" t="str">
            <v>جبوتي</v>
          </cell>
          <cell r="F1150" t="str">
            <v>SL 650</v>
          </cell>
          <cell r="BN1150" t="str">
            <v>آجل</v>
          </cell>
        </row>
        <row r="1151">
          <cell r="A1151">
            <v>44354</v>
          </cell>
          <cell r="C1151" t="str">
            <v>عبده الشاطر إب</v>
          </cell>
          <cell r="BN1151" t="str">
            <v>آجل</v>
          </cell>
          <cell r="BW1151">
            <v>30000</v>
          </cell>
        </row>
        <row r="1152">
          <cell r="A1152">
            <v>44354</v>
          </cell>
          <cell r="C1152" t="str">
            <v>عدنان النهدي</v>
          </cell>
          <cell r="BN1152" t="str">
            <v>آجل</v>
          </cell>
          <cell r="BW1152">
            <v>2000000</v>
          </cell>
        </row>
        <row r="1153">
          <cell r="A1153">
            <v>44354</v>
          </cell>
          <cell r="C1153" t="str">
            <v>محلات أبوعمار المقطري</v>
          </cell>
          <cell r="BN1153" t="str">
            <v>آجل</v>
          </cell>
          <cell r="BW1153">
            <v>9000000</v>
          </cell>
        </row>
        <row r="1154">
          <cell r="A1154">
            <v>44354</v>
          </cell>
          <cell r="C1154" t="str">
            <v>محلات صادق علي محي القديمي</v>
          </cell>
          <cell r="BN1154" t="str">
            <v>آجل</v>
          </cell>
          <cell r="BW1154">
            <v>18194400</v>
          </cell>
        </row>
        <row r="1155">
          <cell r="A1155">
            <v>44354</v>
          </cell>
          <cell r="C1155" t="str">
            <v>محلات أبوعصام</v>
          </cell>
          <cell r="BN1155" t="str">
            <v>آجل</v>
          </cell>
          <cell r="BW1155">
            <v>5400000</v>
          </cell>
        </row>
        <row r="1156">
          <cell r="A1156">
            <v>44354</v>
          </cell>
          <cell r="C1156" t="str">
            <v>محلات أبوعمار المقطري</v>
          </cell>
          <cell r="BN1156" t="str">
            <v>آجل</v>
          </cell>
          <cell r="BW1156">
            <v>10000000</v>
          </cell>
        </row>
        <row r="1157">
          <cell r="A1157">
            <v>44354</v>
          </cell>
          <cell r="C1157" t="str">
            <v>محلات أبوعمار المقطري</v>
          </cell>
          <cell r="BN1157" t="str">
            <v>آجل</v>
          </cell>
          <cell r="BW1157">
            <v>10000000</v>
          </cell>
        </row>
        <row r="1158">
          <cell r="A1158">
            <v>44355</v>
          </cell>
          <cell r="C1158" t="str">
            <v>AMTC</v>
          </cell>
          <cell r="D1158" t="str">
            <v>عدن</v>
          </cell>
          <cell r="F1158" t="str">
            <v>SL 650</v>
          </cell>
          <cell r="BN1158" t="str">
            <v>آجل</v>
          </cell>
          <cell r="BU1158">
            <v>9377550</v>
          </cell>
        </row>
        <row r="1159">
          <cell r="A1159">
            <v>44355</v>
          </cell>
          <cell r="D1159" t="str">
            <v>عدن</v>
          </cell>
          <cell r="F1159" t="str">
            <v>SN L 24x1L</v>
          </cell>
          <cell r="BN1159" t="str">
            <v>آجل</v>
          </cell>
        </row>
        <row r="1160">
          <cell r="A1160">
            <v>44355</v>
          </cell>
          <cell r="C1160" t="str">
            <v>عبدالحكيم القاضي</v>
          </cell>
          <cell r="BN1160" t="str">
            <v>آجل</v>
          </cell>
          <cell r="BW1160">
            <v>19500000</v>
          </cell>
        </row>
        <row r="1161">
          <cell r="A1161">
            <v>44356</v>
          </cell>
          <cell r="C1161" t="str">
            <v>محلات المعمري - دولار</v>
          </cell>
          <cell r="BN1161" t="str">
            <v>آجل</v>
          </cell>
          <cell r="BW1161">
            <v>44285400</v>
          </cell>
          <cell r="BY1161">
            <v>49206</v>
          </cell>
        </row>
        <row r="1162">
          <cell r="A1162">
            <v>44357</v>
          </cell>
          <cell r="D1162" t="str">
            <v>جبوتي</v>
          </cell>
          <cell r="F1162" t="str">
            <v>SL 650</v>
          </cell>
          <cell r="BN1162" t="str">
            <v>آجل</v>
          </cell>
        </row>
        <row r="1163">
          <cell r="A1163">
            <v>44357</v>
          </cell>
          <cell r="D1163" t="str">
            <v>جبوتي</v>
          </cell>
          <cell r="F1163" t="str">
            <v>SL 650</v>
          </cell>
          <cell r="BN1163" t="str">
            <v>آجل</v>
          </cell>
        </row>
        <row r="1164">
          <cell r="A1164">
            <v>44357</v>
          </cell>
          <cell r="D1164" t="str">
            <v>جبوتي</v>
          </cell>
          <cell r="F1164" t="str">
            <v>SL 650</v>
          </cell>
          <cell r="BN1164" t="str">
            <v>آجل</v>
          </cell>
        </row>
        <row r="1165">
          <cell r="A1165">
            <v>44357</v>
          </cell>
          <cell r="D1165" t="str">
            <v>جبوتي</v>
          </cell>
          <cell r="F1165" t="str">
            <v>SL 650</v>
          </cell>
          <cell r="BN1165" t="str">
            <v>آجل</v>
          </cell>
        </row>
        <row r="1166">
          <cell r="A1166">
            <v>44357</v>
          </cell>
          <cell r="C1166" t="str">
            <v>محلات أبوعمار المقطري</v>
          </cell>
          <cell r="D1166" t="str">
            <v>جبوتي</v>
          </cell>
          <cell r="F1166" t="str">
            <v>SL 650</v>
          </cell>
          <cell r="BN1166" t="str">
            <v>آجل</v>
          </cell>
          <cell r="BU1166">
            <v>17066700</v>
          </cell>
        </row>
        <row r="1167">
          <cell r="A1167">
            <v>44357</v>
          </cell>
          <cell r="C1167" t="str">
            <v>كمية مجانية - الحديدة</v>
          </cell>
          <cell r="D1167" t="str">
            <v>جبوتي</v>
          </cell>
          <cell r="F1167" t="str">
            <v>SL 650</v>
          </cell>
          <cell r="BN1167" t="str">
            <v>آجل</v>
          </cell>
        </row>
        <row r="1168">
          <cell r="A1168">
            <v>44357</v>
          </cell>
          <cell r="D1168" t="str">
            <v>جبوتي</v>
          </cell>
          <cell r="F1168" t="str">
            <v>SN L 24x1L</v>
          </cell>
          <cell r="BN1168" t="str">
            <v>آجل</v>
          </cell>
        </row>
        <row r="1169">
          <cell r="A1169">
            <v>44357</v>
          </cell>
          <cell r="C1169" t="str">
            <v>محلات أبوعمار المقطري</v>
          </cell>
          <cell r="BN1169" t="str">
            <v>آجل</v>
          </cell>
          <cell r="BW1169">
            <v>47250</v>
          </cell>
        </row>
        <row r="1170">
          <cell r="A1170">
            <v>44357</v>
          </cell>
          <cell r="C1170" t="str">
            <v>عدنان النهدي</v>
          </cell>
          <cell r="D1170" t="str">
            <v>جبوتي</v>
          </cell>
          <cell r="F1170" t="str">
            <v>SL 650</v>
          </cell>
          <cell r="BN1170" t="str">
            <v>آجل</v>
          </cell>
          <cell r="BU1170">
            <v>26565000</v>
          </cell>
        </row>
        <row r="1171">
          <cell r="A1171">
            <v>44357</v>
          </cell>
          <cell r="C1171" t="str">
            <v>كمية مجانية صنعاء</v>
          </cell>
          <cell r="D1171" t="str">
            <v>جبوتي</v>
          </cell>
          <cell r="F1171" t="str">
            <v>SL 650</v>
          </cell>
          <cell r="BN1171" t="str">
            <v>آجل</v>
          </cell>
        </row>
        <row r="1172">
          <cell r="A1172">
            <v>44357</v>
          </cell>
          <cell r="C1172" t="str">
            <v>الطارق للتجارة - طارق حسين البابلي</v>
          </cell>
          <cell r="D1172" t="str">
            <v>جبوتي</v>
          </cell>
          <cell r="F1172" t="str">
            <v>SL 650</v>
          </cell>
          <cell r="BN1172" t="str">
            <v>آجل</v>
          </cell>
          <cell r="BU1172">
            <v>26565000</v>
          </cell>
        </row>
        <row r="1173">
          <cell r="A1173">
            <v>44357</v>
          </cell>
          <cell r="C1173" t="str">
            <v>كمية مجانية صنعاء</v>
          </cell>
          <cell r="D1173" t="str">
            <v>جبوتي</v>
          </cell>
          <cell r="F1173" t="str">
            <v>SL 650</v>
          </cell>
          <cell r="BN1173" t="str">
            <v>آجل</v>
          </cell>
        </row>
        <row r="1174">
          <cell r="A1174">
            <v>44357</v>
          </cell>
          <cell r="C1174" t="str">
            <v>محلات أبوعصام</v>
          </cell>
          <cell r="D1174" t="str">
            <v>جبوتي</v>
          </cell>
          <cell r="F1174" t="str">
            <v>SL 650</v>
          </cell>
          <cell r="BN1174" t="str">
            <v>آجل</v>
          </cell>
          <cell r="BU1174">
            <v>5313000</v>
          </cell>
        </row>
        <row r="1175">
          <cell r="A1175">
            <v>44357</v>
          </cell>
          <cell r="C1175" t="str">
            <v>كمية مجانية - الحديدة</v>
          </cell>
          <cell r="D1175" t="str">
            <v>جبوتي</v>
          </cell>
          <cell r="F1175" t="str">
            <v>SL 650</v>
          </cell>
          <cell r="BN1175" t="str">
            <v>آجل</v>
          </cell>
        </row>
        <row r="1176">
          <cell r="A1176">
            <v>44357</v>
          </cell>
          <cell r="C1176" t="str">
            <v>عبده الشاطر إب</v>
          </cell>
          <cell r="D1176" t="str">
            <v>جبوتي</v>
          </cell>
          <cell r="F1176" t="str">
            <v>SL 650</v>
          </cell>
          <cell r="BN1176" t="str">
            <v>آجل</v>
          </cell>
          <cell r="BU1176">
            <v>10626000</v>
          </cell>
        </row>
        <row r="1177">
          <cell r="A1177">
            <v>44357</v>
          </cell>
          <cell r="C1177" t="str">
            <v>كمية مجانية إب</v>
          </cell>
          <cell r="D1177" t="str">
            <v>جبوتي</v>
          </cell>
          <cell r="F1177" t="str">
            <v>SL 650</v>
          </cell>
          <cell r="BN1177" t="str">
            <v>آجل</v>
          </cell>
        </row>
        <row r="1178">
          <cell r="A1178">
            <v>44357</v>
          </cell>
          <cell r="C1178" t="str">
            <v>عبده الشاطر إب</v>
          </cell>
          <cell r="D1178" t="str">
            <v>جبوتي</v>
          </cell>
          <cell r="F1178" t="str">
            <v>SL 650</v>
          </cell>
          <cell r="BN1178" t="str">
            <v>آجل</v>
          </cell>
          <cell r="BW1178">
            <v>30000</v>
          </cell>
        </row>
        <row r="1179">
          <cell r="BN1179" t="str">
            <v>آجل</v>
          </cell>
        </row>
        <row r="1180">
          <cell r="BN1180" t="str">
            <v>آجل</v>
          </cell>
        </row>
        <row r="1181">
          <cell r="BN1181" t="str">
            <v>آجل</v>
          </cell>
        </row>
        <row r="1182">
          <cell r="BN1182" t="str">
            <v>آجل</v>
          </cell>
        </row>
        <row r="1183">
          <cell r="BN1183" t="str">
            <v>آجل</v>
          </cell>
        </row>
        <row r="1184">
          <cell r="BN1184" t="str">
            <v>آجل</v>
          </cell>
        </row>
        <row r="1185">
          <cell r="BN1185" t="str">
            <v>آجل</v>
          </cell>
        </row>
        <row r="1186">
          <cell r="BN1186" t="str">
            <v>آجل</v>
          </cell>
        </row>
        <row r="1187">
          <cell r="BN1187" t="str">
            <v>آجل</v>
          </cell>
        </row>
        <row r="1188">
          <cell r="BN1188" t="str">
            <v>آجل</v>
          </cell>
        </row>
        <row r="1189">
          <cell r="BN1189" t="str">
            <v>آجل</v>
          </cell>
        </row>
        <row r="1190">
          <cell r="BN1190" t="str">
            <v>آجل</v>
          </cell>
        </row>
        <row r="1191">
          <cell r="BN1191" t="str">
            <v>آجل</v>
          </cell>
        </row>
        <row r="1192">
          <cell r="BN1192" t="str">
            <v>آجل</v>
          </cell>
        </row>
        <row r="1193">
          <cell r="BN1193" t="str">
            <v>آجل</v>
          </cell>
        </row>
        <row r="1194">
          <cell r="BN1194" t="str">
            <v>آجل</v>
          </cell>
        </row>
        <row r="1195">
          <cell r="BN1195" t="str">
            <v>آجل</v>
          </cell>
        </row>
        <row r="1196">
          <cell r="BN1196" t="str">
            <v>آجل</v>
          </cell>
        </row>
        <row r="1197">
          <cell r="BN1197" t="str">
            <v>آجل</v>
          </cell>
        </row>
        <row r="1198">
          <cell r="BN1198" t="str">
            <v>آجل</v>
          </cell>
        </row>
        <row r="1199">
          <cell r="BN1199" t="str">
            <v>آجل</v>
          </cell>
        </row>
        <row r="1200">
          <cell r="BN1200" t="str">
            <v>آجل</v>
          </cell>
        </row>
        <row r="1201">
          <cell r="BN1201" t="str">
            <v>آجل</v>
          </cell>
        </row>
        <row r="1202">
          <cell r="BN1202" t="str">
            <v>آجل</v>
          </cell>
        </row>
        <row r="1203">
          <cell r="BN1203" t="str">
            <v>آجل</v>
          </cell>
        </row>
        <row r="1204">
          <cell r="BN1204" t="str">
            <v>آجل</v>
          </cell>
        </row>
        <row r="1205">
          <cell r="BN1205" t="str">
            <v>آجل</v>
          </cell>
        </row>
        <row r="1206">
          <cell r="BN1206" t="str">
            <v>آجل</v>
          </cell>
        </row>
        <row r="1207">
          <cell r="BN1207" t="str">
            <v>آجل</v>
          </cell>
        </row>
        <row r="1208">
          <cell r="BN1208" t="str">
            <v>آجل</v>
          </cell>
        </row>
        <row r="1209">
          <cell r="BN1209" t="str">
            <v>آجل</v>
          </cell>
        </row>
        <row r="1210">
          <cell r="BN1210" t="str">
            <v>آجل</v>
          </cell>
        </row>
        <row r="1211">
          <cell r="BN1211" t="str">
            <v>آجل</v>
          </cell>
        </row>
        <row r="1212">
          <cell r="BN1212" t="str">
            <v>آجل</v>
          </cell>
        </row>
        <row r="1213">
          <cell r="BN1213" t="str">
            <v>آجل</v>
          </cell>
        </row>
        <row r="1214">
          <cell r="BN1214" t="str">
            <v>آجل</v>
          </cell>
        </row>
        <row r="1215">
          <cell r="BN1215" t="str">
            <v>آجل</v>
          </cell>
        </row>
        <row r="1216">
          <cell r="BN1216" t="str">
            <v>آجل</v>
          </cell>
        </row>
        <row r="1217">
          <cell r="BN1217" t="str">
            <v>آجل</v>
          </cell>
        </row>
        <row r="1218">
          <cell r="BN1218" t="str">
            <v>آجل</v>
          </cell>
        </row>
        <row r="1219">
          <cell r="BN1219" t="str">
            <v>آجل</v>
          </cell>
        </row>
        <row r="1220">
          <cell r="BN1220" t="str">
            <v>آجل</v>
          </cell>
        </row>
        <row r="1221">
          <cell r="BN1221" t="str">
            <v>آجل</v>
          </cell>
        </row>
        <row r="1222">
          <cell r="BN1222" t="str">
            <v>آجل</v>
          </cell>
        </row>
        <row r="1223">
          <cell r="BN1223" t="str">
            <v>آجل</v>
          </cell>
        </row>
        <row r="1224">
          <cell r="BN1224" t="str">
            <v>آجل</v>
          </cell>
        </row>
        <row r="1225">
          <cell r="BN1225" t="str">
            <v>آجل</v>
          </cell>
        </row>
      </sheetData>
      <sheetData sheetId="6"/>
      <sheetData sheetId="7"/>
      <sheetData sheetId="8"/>
      <sheetData sheetId="9"/>
      <sheetData sheetId="10"/>
      <sheetData sheetId="11">
        <row r="3">
          <cell r="P3" t="str">
            <v>فاتورة مبيعات</v>
          </cell>
        </row>
        <row r="4">
          <cell r="A4" t="str">
            <v>صنعاء</v>
          </cell>
          <cell r="G4" t="str">
            <v>لكزس</v>
          </cell>
          <cell r="N4" t="str">
            <v>الستين</v>
          </cell>
          <cell r="P4" t="str">
            <v>فاتورة مردودات</v>
          </cell>
          <cell r="Q4" t="str">
            <v>صندوق صنعاء</v>
          </cell>
        </row>
        <row r="5">
          <cell r="A5" t="str">
            <v xml:space="preserve">عدن </v>
          </cell>
          <cell r="G5" t="str">
            <v>تويوتا</v>
          </cell>
          <cell r="N5" t="str">
            <v>عصر</v>
          </cell>
          <cell r="P5" t="str">
            <v>سند تحصيل نقدي</v>
          </cell>
          <cell r="Q5" t="str">
            <v>صندوق الحديدة</v>
          </cell>
        </row>
        <row r="6">
          <cell r="A6" t="str">
            <v xml:space="preserve">تعز </v>
          </cell>
          <cell r="G6" t="str">
            <v>ايديمتسو</v>
          </cell>
          <cell r="N6" t="str">
            <v>عدن</v>
          </cell>
          <cell r="P6" t="str">
            <v>قيد يومية</v>
          </cell>
          <cell r="Q6" t="str">
            <v>صندوق عدن</v>
          </cell>
        </row>
        <row r="7">
          <cell r="A7" t="str">
            <v xml:space="preserve">إب </v>
          </cell>
          <cell r="G7" t="str">
            <v>سرفو</v>
          </cell>
          <cell r="N7" t="str">
            <v>تعز</v>
          </cell>
          <cell r="P7" t="str">
            <v>نقل قيد يومية</v>
          </cell>
          <cell r="Q7" t="str">
            <v>صندوق صنعاء دولار</v>
          </cell>
        </row>
        <row r="8">
          <cell r="A8" t="str">
            <v>الحديدة</v>
          </cell>
          <cell r="N8" t="str">
            <v>الحديدة</v>
          </cell>
          <cell r="P8" t="str">
            <v>تحويل مخزني</v>
          </cell>
        </row>
        <row r="9">
          <cell r="N9" t="str">
            <v>جبوتي</v>
          </cell>
          <cell r="P9" t="str">
            <v>سند صرف نقدي</v>
          </cell>
        </row>
        <row r="10">
          <cell r="P10" t="str">
            <v>أشعار</v>
          </cell>
        </row>
        <row r="11">
          <cell r="P11" t="str">
            <v>حافز 2019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"/>
      <sheetName val="1"/>
      <sheetName val="العملاء"/>
      <sheetName val="المبيعات"/>
      <sheetName val="المبيعات (2)"/>
      <sheetName val="المبيعات (3)"/>
      <sheetName val="المبيعات (4)"/>
      <sheetName val="المخزون"/>
      <sheetName val="2"/>
      <sheetName val="3"/>
      <sheetName val="4"/>
      <sheetName val="مخزون عام"/>
      <sheetName val="التالف"/>
      <sheetName val="6"/>
    </sheetNames>
    <sheetDataSet>
      <sheetData sheetId="0"/>
      <sheetData sheetId="1">
        <row r="1">
          <cell r="B1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5">
          <cell r="D5" t="str">
            <v>المركز التجاري - الورشة</v>
          </cell>
        </row>
        <row r="6">
          <cell r="D6" t="str">
            <v xml:space="preserve">المركز التجاري - الإدارة </v>
          </cell>
        </row>
        <row r="7">
          <cell r="D7" t="str">
            <v>المركز التجاري - عدن</v>
          </cell>
        </row>
        <row r="8">
          <cell r="D8" t="str">
            <v>المركز التجاري - تعز</v>
          </cell>
        </row>
        <row r="9">
          <cell r="D9" t="str">
            <v>المركز التجاري - الحديدة</v>
          </cell>
        </row>
        <row r="10">
          <cell r="D10" t="str">
            <v>العربية للنقل وتأجير السيارات</v>
          </cell>
        </row>
        <row r="11">
          <cell r="D11" t="str">
            <v>عبده ثابت القباطي</v>
          </cell>
        </row>
        <row r="12">
          <cell r="D12" t="str">
            <v>خالد عبداللطيف بازرعه</v>
          </cell>
        </row>
        <row r="13">
          <cell r="D13" t="str">
            <v>عادل ردمان فارع سيف الخامري</v>
          </cell>
        </row>
        <row r="14">
          <cell r="D14" t="str">
            <v>العالمية / ورشة هرتز</v>
          </cell>
        </row>
        <row r="15">
          <cell r="D15" t="str">
            <v>شركة دلتا تكنولوجي</v>
          </cell>
        </row>
        <row r="16">
          <cell r="D16" t="str">
            <v>بندر مرشد الجابري</v>
          </cell>
        </row>
        <row r="17">
          <cell r="D17" t="str">
            <v>أحمد عبده غانم الجابري</v>
          </cell>
        </row>
        <row r="18">
          <cell r="D18" t="str">
            <v>ياسر ناصر فارع الجابري</v>
          </cell>
        </row>
        <row r="19">
          <cell r="D19" t="str">
            <v>محمد صالح بابحير</v>
          </cell>
        </row>
        <row r="20">
          <cell r="D20" t="str">
            <v>عبدالجبار علي غانم الجابري</v>
          </cell>
        </row>
        <row r="21">
          <cell r="D21" t="str">
            <v>المركز الألماني للبطاريات</v>
          </cell>
        </row>
        <row r="22">
          <cell r="D22" t="str">
            <v>فيصل ياسين عبدالملك القباطي</v>
          </cell>
        </row>
        <row r="23">
          <cell r="D23" t="str">
            <v>حسن عبدالله بانبيلة</v>
          </cell>
        </row>
        <row r="24">
          <cell r="D24" t="str">
            <v>عاطف محمد عبدالسلام الخامري</v>
          </cell>
        </row>
        <row r="25">
          <cell r="D25" t="str">
            <v>طارق عبده علي ثابت الخامري</v>
          </cell>
        </row>
        <row r="26">
          <cell r="D26" t="str">
            <v>علي عبدالرحمن الأشول</v>
          </cell>
        </row>
        <row r="27">
          <cell r="D27" t="str">
            <v>جميل غالب علي الخامري</v>
          </cell>
        </row>
        <row r="28">
          <cell r="D28" t="str">
            <v>جميل شرف محمد الخامري</v>
          </cell>
        </row>
        <row r="29">
          <cell r="D29" t="str">
            <v>محمد سالم عمر</v>
          </cell>
        </row>
        <row r="30">
          <cell r="D30" t="str">
            <v>العمودي لتاْجير السيارات</v>
          </cell>
        </row>
        <row r="31">
          <cell r="D31" t="str">
            <v>سبأ للاطارات محمدحسين الوهاشي</v>
          </cell>
        </row>
        <row r="32">
          <cell r="D32" t="str">
            <v>محمد ناصرفارع الجابري</v>
          </cell>
        </row>
        <row r="33">
          <cell r="D33" t="str">
            <v>ناصرللتجارة العامة(ماهيندرا)</v>
          </cell>
        </row>
        <row r="34">
          <cell r="D34" t="str">
            <v>محلات الوسيط - زياد محمد شايف</v>
          </cell>
        </row>
        <row r="35">
          <cell r="D35" t="str">
            <v>الشركة العربية للحديد والصلب</v>
          </cell>
        </row>
        <row r="36">
          <cell r="D36" t="str">
            <v>مركزالفتح/زيدمحمد</v>
          </cell>
        </row>
        <row r="37">
          <cell r="D37" t="str">
            <v>صالح النويرة</v>
          </cell>
        </row>
        <row r="38">
          <cell r="D38" t="str">
            <v>رياض الحميري</v>
          </cell>
        </row>
        <row r="39">
          <cell r="D39" t="str">
            <v>خالد السامعي</v>
          </cell>
        </row>
        <row r="40">
          <cell r="D40" t="str">
            <v>عبدالله محمد سالم</v>
          </cell>
        </row>
        <row r="41">
          <cell r="D41" t="str">
            <v>المازن لمستلزمات الكمبيوتر</v>
          </cell>
        </row>
        <row r="42">
          <cell r="D42" t="str">
            <v>مركز زايد بن سلطان الخامري</v>
          </cell>
        </row>
        <row r="43">
          <cell r="D43" t="str">
            <v xml:space="preserve">وجدي الناشري </v>
          </cell>
        </row>
        <row r="44">
          <cell r="D44" t="str">
            <v>عبدالله التعزي</v>
          </cell>
        </row>
        <row r="45">
          <cell r="D45" t="str">
            <v>محمد عبدالكريم البكير</v>
          </cell>
        </row>
        <row r="46">
          <cell r="D46" t="str">
            <v>إبراهيم محمد ناصر الرضي</v>
          </cell>
        </row>
        <row r="47">
          <cell r="D47" t="str">
            <v>محمد سراج</v>
          </cell>
        </row>
        <row r="48">
          <cell r="D48" t="str">
            <v>نديم الرباصي</v>
          </cell>
        </row>
        <row r="49">
          <cell r="D49" t="str">
            <v>يعقوب علي الدبعي</v>
          </cell>
        </row>
        <row r="50">
          <cell r="D50" t="str">
            <v>محمدعبدالحافظ القباطي</v>
          </cell>
        </row>
        <row r="51">
          <cell r="D51" t="str">
            <v>ناصرالحرازي</v>
          </cell>
        </row>
        <row r="52">
          <cell r="D52" t="str">
            <v>عبدالله الكبسي</v>
          </cell>
        </row>
        <row r="53">
          <cell r="D53" t="str">
            <v>مركز جبال شمسان/عبدالكريم القباطي</v>
          </cell>
        </row>
        <row r="54">
          <cell r="D54" t="str">
            <v>شركة المسار تكنولوجي</v>
          </cell>
        </row>
        <row r="55">
          <cell r="D55" t="str">
            <v>كربو / سيرلانكي</v>
          </cell>
        </row>
        <row r="56">
          <cell r="D56" t="str">
            <v>سعيد البصيلي</v>
          </cell>
        </row>
        <row r="57">
          <cell r="D57" t="str">
            <v>مثنى الوشلي</v>
          </cell>
        </row>
        <row r="58">
          <cell r="D58" t="str">
            <v>عبدالله البري</v>
          </cell>
        </row>
        <row r="59">
          <cell r="D59" t="str">
            <v>خالد النجار</v>
          </cell>
        </row>
        <row r="60">
          <cell r="D60" t="str">
            <v>فضل احمد</v>
          </cell>
        </row>
        <row r="61">
          <cell r="D61" t="str">
            <v>فتحي احمد بن عثمان</v>
          </cell>
        </row>
        <row r="62">
          <cell r="D62" t="str">
            <v>الافاق للكمبيوتر</v>
          </cell>
        </row>
        <row r="63">
          <cell r="D63" t="str">
            <v>محمد يحيى مهدي</v>
          </cell>
        </row>
        <row r="64">
          <cell r="D64" t="str">
            <v>عارف منصر الحساني</v>
          </cell>
        </row>
        <row r="65">
          <cell r="D65" t="str">
            <v>محمد حسن محمد المنهوري</v>
          </cell>
        </row>
        <row r="66">
          <cell r="D66" t="str">
            <v>احمد عبدالله السوسوه</v>
          </cell>
        </row>
        <row r="67">
          <cell r="D67" t="str">
            <v>عادل عبدالله السوسوه</v>
          </cell>
        </row>
        <row r="68">
          <cell r="D68">
            <v>0</v>
          </cell>
        </row>
        <row r="69">
          <cell r="D69">
            <v>0</v>
          </cell>
        </row>
        <row r="70">
          <cell r="D70">
            <v>0</v>
          </cell>
        </row>
        <row r="71">
          <cell r="D71">
            <v>0</v>
          </cell>
        </row>
        <row r="72">
          <cell r="D72">
            <v>0</v>
          </cell>
        </row>
        <row r="73">
          <cell r="D73">
            <v>0</v>
          </cell>
        </row>
        <row r="74">
          <cell r="D74">
            <v>0</v>
          </cell>
        </row>
        <row r="75">
          <cell r="D75">
            <v>0</v>
          </cell>
        </row>
        <row r="76">
          <cell r="D76">
            <v>0</v>
          </cell>
        </row>
        <row r="77">
          <cell r="D77">
            <v>0</v>
          </cell>
        </row>
        <row r="78">
          <cell r="D78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8"/>
  <sheetViews>
    <sheetView rightToLeft="1" tabSelected="1" workbookViewId="0">
      <selection activeCell="E6" sqref="E6"/>
    </sheetView>
  </sheetViews>
  <sheetFormatPr defaultRowHeight="15"/>
  <sheetData>
    <row r="3" spans="1:5">
      <c r="A3" t="s">
        <v>0</v>
      </c>
      <c r="B3" t="s">
        <v>1</v>
      </c>
      <c r="C3" s="1" t="s">
        <v>2</v>
      </c>
      <c r="D3" s="1" t="s">
        <v>3</v>
      </c>
      <c r="E3" s="1" t="s">
        <v>4</v>
      </c>
    </row>
    <row r="4" spans="1:5">
      <c r="A4">
        <v>1</v>
      </c>
      <c r="B4" t="s">
        <v>5</v>
      </c>
      <c r="C4">
        <v>500</v>
      </c>
      <c r="D4">
        <v>200</v>
      </c>
      <c r="E4">
        <v>-2</v>
      </c>
    </row>
    <row r="5" spans="1:5">
      <c r="A5">
        <v>2</v>
      </c>
      <c r="B5" t="s">
        <v>6</v>
      </c>
      <c r="C5">
        <v>300</v>
      </c>
      <c r="D5">
        <v>300</v>
      </c>
      <c r="E5">
        <v>-20</v>
      </c>
    </row>
    <row r="6" spans="1:5">
      <c r="A6">
        <v>3</v>
      </c>
      <c r="B6" t="s">
        <v>7</v>
      </c>
      <c r="C6">
        <v>700</v>
      </c>
      <c r="D6">
        <v>500</v>
      </c>
      <c r="E6">
        <v>200</v>
      </c>
    </row>
    <row r="7" spans="1:5">
      <c r="A7">
        <v>4</v>
      </c>
      <c r="B7" t="s">
        <v>8</v>
      </c>
      <c r="C7">
        <v>1000</v>
      </c>
      <c r="D7">
        <v>1000</v>
      </c>
      <c r="E7">
        <v>0</v>
      </c>
    </row>
    <row r="8" spans="1:5">
      <c r="A8">
        <v>5</v>
      </c>
      <c r="B8" t="s">
        <v>9</v>
      </c>
      <c r="C8">
        <v>800</v>
      </c>
      <c r="D8">
        <v>300</v>
      </c>
      <c r="E8">
        <v>500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9"/>
  <sheetViews>
    <sheetView rightToLeft="1" workbookViewId="0">
      <selection activeCell="E21" sqref="E21"/>
    </sheetView>
  </sheetViews>
  <sheetFormatPr defaultRowHeight="15"/>
  <sheetData>
    <row r="2" spans="1:5">
      <c r="A2" s="507" t="s">
        <v>10</v>
      </c>
      <c r="B2" s="507"/>
      <c r="C2" s="507"/>
      <c r="D2" s="507"/>
      <c r="E2" s="507"/>
    </row>
    <row r="3" spans="1:5" ht="15.75" thickBot="1">
      <c r="A3" t="s">
        <v>0</v>
      </c>
      <c r="B3" t="s">
        <v>1</v>
      </c>
      <c r="C3" s="1" t="s">
        <v>2</v>
      </c>
      <c r="D3" s="1" t="s">
        <v>3</v>
      </c>
      <c r="E3" s="1" t="s">
        <v>4</v>
      </c>
    </row>
    <row r="4" spans="1:5" ht="15.75" thickBot="1">
      <c r="A4">
        <v>1</v>
      </c>
      <c r="B4" s="3" t="str">
        <f t="array" ref="B4">IFERROR(INDEX(ورقة1!$B$4:$E$8,SMALL(IF(ورقة1!$E$4:$E$8&gt;0,ROW(ورقة1!$E$4:$E$8)),ROW(B1))-3,COLUMN()-1),"")</f>
        <v>خالد</v>
      </c>
      <c r="C4">
        <v>500</v>
      </c>
      <c r="D4">
        <v>200</v>
      </c>
      <c r="E4">
        <v>300</v>
      </c>
    </row>
    <row r="5" spans="1:5" ht="15.75" thickBot="1">
      <c r="A5">
        <v>2</v>
      </c>
      <c r="B5" s="3" t="str">
        <f t="array" ref="B5">IFERROR(INDEX(ورقة1!$B$4:$E$8,SMALL(IF(ورقة1!$E$4:$E$8&gt;0,ROW(ورقة1!$E$4:$E$8)),ROW(A2))-3,COLUMN()-1),"")</f>
        <v>محمد</v>
      </c>
      <c r="C5">
        <v>300</v>
      </c>
      <c r="D5">
        <v>300</v>
      </c>
      <c r="E5">
        <v>0</v>
      </c>
    </row>
    <row r="6" spans="1:5" ht="15.75" thickBot="1">
      <c r="A6">
        <v>3</v>
      </c>
      <c r="B6" s="3" t="str">
        <f t="array" ref="B6">IFERROR(INDEX(ورقة1!$B$4:$E$8,SMALL(IF(ورقة1!$E$4:$E$8&gt;0,ROW(ورقة1!$E$4:$E$8)),ROW(A3))-3,COLUMN()-1),"")</f>
        <v/>
      </c>
      <c r="C6">
        <v>700</v>
      </c>
      <c r="D6">
        <v>500</v>
      </c>
      <c r="E6">
        <v>200</v>
      </c>
    </row>
    <row r="7" spans="1:5" ht="15.75" thickBot="1">
      <c r="A7">
        <v>4</v>
      </c>
      <c r="B7" s="3" t="str">
        <f t="array" ref="B7">IFERROR(INDEX(ورقة1!$B$4:$E$8,SMALL(IF(ورقة1!$E$4:$E$8&gt;0,ROW(ورقة1!$E$4:$E$8)),ROW(A4))-3,COLUMN()-1),"")</f>
        <v/>
      </c>
      <c r="C7">
        <v>1000</v>
      </c>
      <c r="D7">
        <v>1000</v>
      </c>
      <c r="E7">
        <v>0</v>
      </c>
    </row>
    <row r="8" spans="1:5" ht="15.75" thickBot="1">
      <c r="A8">
        <v>5</v>
      </c>
      <c r="B8" s="3" t="str">
        <f t="array" ref="B8">IFERROR(INDEX(ورقة1!$B$4:$E$8,SMALL(IF(ورقة1!$E$4:$E$8&gt;0,ROW(ورقة1!$E$4:$E$8)),ROW(A5))-3,COLUMN()-1),"")</f>
        <v/>
      </c>
      <c r="C8">
        <v>800</v>
      </c>
      <c r="D8">
        <v>300</v>
      </c>
      <c r="E8">
        <v>500</v>
      </c>
    </row>
    <row r="9" spans="1:5" ht="15.75" thickBot="1">
      <c r="B9" s="3" t="str">
        <f t="array" ref="B9">IFERROR(INDEX(ورقة1!$B$4:$E$8,SMALL(IF(ورقة1!$E$4:$E$8&gt;0,ROW(ورقة1!$E$4:$E$8)),ROW(A6))-3,COLUMN()-1),"")</f>
        <v/>
      </c>
    </row>
  </sheetData>
  <mergeCells count="1">
    <mergeCell ref="A2:E2"/>
  </mergeCell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6"/>
  <sheetViews>
    <sheetView showZeros="0" rightToLeft="1" topLeftCell="D1" zoomScale="55" zoomScaleNormal="55" workbookViewId="0">
      <pane ySplit="4" topLeftCell="A5" activePane="bottomLeft" state="frozen"/>
      <selection activeCell="L18" sqref="L18"/>
      <selection pane="bottomLeft" activeCell="H9" sqref="H9"/>
    </sheetView>
  </sheetViews>
  <sheetFormatPr defaultRowHeight="15"/>
  <cols>
    <col min="1" max="1" width="0.42578125" customWidth="1"/>
    <col min="2" max="2" width="2.5703125" customWidth="1"/>
    <col min="3" max="3" width="0.7109375" customWidth="1"/>
    <col min="4" max="5" width="4.42578125" customWidth="1"/>
    <col min="6" max="6" width="4.42578125" bestFit="1" customWidth="1"/>
    <col min="7" max="7" width="5.42578125" customWidth="1"/>
    <col min="8" max="8" width="43.5703125" bestFit="1" customWidth="1"/>
    <col min="9" max="9" width="25.5703125" customWidth="1"/>
    <col min="10" max="10" width="24.5703125" customWidth="1"/>
    <col min="11" max="11" width="23.140625" customWidth="1"/>
    <col min="12" max="12" width="20" customWidth="1"/>
  </cols>
  <sheetData>
    <row r="1" spans="1:12" ht="15.75" customHeight="1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spans="1:12" ht="20.25" customHeight="1">
      <c r="A2" s="4"/>
      <c r="B2" s="4"/>
      <c r="C2" s="4"/>
      <c r="D2" s="513" t="s">
        <v>11</v>
      </c>
      <c r="E2" s="513"/>
      <c r="F2" s="513"/>
      <c r="G2" s="513"/>
      <c r="H2" s="513"/>
      <c r="I2" s="513"/>
      <c r="J2" s="513"/>
      <c r="K2" s="513"/>
      <c r="L2" s="513"/>
    </row>
    <row r="3" spans="1:12" ht="15.75" customHeight="1">
      <c r="A3" s="4"/>
      <c r="B3" s="4"/>
      <c r="C3" s="4"/>
      <c r="D3" s="7"/>
      <c r="E3" s="7"/>
      <c r="F3" s="7"/>
      <c r="G3" s="7"/>
      <c r="H3" s="5"/>
      <c r="I3" s="110"/>
      <c r="J3" s="9"/>
      <c r="K3" s="9"/>
      <c r="L3" s="9"/>
    </row>
    <row r="4" spans="1:12" ht="15.75" customHeight="1">
      <c r="D4" s="18"/>
      <c r="E4" s="21"/>
      <c r="F4" s="19"/>
      <c r="G4" s="19"/>
      <c r="H4" s="22" t="s">
        <v>37</v>
      </c>
      <c r="I4" s="111"/>
      <c r="J4" s="112"/>
      <c r="K4" s="112"/>
      <c r="L4" s="111"/>
    </row>
    <row r="5" spans="1:12" ht="16.5" customHeight="1">
      <c r="C5" s="30" t="s">
        <v>42</v>
      </c>
      <c r="D5" s="512" t="s">
        <v>43</v>
      </c>
      <c r="E5" s="31"/>
      <c r="F5" s="32">
        <v>19</v>
      </c>
      <c r="G5" s="33">
        <v>172</v>
      </c>
      <c r="H5" s="34" t="s">
        <v>5</v>
      </c>
      <c r="I5" s="41">
        <v>-25776</v>
      </c>
      <c r="J5" s="42">
        <v>18480</v>
      </c>
      <c r="K5" s="41">
        <v>18480</v>
      </c>
      <c r="L5" s="41">
        <v>100</v>
      </c>
    </row>
    <row r="6" spans="1:12" ht="16.5" customHeight="1">
      <c r="C6" s="30"/>
      <c r="D6" s="509"/>
      <c r="E6" s="43"/>
      <c r="F6" s="32">
        <v>20</v>
      </c>
      <c r="G6" s="33">
        <v>127</v>
      </c>
      <c r="H6" s="34" t="s">
        <v>7</v>
      </c>
      <c r="I6" s="41">
        <v>-17634</v>
      </c>
      <c r="J6" s="42">
        <v>16170000</v>
      </c>
      <c r="K6" s="41">
        <v>16170000</v>
      </c>
      <c r="L6" s="41">
        <v>-17634</v>
      </c>
    </row>
    <row r="7" spans="1:12" ht="16.5" customHeight="1">
      <c r="C7" s="30"/>
      <c r="D7" s="509"/>
      <c r="E7" s="43"/>
      <c r="F7" s="32">
        <v>21</v>
      </c>
      <c r="G7" s="33">
        <v>168</v>
      </c>
      <c r="H7" s="34" t="s">
        <v>6</v>
      </c>
      <c r="I7" s="41">
        <v>-38600</v>
      </c>
      <c r="J7" s="42"/>
      <c r="K7" s="41"/>
      <c r="L7" s="41">
        <v>200</v>
      </c>
    </row>
    <row r="8" spans="1:12" ht="16.5" customHeight="1">
      <c r="C8" s="30"/>
      <c r="D8" s="509"/>
      <c r="E8" s="43"/>
      <c r="F8" s="32">
        <v>26</v>
      </c>
      <c r="G8" s="33">
        <v>106</v>
      </c>
      <c r="H8" s="34" t="s">
        <v>8</v>
      </c>
      <c r="I8" s="41">
        <v>0</v>
      </c>
      <c r="J8" s="42">
        <v>5000000</v>
      </c>
      <c r="K8" s="41">
        <v>5000000</v>
      </c>
      <c r="L8" s="41">
        <v>0</v>
      </c>
    </row>
    <row r="9" spans="1:12" ht="16.5" customHeight="1">
      <c r="C9" s="30"/>
      <c r="D9" s="509"/>
      <c r="E9" s="43"/>
      <c r="F9" s="32"/>
      <c r="G9" s="33"/>
      <c r="H9" s="34" t="s">
        <v>59</v>
      </c>
      <c r="I9" s="41"/>
      <c r="J9" s="42"/>
      <c r="K9" s="41"/>
      <c r="L9" s="41"/>
    </row>
    <row r="10" spans="1:12" ht="16.5" customHeight="1">
      <c r="C10" s="30"/>
      <c r="D10" s="509"/>
      <c r="E10" s="43"/>
      <c r="F10" s="32"/>
      <c r="G10" s="33"/>
      <c r="H10" s="34" t="s">
        <v>60</v>
      </c>
      <c r="I10" s="41">
        <v>12000</v>
      </c>
      <c r="J10" s="42">
        <v>2000</v>
      </c>
      <c r="K10" s="41">
        <v>2000</v>
      </c>
      <c r="L10" s="41">
        <v>12000</v>
      </c>
    </row>
    <row r="11" spans="1:12" ht="16.5" customHeight="1">
      <c r="D11" s="509"/>
      <c r="E11" s="43"/>
      <c r="F11" s="32">
        <v>7</v>
      </c>
      <c r="G11" s="33">
        <v>169</v>
      </c>
      <c r="H11" s="34" t="s">
        <v>61</v>
      </c>
      <c r="I11" s="41">
        <v>3000</v>
      </c>
      <c r="J11" s="42">
        <v>500</v>
      </c>
      <c r="K11" s="41"/>
      <c r="L11" s="41">
        <v>3500</v>
      </c>
    </row>
    <row r="12" spans="1:12" ht="16.5" customHeight="1">
      <c r="D12" s="18"/>
      <c r="E12" s="43"/>
      <c r="F12" s="44">
        <v>18</v>
      </c>
      <c r="G12" s="45"/>
      <c r="H12" s="34" t="s">
        <v>62</v>
      </c>
      <c r="I12" s="41">
        <v>-200</v>
      </c>
      <c r="J12" s="42"/>
      <c r="K12" s="41"/>
      <c r="L12" s="41">
        <v>-200</v>
      </c>
    </row>
    <row r="13" spans="1:12" ht="16.5" customHeight="1">
      <c r="D13" s="18"/>
      <c r="E13" s="43"/>
      <c r="F13" s="44"/>
      <c r="G13" s="45"/>
      <c r="H13" s="34" t="s">
        <v>63</v>
      </c>
      <c r="I13" s="41">
        <v>5000000</v>
      </c>
      <c r="J13" s="42">
        <v>15000000</v>
      </c>
      <c r="K13" s="41"/>
      <c r="L13" s="41">
        <v>20000000</v>
      </c>
    </row>
    <row r="14" spans="1:12" ht="16.5" customHeight="1">
      <c r="D14" s="509"/>
      <c r="E14" s="60"/>
      <c r="F14" s="48"/>
      <c r="G14" s="48"/>
      <c r="H14" s="49" t="s">
        <v>64</v>
      </c>
      <c r="I14" s="58"/>
      <c r="J14" s="59"/>
      <c r="K14" s="55"/>
      <c r="L14" s="55">
        <v>200</v>
      </c>
    </row>
    <row r="15" spans="1:12" ht="16.5" customHeight="1">
      <c r="D15" s="509"/>
      <c r="E15" s="60"/>
      <c r="F15" s="48"/>
      <c r="G15" s="48"/>
      <c r="H15" s="49" t="s">
        <v>65</v>
      </c>
      <c r="I15" s="58"/>
      <c r="J15" s="59"/>
      <c r="K15" s="55"/>
      <c r="L15" s="55">
        <v>500</v>
      </c>
    </row>
    <row r="16" spans="1:12" ht="16.5" customHeight="1">
      <c r="D16" s="509"/>
      <c r="E16" s="60"/>
      <c r="F16" s="48"/>
      <c r="G16" s="48"/>
      <c r="H16" s="49" t="s">
        <v>66</v>
      </c>
      <c r="I16" s="58"/>
      <c r="J16" s="59"/>
      <c r="K16" s="55"/>
      <c r="L16" s="55">
        <v>70000</v>
      </c>
    </row>
    <row r="17" spans="4:12" ht="16.5" customHeight="1">
      <c r="D17" s="509"/>
      <c r="E17" s="60"/>
      <c r="F17" s="48"/>
      <c r="G17" s="48"/>
      <c r="H17" s="49" t="s">
        <v>67</v>
      </c>
      <c r="I17" s="58"/>
      <c r="J17" s="59"/>
      <c r="K17" s="55"/>
      <c r="L17" s="55">
        <v>-250</v>
      </c>
    </row>
    <row r="18" spans="4:12" ht="16.5" customHeight="1">
      <c r="D18" s="509"/>
      <c r="E18" s="60"/>
      <c r="F18" s="48"/>
      <c r="G18" s="48"/>
      <c r="H18" s="49" t="s">
        <v>68</v>
      </c>
      <c r="I18" s="58"/>
      <c r="J18" s="59"/>
      <c r="K18" s="55"/>
      <c r="L18" s="55">
        <v>250000</v>
      </c>
    </row>
    <row r="19" spans="4:12" ht="16.5" customHeight="1">
      <c r="D19" s="509"/>
      <c r="E19" s="60"/>
      <c r="F19" s="48"/>
      <c r="G19" s="48"/>
      <c r="H19" s="49" t="s">
        <v>69</v>
      </c>
      <c r="I19" s="58"/>
      <c r="J19" s="59"/>
      <c r="K19" s="55"/>
      <c r="L19" s="55">
        <v>15000</v>
      </c>
    </row>
    <row r="20" spans="4:12" ht="16.5" customHeight="1">
      <c r="D20" s="510" t="s">
        <v>52</v>
      </c>
      <c r="E20" s="62"/>
      <c r="F20" s="63">
        <v>1</v>
      </c>
      <c r="G20" s="63">
        <v>260</v>
      </c>
      <c r="H20" s="64" t="s">
        <v>70</v>
      </c>
      <c r="I20" s="65"/>
      <c r="J20" s="71"/>
      <c r="K20" s="65"/>
      <c r="L20" s="65">
        <v>700</v>
      </c>
    </row>
    <row r="21" spans="4:12" ht="16.5" customHeight="1">
      <c r="D21" s="511"/>
      <c r="E21" s="72"/>
      <c r="F21" s="63">
        <v>3</v>
      </c>
      <c r="G21" s="63">
        <v>253</v>
      </c>
      <c r="H21" s="64" t="s">
        <v>71</v>
      </c>
      <c r="I21" s="65"/>
      <c r="J21" s="71"/>
      <c r="K21" s="65"/>
      <c r="L21" s="65">
        <v>2000</v>
      </c>
    </row>
    <row r="22" spans="4:12" ht="16.5" customHeight="1">
      <c r="D22" s="511"/>
      <c r="E22" s="72"/>
      <c r="F22" s="63">
        <v>6</v>
      </c>
      <c r="G22" s="63">
        <v>208</v>
      </c>
      <c r="H22" s="64" t="s">
        <v>75</v>
      </c>
      <c r="I22" s="65">
        <v>500</v>
      </c>
      <c r="J22" s="71">
        <v>500</v>
      </c>
      <c r="K22" s="65">
        <v>700</v>
      </c>
      <c r="L22" s="65">
        <v>500000</v>
      </c>
    </row>
    <row r="23" spans="4:12" ht="16.5" customHeight="1">
      <c r="D23" s="511"/>
      <c r="E23" s="72"/>
      <c r="F23" s="63"/>
      <c r="G23" s="63"/>
      <c r="H23" s="64" t="s">
        <v>72</v>
      </c>
      <c r="I23" s="65"/>
      <c r="J23" s="71"/>
      <c r="K23" s="65"/>
      <c r="L23" s="65">
        <v>-4500</v>
      </c>
    </row>
    <row r="24" spans="4:12" ht="16.5" customHeight="1">
      <c r="D24" s="511"/>
      <c r="E24" s="72"/>
      <c r="F24" s="63"/>
      <c r="G24" s="63"/>
      <c r="H24" s="64" t="s">
        <v>73</v>
      </c>
      <c r="I24" s="65"/>
      <c r="J24" s="71"/>
      <c r="K24" s="65"/>
      <c r="L24" s="65">
        <v>-50</v>
      </c>
    </row>
    <row r="25" spans="4:12" ht="16.5" customHeight="1">
      <c r="D25" s="508"/>
      <c r="E25" s="85"/>
      <c r="F25" s="76">
        <v>2</v>
      </c>
      <c r="G25" s="76">
        <v>503</v>
      </c>
      <c r="H25" s="77" t="s">
        <v>74</v>
      </c>
      <c r="I25" s="78"/>
      <c r="J25" s="84"/>
      <c r="K25" s="78"/>
      <c r="L25" s="78">
        <v>500</v>
      </c>
    </row>
    <row r="26" spans="4:12" ht="16.5" customHeight="1">
      <c r="D26" s="508"/>
      <c r="E26" s="85"/>
      <c r="F26" s="86">
        <v>7</v>
      </c>
      <c r="G26" s="86">
        <v>507</v>
      </c>
      <c r="H26" s="87" t="s">
        <v>54</v>
      </c>
      <c r="I26" s="88"/>
      <c r="J26" s="94"/>
      <c r="K26" s="88"/>
      <c r="L26" s="88"/>
    </row>
  </sheetData>
  <mergeCells count="5">
    <mergeCell ref="D25:D26"/>
    <mergeCell ref="D14:D19"/>
    <mergeCell ref="D20:D24"/>
    <mergeCell ref="D5:D11"/>
    <mergeCell ref="D2:L2"/>
  </mergeCells>
  <hyperlinks>
    <hyperlink ref="H26" location="'بن علي'!A1" display="ابن علي"/>
    <hyperlink ref="H25" location="'نعمان عيضة'!A1" display="نعمان عيضة"/>
  </hyperlinks>
  <printOptions horizontalCentered="1"/>
  <pageMargins left="0" right="0" top="0.39370078740157483" bottom="0.15748031496062992" header="0.11811023622047245" footer="0"/>
  <pageSetup scale="50" orientation="landscape" r:id="rId1"/>
  <headerFooter alignWithMargins="0">
    <oddHeader>&amp;L&amp;G</oddHeader>
    <oddFooter>&amp;LPrepare by: Husain H. Al-Harazi&amp;C&amp;P Of &amp;N&amp;R&amp;D</oddFoot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58"/>
  <sheetViews>
    <sheetView showZeros="0" rightToLeft="1" zoomScale="55" zoomScaleNormal="55" workbookViewId="0">
      <pane ySplit="6" topLeftCell="A7" activePane="bottomLeft" state="frozen"/>
      <selection activeCell="L18" sqref="L18"/>
      <selection pane="bottomLeft" activeCell="H7" sqref="H7"/>
    </sheetView>
  </sheetViews>
  <sheetFormatPr defaultRowHeight="15"/>
  <cols>
    <col min="1" max="1" width="0.42578125" customWidth="1"/>
    <col min="2" max="2" width="2.5703125" customWidth="1"/>
    <col min="3" max="3" width="0.7109375" customWidth="1"/>
    <col min="4" max="4" width="4.42578125" customWidth="1"/>
    <col min="5" max="5" width="4.42578125" hidden="1" customWidth="1"/>
    <col min="6" max="6" width="4.42578125" bestFit="1" customWidth="1"/>
    <col min="7" max="7" width="5.42578125" customWidth="1"/>
    <col min="8" max="8" width="43.5703125" bestFit="1" customWidth="1"/>
    <col min="9" max="11" width="7.140625" hidden="1" customWidth="1"/>
    <col min="12" max="14" width="8.140625" hidden="1" customWidth="1"/>
    <col min="15" max="15" width="6.85546875" hidden="1" customWidth="1"/>
    <col min="16" max="16" width="5.5703125" hidden="1" customWidth="1"/>
    <col min="17" max="18" width="8.140625" hidden="1" customWidth="1"/>
    <col min="19" max="19" width="2.7109375" hidden="1" customWidth="1"/>
    <col min="20" max="21" width="5.42578125" hidden="1" customWidth="1"/>
    <col min="22" max="22" width="25.5703125" customWidth="1"/>
    <col min="23" max="23" width="24.5703125" customWidth="1"/>
    <col min="24" max="24" width="5.5703125" hidden="1" customWidth="1"/>
    <col min="25" max="25" width="5" hidden="1" customWidth="1"/>
    <col min="26" max="26" width="23.140625" customWidth="1"/>
    <col min="27" max="27" width="20" customWidth="1"/>
    <col min="28" max="28" width="4.7109375" hidden="1" customWidth="1"/>
  </cols>
  <sheetData>
    <row r="1" spans="1:28" ht="15.75" customHeight="1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</row>
    <row r="2" spans="1:28" ht="20.25" customHeight="1">
      <c r="A2" s="4"/>
      <c r="B2" s="4"/>
      <c r="C2" s="4"/>
      <c r="D2" s="513" t="s">
        <v>11</v>
      </c>
      <c r="E2" s="513"/>
      <c r="F2" s="513"/>
      <c r="G2" s="513"/>
      <c r="H2" s="513"/>
      <c r="I2" s="513"/>
      <c r="J2" s="513"/>
      <c r="K2" s="513"/>
      <c r="L2" s="513"/>
      <c r="M2" s="513"/>
      <c r="N2" s="513"/>
      <c r="O2" s="513"/>
      <c r="P2" s="513"/>
      <c r="Q2" s="513"/>
      <c r="R2" s="513"/>
      <c r="S2" s="513"/>
      <c r="T2" s="513"/>
      <c r="U2" s="513"/>
      <c r="V2" s="513"/>
      <c r="W2" s="513"/>
      <c r="X2" s="513"/>
      <c r="Y2" s="513"/>
      <c r="Z2" s="513"/>
      <c r="AA2" s="513"/>
      <c r="AB2" s="513"/>
    </row>
    <row r="3" spans="1:28" ht="15.75" customHeight="1">
      <c r="A3" s="4"/>
      <c r="B3" s="4"/>
      <c r="C3" s="4"/>
      <c r="D3" s="7"/>
      <c r="E3" s="7"/>
      <c r="F3" s="7"/>
      <c r="G3" s="7"/>
      <c r="H3" s="5"/>
      <c r="I3" s="531"/>
      <c r="J3" s="531"/>
      <c r="K3" s="531"/>
      <c r="L3" s="531"/>
      <c r="M3" s="531"/>
      <c r="N3" s="531"/>
      <c r="O3" s="531"/>
      <c r="P3" s="531"/>
      <c r="Q3" s="531"/>
      <c r="R3" s="531"/>
      <c r="S3" s="531"/>
      <c r="T3" s="531"/>
      <c r="U3" s="531"/>
      <c r="V3" s="531"/>
      <c r="W3" s="9"/>
      <c r="X3" s="9"/>
      <c r="Y3" s="9"/>
      <c r="Z3" s="9"/>
      <c r="AA3" s="9"/>
      <c r="AB3" s="7"/>
    </row>
    <row r="4" spans="1:28" ht="14.25" hidden="1" customHeight="1">
      <c r="D4" s="512" t="s">
        <v>14</v>
      </c>
      <c r="E4" s="10"/>
      <c r="F4" s="532" t="s">
        <v>15</v>
      </c>
      <c r="G4" s="11"/>
      <c r="H4" s="12" t="s">
        <v>16</v>
      </c>
      <c r="I4" s="15">
        <v>11238</v>
      </c>
      <c r="J4" s="15">
        <v>12381</v>
      </c>
      <c r="K4" s="15">
        <v>7429</v>
      </c>
      <c r="L4" s="15">
        <v>12857</v>
      </c>
      <c r="M4" s="15">
        <v>108571</v>
      </c>
      <c r="N4" s="15"/>
      <c r="O4" s="15"/>
      <c r="P4" s="16"/>
      <c r="Q4" s="16"/>
      <c r="R4" s="16"/>
      <c r="S4" s="526"/>
      <c r="T4" s="527"/>
      <c r="U4" s="17"/>
      <c r="V4" s="534" t="s">
        <v>17</v>
      </c>
      <c r="W4" s="534" t="s">
        <v>18</v>
      </c>
      <c r="X4" s="536" t="s">
        <v>19</v>
      </c>
      <c r="Y4" s="536"/>
      <c r="Z4" s="534" t="s">
        <v>20</v>
      </c>
      <c r="AA4" s="534" t="s">
        <v>21</v>
      </c>
      <c r="AB4" s="524" t="s">
        <v>22</v>
      </c>
    </row>
    <row r="5" spans="1:28" ht="14.25" hidden="1" customHeight="1">
      <c r="D5" s="509"/>
      <c r="E5" s="18"/>
      <c r="F5" s="533"/>
      <c r="G5" s="19"/>
      <c r="H5" s="12" t="s">
        <v>23</v>
      </c>
      <c r="I5" s="15">
        <v>11524</v>
      </c>
      <c r="J5" s="15">
        <v>12667</v>
      </c>
      <c r="K5" s="15">
        <v>7714</v>
      </c>
      <c r="L5" s="15">
        <v>13143</v>
      </c>
      <c r="M5" s="15"/>
      <c r="N5" s="15"/>
      <c r="O5" s="15"/>
      <c r="P5" s="16"/>
      <c r="Q5" s="16"/>
      <c r="R5" s="16"/>
      <c r="S5" s="526"/>
      <c r="T5" s="527"/>
      <c r="U5" s="20"/>
      <c r="V5" s="535"/>
      <c r="W5" s="535"/>
      <c r="X5" s="536"/>
      <c r="Y5" s="536"/>
      <c r="Z5" s="535"/>
      <c r="AA5" s="535"/>
      <c r="AB5" s="525"/>
    </row>
    <row r="6" spans="1:28" ht="15.75" customHeight="1">
      <c r="D6" s="509"/>
      <c r="E6" s="21"/>
      <c r="F6" s="533"/>
      <c r="G6" s="19"/>
      <c r="H6" s="22" t="s">
        <v>37</v>
      </c>
      <c r="I6" s="27" t="s">
        <v>39</v>
      </c>
      <c r="J6" s="27" t="s">
        <v>39</v>
      </c>
      <c r="K6" s="27" t="s">
        <v>39</v>
      </c>
      <c r="L6" s="27" t="s">
        <v>39</v>
      </c>
      <c r="M6" s="27" t="s">
        <v>40</v>
      </c>
      <c r="N6" s="27" t="s">
        <v>40</v>
      </c>
      <c r="O6" s="27" t="s">
        <v>40</v>
      </c>
      <c r="P6" s="27" t="s">
        <v>40</v>
      </c>
      <c r="Q6" s="27" t="s">
        <v>40</v>
      </c>
      <c r="R6" s="27" t="s">
        <v>40</v>
      </c>
      <c r="S6" s="23">
        <v>24</v>
      </c>
      <c r="T6" s="27" t="s">
        <v>38</v>
      </c>
      <c r="U6" s="28"/>
      <c r="V6" s="111"/>
      <c r="W6" s="112"/>
      <c r="X6" s="29" t="s">
        <v>2</v>
      </c>
      <c r="Y6" s="29" t="s">
        <v>41</v>
      </c>
      <c r="Z6" s="537"/>
      <c r="AA6" s="535"/>
      <c r="AB6" s="525"/>
    </row>
    <row r="7" spans="1:28" ht="16.5" customHeight="1">
      <c r="C7" s="30" t="s">
        <v>42</v>
      </c>
      <c r="D7" s="512" t="s">
        <v>43</v>
      </c>
      <c r="E7" s="31"/>
      <c r="F7" s="32">
        <v>19</v>
      </c>
      <c r="G7" s="33">
        <v>172</v>
      </c>
      <c r="H7" s="34" t="str">
        <f t="array" ref="H7">IFERROR(INDEX('3'!$H$5:$L$26,SMALL(IF('3'!$L$5:$L$26&gt;0,ROW('3'!$L$5:$L$26)),ROW(H1))-6,COLUMN()-7),"")</f>
        <v/>
      </c>
      <c r="I7" s="39">
        <f>SUMIFS('[8]1'!$AX$9:$AX$36,'[8]1'!$C$9:$C$36,$H7,'[8]1'!$BN$9:$BN$36,$C$7,'[8]1'!$A$9:$A$36,"&gt;="&amp;(#REF!),'[8]1'!$A$9:$A$36,"&lt;="&amp;(#REF!))</f>
        <v>0</v>
      </c>
      <c r="J7" s="39">
        <f>SUMIFS('[8]1'!$AY$9:$AY$36,'[8]1'!$C$9:$C$36,$H7,'[8]1'!$BN$9:$BN$36,$C$7,'[8]1'!$A$9:$A$36,"&gt;="&amp;(#REF!),'[8]1'!$A$9:$A$36,"&lt;="&amp;(#REF!))</f>
        <v>0</v>
      </c>
      <c r="K7" s="39">
        <f>SUMIFS('[8]1'!$AZ$9:$AZ$36,'[8]1'!$C$9:$C$36,$H7,'[8]1'!$BN$9:$BN$36,$C$7,'[8]1'!$A$9:$A$36,"&gt;="&amp;(#REF!),'[8]1'!$A$9:$A$36,"&lt;="&amp;(#REF!))</f>
        <v>0</v>
      </c>
      <c r="L7" s="39">
        <f>SUMIFS('[8]1'!$BA$9:$BA$36,'[8]1'!$C$9:$C$36,$H7,'[8]1'!$BN$9:$BN$36,$C$7,'[8]1'!$A$9:$A$36,"&gt;="&amp;(#REF!),'[8]1'!$A$9:$A$36,"&lt;="&amp;(#REF!))</f>
        <v>0</v>
      </c>
      <c r="M7" s="39">
        <f>SUMIFS('[8]1'!$BB$9:$BB$36,'[8]1'!$C$9:$C$36,$H7,'[8]1'!$BN$9:$BN$36,$C$7,'[8]1'!$A$9:$A$36,"&gt;="&amp;(#REF!),'[8]1'!$A$9:$A$36,"&lt;="&amp;(#REF!))</f>
        <v>0</v>
      </c>
      <c r="N7" s="39">
        <f>SUMIFS('[8]1'!$BC$9:$BC$36,'[8]1'!$C$9:$C$36,$H7,'[8]1'!$BN$9:$BN$36,$C$7,'[8]1'!$A$9:$A$36,"&gt;="&amp;(#REF!),'[8]1'!$A$9:$A$36,"&lt;="&amp;(#REF!))</f>
        <v>0</v>
      </c>
      <c r="O7" s="39">
        <f>SUMIFS('[8]1'!$BD$9:$BD$36,'[8]1'!$C$9:$C$36,$H7,'[8]1'!$BN$9:$BN$36,$C$7,'[8]1'!$A$9:$A$36,"&gt;="&amp;(#REF!),'[8]1'!$A$9:$A$36,"&lt;="&amp;(#REF!))</f>
        <v>0</v>
      </c>
      <c r="P7" s="39">
        <f>SUMIFS('[8]1'!$BE$9:$BE$36,'[8]1'!$C$9:$C$36,$H7,'[8]1'!$BN$9:$BN$36,$C$7,'[8]1'!$A$9:$A$36,"&gt;="&amp;(#REF!),'[8]1'!$A$9:$A$36,"&lt;="&amp;(#REF!))</f>
        <v>0</v>
      </c>
      <c r="Q7" s="39">
        <f>SUMIFS('[8]1'!$BF$9:$BF$36,'[8]1'!$C$9:$C$36,$H7,'[8]1'!$BN$9:$BN$36,$C$7,'[8]1'!$A$9:$A$36,"&gt;="&amp;(#REF!),'[8]1'!$A$9:$A$36,"&lt;="&amp;(#REF!))</f>
        <v>0</v>
      </c>
      <c r="R7" s="39">
        <f>SUMIFS('[8]1'!$BG$9:$BG$36,'[8]1'!$C$9:$C$36,$H7,'[8]1'!$BN$9:$BN$36,$C$7,'[8]1'!$A$9:$A$36,"&gt;="&amp;(#REF!),'[8]1'!$A$9:$A$36,"&lt;="&amp;(#REF!))</f>
        <v>0</v>
      </c>
      <c r="S7" s="35">
        <f>MOD(SUMIFS('[8]1'!$BI$9:$BI$36,'[8]1'!$C$9:$C$36,$H7,'[8]1'!$BN$9:$BN$36,$C$7,'[8]1'!$A$9:$A$36,"&gt;="&amp;(#REF!),'[8]1'!$A$9:$A$36,"&lt;="&amp;(#REF!)),$S$6)</f>
        <v>0</v>
      </c>
      <c r="T7" s="40">
        <f>TRUNC((SUMIFS('[8]1'!$BL$9:$BL$36,'[8]1'!$C$9:$C$36,$H7,'[8]1'!$BN$9:$BN$36,$C$7,'[8]1'!$A$9:$A$36,"&gt;="&amp;(#REF!),'[8]1'!$A$9:$A$36,"&lt;="&amp;(#REF!))+(SUMIFS('[8]1'!$BI$9:$BI$36,'[8]1'!$C$9:$C$36,$H7,'[8]1'!$BN$9:$BN$36,$C$7,'[8]1'!$A$9:$A$36,"&gt;="&amp;(#REF!),'[8]1'!$A$9:$A$36,"&lt;="&amp;(#REF!))/S$6)))</f>
        <v>0</v>
      </c>
      <c r="U7" s="40">
        <f t="shared" ref="U7:U38" si="0">SUM(I7:T7)</f>
        <v>0</v>
      </c>
      <c r="V7" s="41">
        <v>-25776</v>
      </c>
      <c r="W7" s="42">
        <v>18480</v>
      </c>
      <c r="X7" s="41">
        <f>SUMIFS('[8]1'!BT:BT,'[8]1'!C:C,$H7,'[8]1'!BN:BN,$C$7,'[8]1'!A:A,"&gt;="&amp;(#REF!),'[8]1'!A:A,"&lt;="&amp;(#REF!))</f>
        <v>0</v>
      </c>
      <c r="Y7" s="41">
        <f>SUMIFS('[8]1'!BV:BV,'[8]1'!C:C,$H7,'[8]1'!BN:BN,$C$7,'[8]1'!A:A,"&gt;="&amp;(#REF!),'[8]1'!A:A,"&lt;="&amp;(#REF!))</f>
        <v>0</v>
      </c>
      <c r="Z7" s="41">
        <v>18480</v>
      </c>
      <c r="AA7" s="41">
        <v>-25776</v>
      </c>
      <c r="AB7" s="528">
        <f>SUM(W7:W17)</f>
        <v>36190980</v>
      </c>
    </row>
    <row r="8" spans="1:28" ht="16.5" customHeight="1">
      <c r="C8" s="30"/>
      <c r="D8" s="509"/>
      <c r="E8" s="43"/>
      <c r="F8" s="32">
        <v>20</v>
      </c>
      <c r="G8" s="33">
        <v>127</v>
      </c>
      <c r="H8" s="34" t="str">
        <f t="array" ref="H8">IFERROR(INDEX('3'!$H$5:$L$26,SMALL(IF('3'!$L$5:$L$26&gt;0,ROW('3'!$L$5:$L$26)),ROW(H2))-6,COLUMN()-7),"")</f>
        <v>سالم</v>
      </c>
      <c r="I8" s="39">
        <f>SUMIFS('[8]1'!$AX$9:$AX$36,'[8]1'!$C$9:$C$36,$H8,'[8]1'!$BN$9:$BN$36,$C$7,'[8]1'!$A$9:$A$36,"&gt;="&amp;(#REF!),'[8]1'!$A$9:$A$36,"&lt;="&amp;(#REF!))</f>
        <v>0</v>
      </c>
      <c r="J8" s="39">
        <f>SUMIFS('[8]1'!$AY$9:$AY$36,'[8]1'!$C$9:$C$36,$H8,'[8]1'!$BN$9:$BN$36,$C$7,'[8]1'!$A$9:$A$36,"&gt;="&amp;(#REF!),'[8]1'!$A$9:$A$36,"&lt;="&amp;(#REF!))</f>
        <v>0</v>
      </c>
      <c r="K8" s="39">
        <f>SUMIFS('[8]1'!$AZ$9:$AZ$36,'[8]1'!$C$9:$C$36,$H8,'[8]1'!$BN$9:$BN$36,$C$7,'[8]1'!$A$9:$A$36,"&gt;="&amp;(#REF!),'[8]1'!$A$9:$A$36,"&lt;="&amp;(#REF!))</f>
        <v>0</v>
      </c>
      <c r="L8" s="39">
        <f>SUMIFS('[8]1'!$BA$9:$BA$36,'[8]1'!$C$9:$C$36,$H8,'[8]1'!$BN$9:$BN$36,$C$7,'[8]1'!$A$9:$A$36,"&gt;="&amp;(#REF!),'[8]1'!$A$9:$A$36,"&lt;="&amp;(#REF!))</f>
        <v>0</v>
      </c>
      <c r="M8" s="39">
        <f>SUMIFS('[8]1'!$BB$9:$BB$36,'[8]1'!$C$9:$C$36,$H8,'[8]1'!$BN$9:$BN$36,$C$7,'[8]1'!$A$9:$A$36,"&gt;="&amp;(#REF!),'[8]1'!$A$9:$A$36,"&lt;="&amp;(#REF!))</f>
        <v>0</v>
      </c>
      <c r="N8" s="39">
        <f>SUMIFS('[8]1'!$BC$9:$BC$36,'[8]1'!$C$9:$C$36,$H8,'[8]1'!$BN$9:$BN$36,$C$7,'[8]1'!$A$9:$A$36,"&gt;="&amp;(#REF!),'[8]1'!$A$9:$A$36,"&lt;="&amp;(#REF!))</f>
        <v>0</v>
      </c>
      <c r="O8" s="39">
        <f>SUMIFS('[8]1'!$BD$9:$BD$36,'[8]1'!$C$9:$C$36,$H8,'[8]1'!$BN$9:$BN$36,$C$7,'[8]1'!$A$9:$A$36,"&gt;="&amp;(#REF!),'[8]1'!$A$9:$A$36,"&lt;="&amp;(#REF!))</f>
        <v>0</v>
      </c>
      <c r="P8" s="39">
        <f>SUMIFS('[8]1'!$BE$9:$BE$36,'[8]1'!$C$9:$C$36,$H8,'[8]1'!$BN$9:$BN$36,$C$7,'[8]1'!$A$9:$A$36,"&gt;="&amp;(#REF!),'[8]1'!$A$9:$A$36,"&lt;="&amp;(#REF!))</f>
        <v>0</v>
      </c>
      <c r="Q8" s="39">
        <f>SUMIFS('[8]1'!$BF$9:$BF$36,'[8]1'!$C$9:$C$36,$H8,'[8]1'!$BN$9:$BN$36,$C$7,'[8]1'!$A$9:$A$36,"&gt;="&amp;(#REF!),'[8]1'!$A$9:$A$36,"&lt;="&amp;(#REF!))</f>
        <v>0</v>
      </c>
      <c r="R8" s="39">
        <f>SUMIFS('[8]1'!$BG$9:$BG$36,'[8]1'!$C$9:$C$36,$H8,'[8]1'!$BN$9:$BN$36,$C$7,'[8]1'!$A$9:$A$36,"&gt;="&amp;(#REF!),'[8]1'!$A$9:$A$36,"&lt;="&amp;(#REF!))</f>
        <v>0</v>
      </c>
      <c r="S8" s="35">
        <f>MOD(SUMIFS('[8]1'!$BI$9:$BI$36,'[8]1'!$C$9:$C$36,$H8,'[8]1'!$BN$9:$BN$36,$C$7,'[8]1'!$A$9:$A$36,"&gt;="&amp;(#REF!),'[8]1'!$A$9:$A$36,"&lt;="&amp;(#REF!)),$S$6)</f>
        <v>0</v>
      </c>
      <c r="T8" s="40">
        <f>TRUNC((SUMIFS('[8]1'!$BL$9:$BL$36,'[8]1'!$C$9:$C$36,$H8,'[8]1'!$BN$9:$BN$36,$C$7,'[8]1'!$A$9:$A$36,"&gt;="&amp;(#REF!),'[8]1'!$A$9:$A$36,"&lt;="&amp;(#REF!))+(SUMIFS('[8]1'!$BI$9:$BI$36,'[8]1'!$C$9:$C$36,$H8,'[8]1'!$BN$9:$BN$36,$C$7,'[8]1'!$A$9:$A$36,"&gt;="&amp;(#REF!),'[8]1'!$A$9:$A$36,"&lt;="&amp;(#REF!))/S$6)))</f>
        <v>0</v>
      </c>
      <c r="U8" s="40">
        <f t="shared" si="0"/>
        <v>0</v>
      </c>
      <c r="V8" s="41">
        <v>-17634</v>
      </c>
      <c r="W8" s="42">
        <v>16170000</v>
      </c>
      <c r="X8" s="41">
        <f>SUMIFS('[8]1'!BT:BT,'[8]1'!C:C,$H8,'[8]1'!BN:BN,$C$7,'[8]1'!A:A,"&gt;="&amp;(#REF!),'[8]1'!A:A,"&lt;="&amp;(#REF!))</f>
        <v>0</v>
      </c>
      <c r="Y8" s="41">
        <f>SUMIFS('[8]1'!BV:BV,'[8]1'!C:C,$H8,'[8]1'!BN:BN,$C$7,'[8]1'!A:A,"&gt;="&amp;(#REF!),'[8]1'!A:A,"&lt;="&amp;(#REF!))</f>
        <v>0</v>
      </c>
      <c r="Z8" s="41">
        <v>16170000</v>
      </c>
      <c r="AA8" s="41">
        <v>-17634</v>
      </c>
      <c r="AB8" s="529"/>
    </row>
    <row r="9" spans="1:28" ht="16.5" customHeight="1">
      <c r="C9" s="30"/>
      <c r="D9" s="509"/>
      <c r="E9" s="43"/>
      <c r="F9" s="32"/>
      <c r="G9" s="33"/>
      <c r="H9" s="34" t="str">
        <f t="array" ref="H9">IFERROR(INDEX('3'!$H$5:$L$26,SMALL(IF('3'!$L$5:$L$26&gt;0,ROW('3'!$L$5:$L$26)),ROW(H3))-6,COLUMN()-7),"")</f>
        <v>سعيد</v>
      </c>
      <c r="I9" s="39">
        <f>SUMIFS('[8]1'!$AX$9:$AX$36,'[8]1'!$C$9:$C$36,$H9,'[8]1'!$BN$9:$BN$36,$C$7,'[8]1'!$A$9:$A$36,"&gt;="&amp;(#REF!),'[8]1'!$A$9:$A$36,"&lt;="&amp;(#REF!))</f>
        <v>0</v>
      </c>
      <c r="J9" s="39">
        <f>SUMIFS('[8]1'!$AY$9:$AY$36,'[8]1'!$C$9:$C$36,$H9,'[8]1'!$BN$9:$BN$36,$C$7,'[8]1'!$A$9:$A$36,"&gt;="&amp;(#REF!),'[8]1'!$A$9:$A$36,"&lt;="&amp;(#REF!))</f>
        <v>0</v>
      </c>
      <c r="K9" s="39">
        <f>SUMIFS('[8]1'!$AZ$9:$AZ$36,'[8]1'!$C$9:$C$36,$H9,'[8]1'!$BN$9:$BN$36,$C$7,'[8]1'!$A$9:$A$36,"&gt;="&amp;(#REF!),'[8]1'!$A$9:$A$36,"&lt;="&amp;(#REF!))</f>
        <v>0</v>
      </c>
      <c r="L9" s="39">
        <f>SUMIFS('[8]1'!$BA$9:$BA$36,'[8]1'!$C$9:$C$36,$H9,'[8]1'!$BN$9:$BN$36,$C$7,'[8]1'!$A$9:$A$36,"&gt;="&amp;(#REF!),'[8]1'!$A$9:$A$36,"&lt;="&amp;(#REF!))</f>
        <v>0</v>
      </c>
      <c r="M9" s="39">
        <f>SUMIFS('[8]1'!$BB$9:$BB$36,'[8]1'!$C$9:$C$36,$H9,'[8]1'!$BN$9:$BN$36,$C$7,'[8]1'!$A$9:$A$36,"&gt;="&amp;(#REF!),'[8]1'!$A$9:$A$36,"&lt;="&amp;(#REF!))</f>
        <v>0</v>
      </c>
      <c r="N9" s="39">
        <f>SUMIFS('[8]1'!$BC$9:$BC$36,'[8]1'!$C$9:$C$36,$H9,'[8]1'!$BN$9:$BN$36,$C$7,'[8]1'!$A$9:$A$36,"&gt;="&amp;(#REF!),'[8]1'!$A$9:$A$36,"&lt;="&amp;(#REF!))</f>
        <v>0</v>
      </c>
      <c r="O9" s="39">
        <f>SUMIFS('[8]1'!$BD$9:$BD$36,'[8]1'!$C$9:$C$36,$H9,'[8]1'!$BN$9:$BN$36,$C$7,'[8]1'!$A$9:$A$36,"&gt;="&amp;(#REF!),'[8]1'!$A$9:$A$36,"&lt;="&amp;(#REF!))</f>
        <v>0</v>
      </c>
      <c r="P9" s="39">
        <f>SUMIFS('[8]1'!$BE$9:$BE$36,'[8]1'!$C$9:$C$36,$H9,'[8]1'!$BN$9:$BN$36,$C$7,'[8]1'!$A$9:$A$36,"&gt;="&amp;(#REF!),'[8]1'!$A$9:$A$36,"&lt;="&amp;(#REF!))</f>
        <v>0</v>
      </c>
      <c r="Q9" s="39">
        <f>SUMIFS('[8]1'!$BF$9:$BF$36,'[8]1'!$C$9:$C$36,$H9,'[8]1'!$BN$9:$BN$36,$C$7,'[8]1'!$A$9:$A$36,"&gt;="&amp;(#REF!),'[8]1'!$A$9:$A$36,"&lt;="&amp;(#REF!))</f>
        <v>0</v>
      </c>
      <c r="R9" s="39">
        <f>SUMIFS('[8]1'!$BG$9:$BG$36,'[8]1'!$C$9:$C$36,$H9,'[8]1'!$BN$9:$BN$36,$C$7,'[8]1'!$A$9:$A$36,"&gt;="&amp;(#REF!),'[8]1'!$A$9:$A$36,"&lt;="&amp;(#REF!))</f>
        <v>0</v>
      </c>
      <c r="S9" s="35">
        <f>MOD(SUMIFS('[8]1'!$BI$9:$BI$36,'[8]1'!$C$9:$C$36,$H9,'[8]1'!$BN$9:$BN$36,$C$7,'[8]1'!$A$9:$A$36,"&gt;="&amp;(#REF!),'[8]1'!$A$9:$A$36,"&lt;="&amp;(#REF!)),$S$6)</f>
        <v>0</v>
      </c>
      <c r="T9" s="40">
        <f>TRUNC((SUMIFS('[8]1'!$BL$9:$BL$36,'[8]1'!$C$9:$C$36,$H9,'[8]1'!$BN$9:$BN$36,$C$7,'[8]1'!$A$9:$A$36,"&gt;="&amp;(#REF!),'[8]1'!$A$9:$A$36,"&lt;="&amp;(#REF!))+(SUMIFS('[8]1'!$BI$9:$BI$36,'[8]1'!$C$9:$C$36,$H9,'[8]1'!$BN$9:$BN$36,$C$7,'[8]1'!$A$9:$A$36,"&gt;="&amp;(#REF!),'[8]1'!$A$9:$A$36,"&lt;="&amp;(#REF!))/S$6)))</f>
        <v>0</v>
      </c>
      <c r="U9" s="40">
        <f t="shared" si="0"/>
        <v>0</v>
      </c>
      <c r="V9" s="41">
        <f>SUMIFS('[8]1'!BU:BU,'[8]1'!C:C,$H9,'[8]1'!BN:BN,$C$7,'[8]1'!A:A,"&lt;"&amp;(#REF!))+SUMIFS('[8]1'!BT:BT,'[8]1'!C:C,$H9,'[8]1'!BN:BN,$C$7,'[8]1'!A:A,"&lt;"&amp;(#REF!))-(SUMIFS('[8]1'!BW:BW,'[8]1'!C:C,$H9,'[8]1'!BN:BN,$C$7,'[8]1'!A:A,"&lt;"&amp;(#REF!)))-(SUMIFS('[8]1'!BV:BV,'[8]1'!C:C,$H9,'[8]1'!BN:BN,$C$7,'[8]1'!A:A,"&lt;"&amp;(#REF!)))</f>
        <v>0</v>
      </c>
      <c r="W9" s="42">
        <f>SUMIFS('[8]1'!BU:BU,'[8]1'!C:C,$H9,'[8]1'!BN:BN,$C$7,'[8]1'!A:A,"&gt;="&amp;(#REF!),'[8]1'!A:A,"&lt;="&amp;(#REF!))</f>
        <v>0</v>
      </c>
      <c r="X9" s="41">
        <f>SUMIFS('[8]1'!BT:BT,'[8]1'!C:C,$H9,'[8]1'!BN:BN,$C$7,'[8]1'!A:A,"&gt;="&amp;(#REF!),'[8]1'!A:A,"&lt;="&amp;(#REF!))</f>
        <v>0</v>
      </c>
      <c r="Y9" s="41">
        <f>SUMIFS('[8]1'!BV:BV,'[8]1'!C:C,$H9,'[8]1'!BN:BN,$C$7,'[8]1'!A:A,"&gt;="&amp;(#REF!),'[8]1'!A:A,"&lt;="&amp;(#REF!))</f>
        <v>0</v>
      </c>
      <c r="Z9" s="41">
        <f>SUMIFS('[8]1'!BW:BW,'[8]1'!C:C,$H9,'[8]1'!BN:BN,$C$7,'[8]1'!A:A,"&gt;="&amp;(#REF!),'[8]1'!A:A,"&lt;="&amp;(#REF!))</f>
        <v>0</v>
      </c>
      <c r="AA9" s="41">
        <f t="shared" ref="AA9:AA26" si="1">V9+W9+X9-Z9-Y9</f>
        <v>0</v>
      </c>
      <c r="AB9" s="529"/>
    </row>
    <row r="10" spans="1:28" ht="16.5" customHeight="1">
      <c r="C10" s="30"/>
      <c r="D10" s="509"/>
      <c r="E10" s="43"/>
      <c r="F10" s="32">
        <v>21</v>
      </c>
      <c r="G10" s="33">
        <v>168</v>
      </c>
      <c r="H10" s="34" t="str">
        <f t="array" ref="H10">IFERROR(INDEX('3'!$H$5:$L$26,SMALL(IF('3'!$L$5:$L$26&gt;0,ROW('3'!$L$5:$L$26)),ROW(H4))-6,COLUMN()-7),"")</f>
        <v>محمد سعد</v>
      </c>
      <c r="I10" s="39">
        <f>SUMIFS('[8]1'!$AX$9:$AX$36,'[8]1'!$C$9:$C$36,$H10,'[8]1'!$BN$9:$BN$36,$C$7,'[8]1'!$A$9:$A$36,"&gt;="&amp;(#REF!),'[8]1'!$A$9:$A$36,"&lt;="&amp;(#REF!))</f>
        <v>0</v>
      </c>
      <c r="J10" s="39">
        <f>SUMIFS('[8]1'!$AY$9:$AY$36,'[8]1'!$C$9:$C$36,$H10,'[8]1'!$BN$9:$BN$36,$C$7,'[8]1'!$A$9:$A$36,"&gt;="&amp;(#REF!),'[8]1'!$A$9:$A$36,"&lt;="&amp;(#REF!))</f>
        <v>0</v>
      </c>
      <c r="K10" s="39">
        <f>SUMIFS('[8]1'!$AZ$9:$AZ$36,'[8]1'!$C$9:$C$36,$H10,'[8]1'!$BN$9:$BN$36,$C$7,'[8]1'!$A$9:$A$36,"&gt;="&amp;(#REF!),'[8]1'!$A$9:$A$36,"&lt;="&amp;(#REF!))</f>
        <v>0</v>
      </c>
      <c r="L10" s="39">
        <f>SUMIFS('[8]1'!$BA$9:$BA$36,'[8]1'!$C$9:$C$36,$H10,'[8]1'!$BN$9:$BN$36,$C$7,'[8]1'!$A$9:$A$36,"&gt;="&amp;(#REF!),'[8]1'!$A$9:$A$36,"&lt;="&amp;(#REF!))</f>
        <v>0</v>
      </c>
      <c r="M10" s="39">
        <f>SUMIFS('[8]1'!$BB$9:$BB$36,'[8]1'!$C$9:$C$36,$H10,'[8]1'!$BN$9:$BN$36,$C$7,'[8]1'!$A$9:$A$36,"&gt;="&amp;(#REF!),'[8]1'!$A$9:$A$36,"&lt;="&amp;(#REF!))</f>
        <v>0</v>
      </c>
      <c r="N10" s="39">
        <f>SUMIFS('[8]1'!$BC$9:$BC$36,'[8]1'!$C$9:$C$36,$H10,'[8]1'!$BN$9:$BN$36,$C$7,'[8]1'!$A$9:$A$36,"&gt;="&amp;(#REF!),'[8]1'!$A$9:$A$36,"&lt;="&amp;(#REF!))</f>
        <v>0</v>
      </c>
      <c r="O10" s="39">
        <f>SUMIFS('[8]1'!$BD$9:$BD$36,'[8]1'!$C$9:$C$36,$H10,'[8]1'!$BN$9:$BN$36,$C$7,'[8]1'!$A$9:$A$36,"&gt;="&amp;(#REF!),'[8]1'!$A$9:$A$36,"&lt;="&amp;(#REF!))</f>
        <v>0</v>
      </c>
      <c r="P10" s="39">
        <f>SUMIFS('[8]1'!$BE$9:$BE$36,'[8]1'!$C$9:$C$36,$H10,'[8]1'!$BN$9:$BN$36,$C$7,'[8]1'!$A$9:$A$36,"&gt;="&amp;(#REF!),'[8]1'!$A$9:$A$36,"&lt;="&amp;(#REF!))</f>
        <v>0</v>
      </c>
      <c r="Q10" s="39">
        <f>SUMIFS('[8]1'!$BF$9:$BF$36,'[8]1'!$C$9:$C$36,$H10,'[8]1'!$BN$9:$BN$36,$C$7,'[8]1'!$A$9:$A$36,"&gt;="&amp;(#REF!),'[8]1'!$A$9:$A$36,"&lt;="&amp;(#REF!))</f>
        <v>0</v>
      </c>
      <c r="R10" s="39">
        <f>SUMIFS('[8]1'!$BG$9:$BG$36,'[8]1'!$C$9:$C$36,$H10,'[8]1'!$BN$9:$BN$36,$C$7,'[8]1'!$A$9:$A$36,"&gt;="&amp;(#REF!),'[8]1'!$A$9:$A$36,"&lt;="&amp;(#REF!))</f>
        <v>0</v>
      </c>
      <c r="S10" s="35">
        <f>MOD(SUMIFS('[8]1'!$BI$9:$BI$36,'[8]1'!$C$9:$C$36,$H10,'[8]1'!$BN$9:$BN$36,$C$7,'[8]1'!$A$9:$A$36,"&gt;="&amp;(#REF!),'[8]1'!$A$9:$A$36,"&lt;="&amp;(#REF!)),$S$6)</f>
        <v>0</v>
      </c>
      <c r="T10" s="40">
        <f>TRUNC((SUMIFS('[8]1'!$BL$9:$BL$36,'[8]1'!$C$9:$C$36,$H10,'[8]1'!$BN$9:$BN$36,$C$7,'[8]1'!$A$9:$A$36,"&gt;="&amp;(#REF!),'[8]1'!$A$9:$A$36,"&lt;="&amp;(#REF!))+(SUMIFS('[8]1'!$BI$9:$BI$36,'[8]1'!$C$9:$C$36,$H10,'[8]1'!$BN$9:$BN$36,$C$7,'[8]1'!$A$9:$A$36,"&gt;="&amp;(#REF!),'[8]1'!$A$9:$A$36,"&lt;="&amp;(#REF!))/S$6)))</f>
        <v>0</v>
      </c>
      <c r="U10" s="40">
        <f t="shared" si="0"/>
        <v>0</v>
      </c>
      <c r="V10" s="41">
        <v>-38600</v>
      </c>
      <c r="W10" s="42"/>
      <c r="X10" s="41">
        <f>SUMIFS('[8]1'!BT:BT,'[8]1'!C:C,$H10,'[8]1'!BN:BN,$C$7,'[8]1'!A:A,"&gt;="&amp;(#REF!),'[8]1'!A:A,"&lt;="&amp;(#REF!))</f>
        <v>0</v>
      </c>
      <c r="Y10" s="41">
        <f>SUMIFS('[8]1'!BV:BV,'[8]1'!C:C,$H10,'[8]1'!BN:BN,$C$7,'[8]1'!A:A,"&gt;="&amp;(#REF!),'[8]1'!A:A,"&lt;="&amp;(#REF!))</f>
        <v>0</v>
      </c>
      <c r="Z10" s="41"/>
      <c r="AA10" s="41">
        <v>-38600</v>
      </c>
      <c r="AB10" s="529"/>
    </row>
    <row r="11" spans="1:28" ht="16.5" customHeight="1">
      <c r="C11" s="30"/>
      <c r="D11" s="509"/>
      <c r="E11" s="43"/>
      <c r="F11" s="32">
        <v>26</v>
      </c>
      <c r="G11" s="33">
        <v>106</v>
      </c>
      <c r="H11" s="34" t="str">
        <f t="array" ref="H11">IFERROR(INDEX('3'!$H$5:$L$26,SMALL(IF('3'!$L$5:$L$26&gt;0,ROW('3'!$L$5:$L$26)),ROW(H5))-6,COLUMN()-7),"")</f>
        <v>أمين</v>
      </c>
      <c r="I11" s="39">
        <f>SUMIFS('[8]1'!$AX$9:$AX$36,'[8]1'!$C$9:$C$36,$H11,'[8]1'!$BN$9:$BN$36,$C$7,'[8]1'!$A$9:$A$36,"&gt;="&amp;(#REF!),'[8]1'!$A$9:$A$36,"&lt;="&amp;(#REF!))</f>
        <v>0</v>
      </c>
      <c r="J11" s="39">
        <f>SUMIFS('[8]1'!$AY$9:$AY$36,'[8]1'!$C$9:$C$36,$H11,'[8]1'!$BN$9:$BN$36,$C$7,'[8]1'!$A$9:$A$36,"&gt;="&amp;(#REF!),'[8]1'!$A$9:$A$36,"&lt;="&amp;(#REF!))</f>
        <v>0</v>
      </c>
      <c r="K11" s="39">
        <f>SUMIFS('[8]1'!$AZ$9:$AZ$36,'[8]1'!$C$9:$C$36,$H11,'[8]1'!$BN$9:$BN$36,$C$7,'[8]1'!$A$9:$A$36,"&gt;="&amp;(#REF!),'[8]1'!$A$9:$A$36,"&lt;="&amp;(#REF!))</f>
        <v>0</v>
      </c>
      <c r="L11" s="39">
        <f>SUMIFS('[8]1'!$BA$9:$BA$36,'[8]1'!$C$9:$C$36,$H11,'[8]1'!$BN$9:$BN$36,$C$7,'[8]1'!$A$9:$A$36,"&gt;="&amp;(#REF!),'[8]1'!$A$9:$A$36,"&lt;="&amp;(#REF!))</f>
        <v>0</v>
      </c>
      <c r="M11" s="39">
        <f>SUMIFS('[8]1'!$BB$9:$BB$36,'[8]1'!$C$9:$C$36,$H11,'[8]1'!$BN$9:$BN$36,$C$7,'[8]1'!$A$9:$A$36,"&gt;="&amp;(#REF!),'[8]1'!$A$9:$A$36,"&lt;="&amp;(#REF!))</f>
        <v>0</v>
      </c>
      <c r="N11" s="39">
        <f>SUMIFS('[8]1'!$BC$9:$BC$36,'[8]1'!$C$9:$C$36,$H11,'[8]1'!$BN$9:$BN$36,$C$7,'[8]1'!$A$9:$A$36,"&gt;="&amp;(#REF!),'[8]1'!$A$9:$A$36,"&lt;="&amp;(#REF!))</f>
        <v>0</v>
      </c>
      <c r="O11" s="39">
        <f>SUMIFS('[8]1'!$BD$9:$BD$36,'[8]1'!$C$9:$C$36,$H11,'[8]1'!$BN$9:$BN$36,$C$7,'[8]1'!$A$9:$A$36,"&gt;="&amp;(#REF!),'[8]1'!$A$9:$A$36,"&lt;="&amp;(#REF!))</f>
        <v>0</v>
      </c>
      <c r="P11" s="39">
        <f>SUMIFS('[8]1'!$BE$9:$BE$36,'[8]1'!$C$9:$C$36,$H11,'[8]1'!$BN$9:$BN$36,$C$7,'[8]1'!$A$9:$A$36,"&gt;="&amp;(#REF!),'[8]1'!$A$9:$A$36,"&lt;="&amp;(#REF!))</f>
        <v>0</v>
      </c>
      <c r="Q11" s="39">
        <f>SUMIFS('[8]1'!$BF$9:$BF$36,'[8]1'!$C$9:$C$36,$H11,'[8]1'!$BN$9:$BN$36,$C$7,'[8]1'!$A$9:$A$36,"&gt;="&amp;(#REF!),'[8]1'!$A$9:$A$36,"&lt;="&amp;(#REF!))</f>
        <v>0</v>
      </c>
      <c r="R11" s="39">
        <f>SUMIFS('[8]1'!$BG$9:$BG$36,'[8]1'!$C$9:$C$36,$H11,'[8]1'!$BN$9:$BN$36,$C$7,'[8]1'!$A$9:$A$36,"&gt;="&amp;(#REF!),'[8]1'!$A$9:$A$36,"&lt;="&amp;(#REF!))</f>
        <v>0</v>
      </c>
      <c r="S11" s="35">
        <f>MOD(SUMIFS('[8]1'!$BI$9:$BI$36,'[8]1'!$C$9:$C$36,$H11,'[8]1'!$BN$9:$BN$36,$C$7,'[8]1'!$A$9:$A$36,"&gt;="&amp;(#REF!),'[8]1'!$A$9:$A$36,"&lt;="&amp;(#REF!)),$S$6)</f>
        <v>0</v>
      </c>
      <c r="T11" s="40">
        <f>TRUNC((SUMIFS('[8]1'!$BL$9:$BL$36,'[8]1'!$C$9:$C$36,$H11,'[8]1'!$BN$9:$BN$36,$C$7,'[8]1'!$A$9:$A$36,"&gt;="&amp;(#REF!),'[8]1'!$A$9:$A$36,"&lt;="&amp;(#REF!))+(SUMIFS('[8]1'!$BI$9:$BI$36,'[8]1'!$C$9:$C$36,$H11,'[8]1'!$BN$9:$BN$36,$C$7,'[8]1'!$A$9:$A$36,"&gt;="&amp;(#REF!),'[8]1'!$A$9:$A$36,"&lt;="&amp;(#REF!))/S$6)))</f>
        <v>0</v>
      </c>
      <c r="U11" s="40">
        <f t="shared" si="0"/>
        <v>0</v>
      </c>
      <c r="V11" s="41">
        <v>0</v>
      </c>
      <c r="W11" s="42">
        <v>5000000</v>
      </c>
      <c r="X11" s="41">
        <f>SUMIFS('[8]1'!BT:BT,'[8]1'!C:C,$H11,'[8]1'!BN:BN,$C$7,'[8]1'!A:A,"&gt;="&amp;(#REF!),'[8]1'!A:A,"&lt;="&amp;(#REF!))</f>
        <v>0</v>
      </c>
      <c r="Y11" s="41">
        <f>SUMIFS('[8]1'!BV:BV,'[8]1'!C:C,$H11,'[8]1'!BN:BN,$C$7,'[8]1'!A:A,"&gt;="&amp;(#REF!),'[8]1'!A:A,"&lt;="&amp;(#REF!))</f>
        <v>0</v>
      </c>
      <c r="Z11" s="41">
        <v>5000000</v>
      </c>
      <c r="AA11" s="41">
        <v>0</v>
      </c>
      <c r="AB11" s="529"/>
    </row>
    <row r="12" spans="1:28" ht="16.5" customHeight="1">
      <c r="C12" s="30"/>
      <c r="D12" s="509"/>
      <c r="E12" s="43"/>
      <c r="F12" s="32"/>
      <c r="G12" s="33"/>
      <c r="H12" s="34" t="str">
        <f t="array" ref="H12">IFERROR(INDEX('3'!$H$5:$L$26,SMALL(IF('3'!$L$5:$L$26&gt;0,ROW('3'!$L$5:$L$26)),ROW(H6))-6,COLUMN()-7),"")</f>
        <v>حسين</v>
      </c>
      <c r="I12" s="39">
        <f>SUMIFS('[8]1'!$AX$9:$AX$36,'[8]1'!$C$9:$C$36,$H12,'[8]1'!$BN$9:$BN$36,$C$7,'[8]1'!$A$9:$A$36,"&gt;="&amp;(#REF!),'[8]1'!$A$9:$A$36,"&lt;="&amp;(#REF!))</f>
        <v>0</v>
      </c>
      <c r="J12" s="39">
        <f>SUMIFS('[8]1'!$AY$9:$AY$36,'[8]1'!$C$9:$C$36,$H12,'[8]1'!$BN$9:$BN$36,$C$7,'[8]1'!$A$9:$A$36,"&gt;="&amp;(#REF!),'[8]1'!$A$9:$A$36,"&lt;="&amp;(#REF!))</f>
        <v>0</v>
      </c>
      <c r="K12" s="39">
        <f>SUMIFS('[8]1'!$AZ$9:$AZ$36,'[8]1'!$C$9:$C$36,$H12,'[8]1'!$BN$9:$BN$36,$C$7,'[8]1'!$A$9:$A$36,"&gt;="&amp;(#REF!),'[8]1'!$A$9:$A$36,"&lt;="&amp;(#REF!))</f>
        <v>0</v>
      </c>
      <c r="L12" s="39">
        <f>SUMIFS('[8]1'!$BA$9:$BA$36,'[8]1'!$C$9:$C$36,$H12,'[8]1'!$BN$9:$BN$36,$C$7,'[8]1'!$A$9:$A$36,"&gt;="&amp;(#REF!),'[8]1'!$A$9:$A$36,"&lt;="&amp;(#REF!))</f>
        <v>0</v>
      </c>
      <c r="M12" s="39">
        <f>SUMIFS('[8]1'!$BB$9:$BB$36,'[8]1'!$C$9:$C$36,$H12,'[8]1'!$BN$9:$BN$36,$C$7,'[8]1'!$A$9:$A$36,"&gt;="&amp;(#REF!),'[8]1'!$A$9:$A$36,"&lt;="&amp;(#REF!))</f>
        <v>0</v>
      </c>
      <c r="N12" s="39">
        <f>SUMIFS('[8]1'!$BC$9:$BC$36,'[8]1'!$C$9:$C$36,$H12,'[8]1'!$BN$9:$BN$36,$C$7,'[8]1'!$A$9:$A$36,"&gt;="&amp;(#REF!),'[8]1'!$A$9:$A$36,"&lt;="&amp;(#REF!))</f>
        <v>0</v>
      </c>
      <c r="O12" s="39">
        <f>SUMIFS('[8]1'!$BD$9:$BD$36,'[8]1'!$C$9:$C$36,$H12,'[8]1'!$BN$9:$BN$36,$C$7,'[8]1'!$A$9:$A$36,"&gt;="&amp;(#REF!),'[8]1'!$A$9:$A$36,"&lt;="&amp;(#REF!))</f>
        <v>0</v>
      </c>
      <c r="P12" s="39">
        <f>SUMIFS('[8]1'!$BE$9:$BE$36,'[8]1'!$C$9:$C$36,$H12,'[8]1'!$BN$9:$BN$36,$C$7,'[8]1'!$A$9:$A$36,"&gt;="&amp;(#REF!),'[8]1'!$A$9:$A$36,"&lt;="&amp;(#REF!))</f>
        <v>0</v>
      </c>
      <c r="Q12" s="39">
        <f>SUMIFS('[8]1'!$BF$9:$BF$36,'[8]1'!$C$9:$C$36,$H12,'[8]1'!$BN$9:$BN$36,$C$7,'[8]1'!$A$9:$A$36,"&gt;="&amp;(#REF!),'[8]1'!$A$9:$A$36,"&lt;="&amp;(#REF!))</f>
        <v>0</v>
      </c>
      <c r="R12" s="39">
        <f>SUMIFS('[8]1'!$BG$9:$BG$36,'[8]1'!$C$9:$C$36,$H12,'[8]1'!$BN$9:$BN$36,$C$7,'[8]1'!$A$9:$A$36,"&gt;="&amp;(#REF!),'[8]1'!$A$9:$A$36,"&lt;="&amp;(#REF!))</f>
        <v>0</v>
      </c>
      <c r="S12" s="35">
        <f>MOD(SUMIFS('[8]1'!$BI$9:$BI$36,'[8]1'!$C$9:$C$36,$H12,'[8]1'!$BN$9:$BN$36,$C$7,'[8]1'!$A$9:$A$36,"&gt;="&amp;(#REF!),'[8]1'!$A$9:$A$36,"&lt;="&amp;(#REF!)),$S$6)</f>
        <v>0</v>
      </c>
      <c r="T12" s="40">
        <f>TRUNC((SUMIFS('[8]1'!$BL$9:$BL$36,'[8]1'!$C$9:$C$36,$H12,'[8]1'!$BN$9:$BN$36,$C$7,'[8]1'!$A$9:$A$36,"&gt;="&amp;(#REF!),'[8]1'!$A$9:$A$36,"&lt;="&amp;(#REF!))+(SUMIFS('[8]1'!$BI$9:$BI$36,'[8]1'!$C$9:$C$36,$H12,'[8]1'!$BN$9:$BN$36,$C$7,'[8]1'!$A$9:$A$36,"&gt;="&amp;(#REF!),'[8]1'!$A$9:$A$36,"&lt;="&amp;(#REF!))/S$6)))</f>
        <v>0</v>
      </c>
      <c r="U12" s="40">
        <f t="shared" si="0"/>
        <v>0</v>
      </c>
      <c r="V12" s="41"/>
      <c r="W12" s="42"/>
      <c r="X12" s="41"/>
      <c r="Y12" s="41"/>
      <c r="Z12" s="41"/>
      <c r="AA12" s="41"/>
      <c r="AB12" s="529"/>
    </row>
    <row r="13" spans="1:28" ht="16.5" customHeight="1">
      <c r="C13" s="30"/>
      <c r="D13" s="509"/>
      <c r="E13" s="43"/>
      <c r="F13" s="32"/>
      <c r="G13" s="33"/>
      <c r="H13" s="34" t="str">
        <f t="array" ref="H13">IFERROR(INDEX('3'!$H$5:$L$26,SMALL(IF('3'!$L$5:$L$26&gt;0,ROW('3'!$L$5:$L$26)),ROW(H7))-6,COLUMN()-7),"")</f>
        <v>مسعد</v>
      </c>
      <c r="I13" s="39">
        <f>SUMIFS('[8]1'!$AX$9:$AX$36,'[8]1'!$C$9:$C$36,$H13,'[8]1'!$BN$9:$BN$36,$C$7,'[8]1'!$A$9:$A$36,"&gt;="&amp;(#REF!),'[8]1'!$A$9:$A$36,"&lt;="&amp;(#REF!))</f>
        <v>0</v>
      </c>
      <c r="J13" s="39">
        <f>SUMIFS('[8]1'!$AY$9:$AY$36,'[8]1'!$C$9:$C$36,$H13,'[8]1'!$BN$9:$BN$36,$C$7,'[8]1'!$A$9:$A$36,"&gt;="&amp;(#REF!),'[8]1'!$A$9:$A$36,"&lt;="&amp;(#REF!))</f>
        <v>0</v>
      </c>
      <c r="K13" s="39">
        <f>SUMIFS('[8]1'!$AZ$9:$AZ$36,'[8]1'!$C$9:$C$36,$H13,'[8]1'!$BN$9:$BN$36,$C$7,'[8]1'!$A$9:$A$36,"&gt;="&amp;(#REF!),'[8]1'!$A$9:$A$36,"&lt;="&amp;(#REF!))</f>
        <v>0</v>
      </c>
      <c r="L13" s="39">
        <f>SUMIFS('[8]1'!$BA$9:$BA$36,'[8]1'!$C$9:$C$36,$H13,'[8]1'!$BN$9:$BN$36,$C$7,'[8]1'!$A$9:$A$36,"&gt;="&amp;(#REF!),'[8]1'!$A$9:$A$36,"&lt;="&amp;(#REF!))</f>
        <v>0</v>
      </c>
      <c r="M13" s="39">
        <f>SUMIFS('[8]1'!$BB$9:$BB$36,'[8]1'!$C$9:$C$36,$H13,'[8]1'!$BN$9:$BN$36,$C$7,'[8]1'!$A$9:$A$36,"&gt;="&amp;(#REF!),'[8]1'!$A$9:$A$36,"&lt;="&amp;(#REF!))</f>
        <v>0</v>
      </c>
      <c r="N13" s="39">
        <f>SUMIFS('[8]1'!$BC$9:$BC$36,'[8]1'!$C$9:$C$36,$H13,'[8]1'!$BN$9:$BN$36,$C$7,'[8]1'!$A$9:$A$36,"&gt;="&amp;(#REF!),'[8]1'!$A$9:$A$36,"&lt;="&amp;(#REF!))</f>
        <v>0</v>
      </c>
      <c r="O13" s="39">
        <f>SUMIFS('[8]1'!$BD$9:$BD$36,'[8]1'!$C$9:$C$36,$H13,'[8]1'!$BN$9:$BN$36,$C$7,'[8]1'!$A$9:$A$36,"&gt;="&amp;(#REF!),'[8]1'!$A$9:$A$36,"&lt;="&amp;(#REF!))</f>
        <v>0</v>
      </c>
      <c r="P13" s="39">
        <f>SUMIFS('[8]1'!$BE$9:$BE$36,'[8]1'!$C$9:$C$36,$H13,'[8]1'!$BN$9:$BN$36,$C$7,'[8]1'!$A$9:$A$36,"&gt;="&amp;(#REF!),'[8]1'!$A$9:$A$36,"&lt;="&amp;(#REF!))</f>
        <v>0</v>
      </c>
      <c r="Q13" s="39">
        <f>SUMIFS('[8]1'!$BF$9:$BF$36,'[8]1'!$C$9:$C$36,$H13,'[8]1'!$BN$9:$BN$36,$C$7,'[8]1'!$A$9:$A$36,"&gt;="&amp;(#REF!),'[8]1'!$A$9:$A$36,"&lt;="&amp;(#REF!))</f>
        <v>0</v>
      </c>
      <c r="R13" s="39">
        <f>SUMIFS('[8]1'!$BG$9:$BG$36,'[8]1'!$C$9:$C$36,$H13,'[8]1'!$BN$9:$BN$36,$C$7,'[8]1'!$A$9:$A$36,"&gt;="&amp;(#REF!),'[8]1'!$A$9:$A$36,"&lt;="&amp;(#REF!))</f>
        <v>0</v>
      </c>
      <c r="S13" s="35">
        <f>MOD(SUMIFS('[8]1'!$BI$9:$BI$36,'[8]1'!$C$9:$C$36,$H13,'[8]1'!$BN$9:$BN$36,$C$7,'[8]1'!$A$9:$A$36,"&gt;="&amp;(#REF!),'[8]1'!$A$9:$A$36,"&lt;="&amp;(#REF!)),$S$6)</f>
        <v>0</v>
      </c>
      <c r="T13" s="40">
        <f>TRUNC((SUMIFS('[8]1'!$BL$9:$BL$36,'[8]1'!$C$9:$C$36,$H13,'[8]1'!$BN$9:$BN$36,$C$7,'[8]1'!$A$9:$A$36,"&gt;="&amp;(#REF!),'[8]1'!$A$9:$A$36,"&lt;="&amp;(#REF!))+(SUMIFS('[8]1'!$BI$9:$BI$36,'[8]1'!$C$9:$C$36,$H13,'[8]1'!$BN$9:$BN$36,$C$7,'[8]1'!$A$9:$A$36,"&gt;="&amp;(#REF!),'[8]1'!$A$9:$A$36,"&lt;="&amp;(#REF!))/S$6)))</f>
        <v>0</v>
      </c>
      <c r="U13" s="40">
        <f t="shared" si="0"/>
        <v>0</v>
      </c>
      <c r="V13" s="41">
        <v>12000</v>
      </c>
      <c r="W13" s="42">
        <v>2000</v>
      </c>
      <c r="X13" s="41">
        <f>SUMIFS('[8]1'!BT:BT,'[8]1'!C:C,$H13,'[8]1'!BN:BN,$C$7,'[8]1'!A:A,"&gt;="&amp;(#REF!),'[8]1'!A:A,"&lt;="&amp;(#REF!))</f>
        <v>0</v>
      </c>
      <c r="Y13" s="41">
        <f>SUMIFS('[8]1'!BV:BV,'[8]1'!C:C,$H13,'[8]1'!BN:BN,$C$7,'[8]1'!A:A,"&gt;="&amp;(#REF!),'[8]1'!A:A,"&lt;="&amp;(#REF!))</f>
        <v>0</v>
      </c>
      <c r="Z13" s="41">
        <v>2000</v>
      </c>
      <c r="AA13" s="41">
        <v>12000</v>
      </c>
      <c r="AB13" s="529"/>
    </row>
    <row r="14" spans="1:28" ht="16.5" customHeight="1">
      <c r="D14" s="509"/>
      <c r="E14" s="43"/>
      <c r="F14" s="32">
        <v>7</v>
      </c>
      <c r="G14" s="33">
        <v>169</v>
      </c>
      <c r="H14" s="34" t="str">
        <f t="array" ref="H14">IFERROR(INDEX('3'!$H$5:$L$26,SMALL(IF('3'!$L$5:$L$26&gt;0,ROW('3'!$L$5:$L$26)),ROW(H8))-6,COLUMN()-7),"")</f>
        <v>وليد</v>
      </c>
      <c r="I14" s="39">
        <f>SUMIFS('[8]1'!$AX$9:$AX$36,'[8]1'!$C$9:$C$36,$H14,'[8]1'!$BN$9:$BN$36,$C$7,'[8]1'!$A$9:$A$36,"&gt;="&amp;(#REF!),'[8]1'!$A$9:$A$36,"&lt;="&amp;(#REF!))</f>
        <v>0</v>
      </c>
      <c r="J14" s="39">
        <f>SUMIFS('[8]1'!$AY$9:$AY$36,'[8]1'!$C$9:$C$36,$H14,'[8]1'!$BN$9:$BN$36,$C$7,'[8]1'!$A$9:$A$36,"&gt;="&amp;(#REF!),'[8]1'!$A$9:$A$36,"&lt;="&amp;(#REF!))</f>
        <v>0</v>
      </c>
      <c r="K14" s="39">
        <f>SUMIFS('[8]1'!$AZ$9:$AZ$36,'[8]1'!$C$9:$C$36,$H14,'[8]1'!$BN$9:$BN$36,$C$7,'[8]1'!$A$9:$A$36,"&gt;="&amp;(#REF!),'[8]1'!$A$9:$A$36,"&lt;="&amp;(#REF!))</f>
        <v>0</v>
      </c>
      <c r="L14" s="39">
        <f>SUMIFS('[8]1'!$BA$9:$BA$36,'[8]1'!$C$9:$C$36,$H14,'[8]1'!$BN$9:$BN$36,$C$7,'[8]1'!$A$9:$A$36,"&gt;="&amp;(#REF!),'[8]1'!$A$9:$A$36,"&lt;="&amp;(#REF!))</f>
        <v>0</v>
      </c>
      <c r="M14" s="39">
        <f>SUMIFS('[8]1'!$BB$9:$BB$36,'[8]1'!$C$9:$C$36,$H14,'[8]1'!$BN$9:$BN$36,$C$7,'[8]1'!$A$9:$A$36,"&gt;="&amp;(#REF!),'[8]1'!$A$9:$A$36,"&lt;="&amp;(#REF!))</f>
        <v>0</v>
      </c>
      <c r="N14" s="39">
        <f>SUMIFS('[8]1'!$BC$9:$BC$36,'[8]1'!$C$9:$C$36,$H14,'[8]1'!$BN$9:$BN$36,$C$7,'[8]1'!$A$9:$A$36,"&gt;="&amp;(#REF!),'[8]1'!$A$9:$A$36,"&lt;="&amp;(#REF!))</f>
        <v>0</v>
      </c>
      <c r="O14" s="39">
        <f>SUMIFS('[8]1'!$BD$9:$BD$36,'[8]1'!$C$9:$C$36,$H14,'[8]1'!$BN$9:$BN$36,$C$7,'[8]1'!$A$9:$A$36,"&gt;="&amp;(#REF!),'[8]1'!$A$9:$A$36,"&lt;="&amp;(#REF!))</f>
        <v>0</v>
      </c>
      <c r="P14" s="39">
        <f>SUMIFS('[8]1'!$BE$9:$BE$36,'[8]1'!$C$9:$C$36,$H14,'[8]1'!$BN$9:$BN$36,$C$7,'[8]1'!$A$9:$A$36,"&gt;="&amp;(#REF!),'[8]1'!$A$9:$A$36,"&lt;="&amp;(#REF!))</f>
        <v>0</v>
      </c>
      <c r="Q14" s="39">
        <f>SUMIFS('[8]1'!$BF$9:$BF$36,'[8]1'!$C$9:$C$36,$H14,'[8]1'!$BN$9:$BN$36,$C$7,'[8]1'!$A$9:$A$36,"&gt;="&amp;(#REF!),'[8]1'!$A$9:$A$36,"&lt;="&amp;(#REF!))</f>
        <v>0</v>
      </c>
      <c r="R14" s="39">
        <f>SUMIFS('[8]1'!$BG$9:$BG$36,'[8]1'!$C$9:$C$36,$H14,'[8]1'!$BN$9:$BN$36,$C$7,'[8]1'!$A$9:$A$36,"&gt;="&amp;(#REF!),'[8]1'!$A$9:$A$36,"&lt;="&amp;(#REF!))</f>
        <v>0</v>
      </c>
      <c r="S14" s="35">
        <f>MOD(SUMIFS('[8]1'!$BI$9:$BI$36,'[8]1'!$C$9:$C$36,$H14,'[8]1'!$BN$9:$BN$36,$C$7,'[8]1'!$A$9:$A$36,"&gt;="&amp;(#REF!),'[8]1'!$A$9:$A$36,"&lt;="&amp;(#REF!)),$S$6)</f>
        <v>0</v>
      </c>
      <c r="T14" s="40">
        <f>TRUNC((SUMIFS('[8]1'!$BL$9:$BL$36,'[8]1'!$C$9:$C$36,$H14,'[8]1'!$BN$9:$BN$36,$C$7,'[8]1'!$A$9:$A$36,"&gt;="&amp;(#REF!),'[8]1'!$A$9:$A$36,"&lt;="&amp;(#REF!))+(SUMIFS('[8]1'!$BI$9:$BI$36,'[8]1'!$C$9:$C$36,$H14,'[8]1'!$BN$9:$BN$36,$C$7,'[8]1'!$A$9:$A$36,"&gt;="&amp;(#REF!),'[8]1'!$A$9:$A$36,"&lt;="&amp;(#REF!))/S$6)))</f>
        <v>0</v>
      </c>
      <c r="U14" s="40">
        <f t="shared" si="0"/>
        <v>0</v>
      </c>
      <c r="V14" s="41">
        <v>3000</v>
      </c>
      <c r="W14" s="42">
        <v>500</v>
      </c>
      <c r="X14" s="41">
        <f>SUMIFS('[8]1'!BT:BT,'[8]1'!C:C,$H14,'[8]1'!BN:BN,$C$7,'[8]1'!A:A,"&gt;="&amp;(#REF!),'[8]1'!A:A,"&lt;="&amp;(#REF!))</f>
        <v>0</v>
      </c>
      <c r="Y14" s="41">
        <f>SUMIFS('[8]1'!BV:BV,'[8]1'!C:C,$H14,'[8]1'!BN:BN,$C$7,'[8]1'!A:A,"&gt;="&amp;(#REF!),'[8]1'!A:A,"&lt;="&amp;(#REF!))</f>
        <v>0</v>
      </c>
      <c r="Z14" s="41"/>
      <c r="AA14" s="41">
        <v>3500</v>
      </c>
      <c r="AB14" s="529"/>
    </row>
    <row r="15" spans="1:28" ht="16.5" customHeight="1">
      <c r="D15" s="18"/>
      <c r="E15" s="43"/>
      <c r="F15" s="44">
        <v>18</v>
      </c>
      <c r="G15" s="45"/>
      <c r="H15" s="34" t="str">
        <f t="array" ref="H15">IFERROR(INDEX('3'!$H$5:$L$26,SMALL(IF('3'!$L$5:$L$26&gt;0,ROW('3'!$L$5:$L$26)),ROW(H9))-6,COLUMN()-7),"")</f>
        <v>مهابه</v>
      </c>
      <c r="I15" s="39">
        <f>SUMIFS('[8]1'!$AX$9:$AX$36,'[8]1'!$C$9:$C$36,$H15,'[8]1'!$BN$9:$BN$36,$C$7,'[8]1'!$A$9:$A$36,"&gt;="&amp;(#REF!),'[8]1'!$A$9:$A$36,"&lt;="&amp;(#REF!))</f>
        <v>0</v>
      </c>
      <c r="J15" s="39">
        <f>SUMIFS('[8]1'!$AY$9:$AY$36,'[8]1'!$C$9:$C$36,$H15,'[8]1'!$BN$9:$BN$36,$C$7,'[8]1'!$A$9:$A$36,"&gt;="&amp;(#REF!),'[8]1'!$A$9:$A$36,"&lt;="&amp;(#REF!))</f>
        <v>0</v>
      </c>
      <c r="K15" s="39">
        <f>SUMIFS('[8]1'!$AZ$9:$AZ$36,'[8]1'!$C$9:$C$36,$H15,'[8]1'!$BN$9:$BN$36,$C$7,'[8]1'!$A$9:$A$36,"&gt;="&amp;(#REF!),'[8]1'!$A$9:$A$36,"&lt;="&amp;(#REF!))</f>
        <v>0</v>
      </c>
      <c r="L15" s="39">
        <f>SUMIFS('[8]1'!$BA$9:$BA$36,'[8]1'!$C$9:$C$36,$H15,'[8]1'!$BN$9:$BN$36,$C$7,'[8]1'!$A$9:$A$36,"&gt;="&amp;(#REF!),'[8]1'!$A$9:$A$36,"&lt;="&amp;(#REF!))</f>
        <v>0</v>
      </c>
      <c r="M15" s="39">
        <f>SUMIFS('[8]1'!$BB$9:$BB$36,'[8]1'!$C$9:$C$36,$H15,'[8]1'!$BN$9:$BN$36,$C$7,'[8]1'!$A$9:$A$36,"&gt;="&amp;(#REF!),'[8]1'!$A$9:$A$36,"&lt;="&amp;(#REF!))</f>
        <v>0</v>
      </c>
      <c r="N15" s="39">
        <f>SUMIFS('[8]1'!$BC$9:$BC$36,'[8]1'!$C$9:$C$36,$H15,'[8]1'!$BN$9:$BN$36,$C$7,'[8]1'!$A$9:$A$36,"&gt;="&amp;(#REF!),'[8]1'!$A$9:$A$36,"&lt;="&amp;(#REF!))</f>
        <v>0</v>
      </c>
      <c r="O15" s="39">
        <f>SUMIFS('[8]1'!$BD$9:$BD$36,'[8]1'!$C$9:$C$36,$H15,'[8]1'!$BN$9:$BN$36,$C$7,'[8]1'!$A$9:$A$36,"&gt;="&amp;(#REF!),'[8]1'!$A$9:$A$36,"&lt;="&amp;(#REF!))</f>
        <v>0</v>
      </c>
      <c r="P15" s="39">
        <f>SUMIFS('[8]1'!$BE$9:$BE$36,'[8]1'!$C$9:$C$36,$H15,'[8]1'!$BN$9:$BN$36,$C$7,'[8]1'!$A$9:$A$36,"&gt;="&amp;(#REF!),'[8]1'!$A$9:$A$36,"&lt;="&amp;(#REF!))</f>
        <v>0</v>
      </c>
      <c r="Q15" s="39">
        <f>SUMIFS('[8]1'!$BF$9:$BF$36,'[8]1'!$C$9:$C$36,$H15,'[8]1'!$BN$9:$BN$36,$C$7,'[8]1'!$A$9:$A$36,"&gt;="&amp;(#REF!),'[8]1'!$A$9:$A$36,"&lt;="&amp;(#REF!))</f>
        <v>0</v>
      </c>
      <c r="R15" s="39">
        <f>SUMIFS('[8]1'!$BG$9:$BG$36,'[8]1'!$C$9:$C$36,$H15,'[8]1'!$BN$9:$BN$36,$C$7,'[8]1'!$A$9:$A$36,"&gt;="&amp;(#REF!),'[8]1'!$A$9:$A$36,"&lt;="&amp;(#REF!))</f>
        <v>0</v>
      </c>
      <c r="S15" s="35">
        <f>MOD(SUMIFS('[8]1'!$BI$9:$BI$36,'[8]1'!$C$9:$C$36,$H15,'[8]1'!$BN$9:$BN$36,$C$7,'[8]1'!$A$9:$A$36,"&gt;="&amp;(#REF!),'[8]1'!$A$9:$A$36,"&lt;="&amp;(#REF!)),$S$6)</f>
        <v>0</v>
      </c>
      <c r="T15" s="40">
        <f>TRUNC((SUMIFS('[8]1'!$BL$9:$BL$36,'[8]1'!$C$9:$C$36,$H15,'[8]1'!$BN$9:$BN$36,$C$7,'[8]1'!$A$9:$A$36,"&gt;="&amp;(#REF!),'[8]1'!$A$9:$A$36,"&lt;="&amp;(#REF!))+(SUMIFS('[8]1'!$BI$9:$BI$36,'[8]1'!$C$9:$C$36,$H15,'[8]1'!$BN$9:$BN$36,$C$7,'[8]1'!$A$9:$A$36,"&gt;="&amp;(#REF!),'[8]1'!$A$9:$A$36,"&lt;="&amp;(#REF!))/S$6)))</f>
        <v>0</v>
      </c>
      <c r="U15" s="40">
        <f t="shared" si="0"/>
        <v>0</v>
      </c>
      <c r="V15" s="41">
        <v>-200</v>
      </c>
      <c r="W15" s="42"/>
      <c r="X15" s="41">
        <f>SUMIFS('[8]1'!BT:BT,'[8]1'!C:C,$H15,'[8]1'!BN:BN,$C$7,'[8]1'!A:A,"&gt;="&amp;(#REF!),'[8]1'!A:A,"&lt;="&amp;(#REF!))</f>
        <v>0</v>
      </c>
      <c r="Y15" s="41">
        <f>SUMIFS('[8]1'!BV:BV,'[8]1'!C:C,$H15,'[8]1'!BN:BN,$C$7,'[8]1'!A:A,"&gt;="&amp;(#REF!),'[8]1'!A:A,"&lt;="&amp;(#REF!))</f>
        <v>0</v>
      </c>
      <c r="Z15" s="41"/>
      <c r="AA15" s="41">
        <v>-200</v>
      </c>
      <c r="AB15" s="529"/>
    </row>
    <row r="16" spans="1:28" ht="16.5" customHeight="1">
      <c r="D16" s="18"/>
      <c r="E16" s="43"/>
      <c r="F16" s="44"/>
      <c r="G16" s="45"/>
      <c r="H16" s="34" t="str">
        <f t="array" ref="H16">IFERROR(INDEX('3'!$H$5:$L$26,SMALL(IF('3'!$L$5:$L$26&gt;0,ROW('3'!$L$5:$L$26)),ROW(H10))-6,COLUMN()-7),"")</f>
        <v>فوزي</v>
      </c>
      <c r="I16" s="39">
        <f>SUMIFS('[8]1'!$AX$9:$AX$36,'[8]1'!$C$9:$C$36,$H16,'[8]1'!$BN$9:$BN$36,$C$7,'[8]1'!$A$9:$A$36,"&gt;="&amp;(#REF!),'[8]1'!$A$9:$A$36,"&lt;="&amp;(#REF!))</f>
        <v>0</v>
      </c>
      <c r="J16" s="39">
        <f>SUMIFS('[8]1'!$AY$9:$AY$36,'[8]1'!$C$9:$C$36,$H16,'[8]1'!$BN$9:$BN$36,$C$7,'[8]1'!$A$9:$A$36,"&gt;="&amp;(#REF!),'[8]1'!$A$9:$A$36,"&lt;="&amp;(#REF!))</f>
        <v>0</v>
      </c>
      <c r="K16" s="39">
        <f>SUMIFS('[8]1'!$AZ$9:$AZ$36,'[8]1'!$C$9:$C$36,$H16,'[8]1'!$BN$9:$BN$36,$C$7,'[8]1'!$A$9:$A$36,"&gt;="&amp;(#REF!),'[8]1'!$A$9:$A$36,"&lt;="&amp;(#REF!))</f>
        <v>0</v>
      </c>
      <c r="L16" s="39">
        <f>SUMIFS('[8]1'!$BA$9:$BA$36,'[8]1'!$C$9:$C$36,$H16,'[8]1'!$BN$9:$BN$36,$C$7,'[8]1'!$A$9:$A$36,"&gt;="&amp;(#REF!),'[8]1'!$A$9:$A$36,"&lt;="&amp;(#REF!))</f>
        <v>0</v>
      </c>
      <c r="M16" s="39">
        <f>SUMIFS('[8]1'!$BB$9:$BB$36,'[8]1'!$C$9:$C$36,$H16,'[8]1'!$BN$9:$BN$36,$C$7,'[8]1'!$A$9:$A$36,"&gt;="&amp;(#REF!),'[8]1'!$A$9:$A$36,"&lt;="&amp;(#REF!))</f>
        <v>0</v>
      </c>
      <c r="N16" s="39">
        <f>SUMIFS('[8]1'!$BC$9:$BC$36,'[8]1'!$C$9:$C$36,$H16,'[8]1'!$BN$9:$BN$36,$C$7,'[8]1'!$A$9:$A$36,"&gt;="&amp;(#REF!),'[8]1'!$A$9:$A$36,"&lt;="&amp;(#REF!))</f>
        <v>0</v>
      </c>
      <c r="O16" s="39">
        <f>SUMIFS('[8]1'!$BD$9:$BD$36,'[8]1'!$C$9:$C$36,$H16,'[8]1'!$BN$9:$BN$36,$C$7,'[8]1'!$A$9:$A$36,"&gt;="&amp;(#REF!),'[8]1'!$A$9:$A$36,"&lt;="&amp;(#REF!))</f>
        <v>0</v>
      </c>
      <c r="P16" s="39">
        <f>SUMIFS('[8]1'!$BE$9:$BE$36,'[8]1'!$C$9:$C$36,$H16,'[8]1'!$BN$9:$BN$36,$C$7,'[8]1'!$A$9:$A$36,"&gt;="&amp;(#REF!),'[8]1'!$A$9:$A$36,"&lt;="&amp;(#REF!))</f>
        <v>0</v>
      </c>
      <c r="Q16" s="39">
        <f>SUMIFS('[8]1'!$BF$9:$BF$36,'[8]1'!$C$9:$C$36,$H16,'[8]1'!$BN$9:$BN$36,$C$7,'[8]1'!$A$9:$A$36,"&gt;="&amp;(#REF!),'[8]1'!$A$9:$A$36,"&lt;="&amp;(#REF!))</f>
        <v>0</v>
      </c>
      <c r="R16" s="39">
        <f>SUMIFS('[8]1'!$BG$9:$BG$36,'[8]1'!$C$9:$C$36,$H16,'[8]1'!$BN$9:$BN$36,$C$7,'[8]1'!$A$9:$A$36,"&gt;="&amp;(#REF!),'[8]1'!$A$9:$A$36,"&lt;="&amp;(#REF!))</f>
        <v>0</v>
      </c>
      <c r="S16" s="35">
        <f>MOD(SUMIFS('[8]1'!$BI$9:$BI$36,'[8]1'!$C$9:$C$36,$H16,'[8]1'!$BN$9:$BN$36,$C$7,'[8]1'!$A$9:$A$36,"&gt;="&amp;(#REF!),'[8]1'!$A$9:$A$36,"&lt;="&amp;(#REF!)),$S$6)</f>
        <v>0</v>
      </c>
      <c r="T16" s="40">
        <f>TRUNC((SUMIFS('[8]1'!$BL$9:$BL$36,'[8]1'!$C$9:$C$36,$H16,'[8]1'!$BN$9:$BN$36,$C$7,'[8]1'!$A$9:$A$36,"&gt;="&amp;(#REF!),'[8]1'!$A$9:$A$36,"&lt;="&amp;(#REF!))+(SUMIFS('[8]1'!$BI$9:$BI$36,'[8]1'!$C$9:$C$36,$H16,'[8]1'!$BN$9:$BN$36,$C$7,'[8]1'!$A$9:$A$36,"&gt;="&amp;(#REF!),'[8]1'!$A$9:$A$36,"&lt;="&amp;(#REF!))/S$6)))</f>
        <v>0</v>
      </c>
      <c r="U16" s="40">
        <f t="shared" si="0"/>
        <v>0</v>
      </c>
      <c r="V16" s="41">
        <v>5000000</v>
      </c>
      <c r="W16" s="42">
        <v>15000000</v>
      </c>
      <c r="X16" s="41">
        <f>SUMIFS('[8]1'!BT:BT,'[8]1'!C:C,$H16,'[8]1'!BN:BN,$C$7,'[8]1'!A:A,"&gt;="&amp;(#REF!),'[8]1'!A:A,"&lt;="&amp;(#REF!))</f>
        <v>0</v>
      </c>
      <c r="Y16" s="41">
        <f>SUMIFS('[8]1'!BV:BV,'[8]1'!C:C,$H16,'[8]1'!BN:BN,$C$7,'[8]1'!A:A,"&gt;="&amp;(#REF!),'[8]1'!A:A,"&lt;="&amp;(#REF!))</f>
        <v>0</v>
      </c>
      <c r="Z16" s="41"/>
      <c r="AA16" s="41">
        <v>20000000</v>
      </c>
      <c r="AB16" s="529"/>
    </row>
    <row r="17" spans="4:28" ht="16.5" customHeight="1">
      <c r="D17" s="18"/>
      <c r="E17" s="43"/>
      <c r="F17" s="44">
        <v>18</v>
      </c>
      <c r="G17" s="45"/>
      <c r="H17" s="34" t="str">
        <f t="array" ref="H17">IFERROR(INDEX('3'!$H$5:$L$26,SMALL(IF('3'!$L$5:$L$26&gt;0,ROW('3'!$L$5:$L$26)),ROW(H11))-6,COLUMN()-7),"")</f>
        <v>طاارق</v>
      </c>
      <c r="I17" s="39">
        <f>SUMIFS('[8]1'!$AX$9:$AX$36,'[8]1'!$C$9:$C$36,$H17,'[8]1'!$BN$9:$BN$36,$C$7,'[8]1'!$A$9:$A$36,"&gt;="&amp;(#REF!),'[8]1'!$A$9:$A$36,"&lt;="&amp;(#REF!))</f>
        <v>0</v>
      </c>
      <c r="J17" s="39">
        <f>SUMIFS('[8]1'!$AY$9:$AY$36,'[8]1'!$C$9:$C$36,$H17,'[8]1'!$BN$9:$BN$36,$C$7,'[8]1'!$A$9:$A$36,"&gt;="&amp;(#REF!),'[8]1'!$A$9:$A$36,"&lt;="&amp;(#REF!))</f>
        <v>0</v>
      </c>
      <c r="K17" s="39">
        <f>SUMIFS('[8]1'!$AZ$9:$AZ$36,'[8]1'!$C$9:$C$36,$H17,'[8]1'!$BN$9:$BN$36,$C$7,'[8]1'!$A$9:$A$36,"&gt;="&amp;(#REF!),'[8]1'!$A$9:$A$36,"&lt;="&amp;(#REF!))</f>
        <v>0</v>
      </c>
      <c r="L17" s="39">
        <f>SUMIFS('[8]1'!$BA$9:$BA$36,'[8]1'!$C$9:$C$36,$H17,'[8]1'!$BN$9:$BN$36,$C$7,'[8]1'!$A$9:$A$36,"&gt;="&amp;(#REF!),'[8]1'!$A$9:$A$36,"&lt;="&amp;(#REF!))</f>
        <v>0</v>
      </c>
      <c r="M17" s="39">
        <f>SUMIFS('[8]1'!$BB$9:$BB$36,'[8]1'!$C$9:$C$36,$H17,'[8]1'!$BN$9:$BN$36,$C$7,'[8]1'!$A$9:$A$36,"&gt;="&amp;(#REF!),'[8]1'!$A$9:$A$36,"&lt;="&amp;(#REF!))</f>
        <v>0</v>
      </c>
      <c r="N17" s="39">
        <f>SUMIFS('[8]1'!$BC$9:$BC$36,'[8]1'!$C$9:$C$36,$H17,'[8]1'!$BN$9:$BN$36,$C$7,'[8]1'!$A$9:$A$36,"&gt;="&amp;(#REF!),'[8]1'!$A$9:$A$36,"&lt;="&amp;(#REF!))</f>
        <v>0</v>
      </c>
      <c r="O17" s="39">
        <f>SUMIFS('[8]1'!$BD$9:$BD$36,'[8]1'!$C$9:$C$36,$H17,'[8]1'!$BN$9:$BN$36,$C$7,'[8]1'!$A$9:$A$36,"&gt;="&amp;(#REF!),'[8]1'!$A$9:$A$36,"&lt;="&amp;(#REF!))</f>
        <v>0</v>
      </c>
      <c r="P17" s="39">
        <f>SUMIFS('[8]1'!$BE$9:$BE$36,'[8]1'!$C$9:$C$36,$H17,'[8]1'!$BN$9:$BN$36,$C$7,'[8]1'!$A$9:$A$36,"&gt;="&amp;(#REF!),'[8]1'!$A$9:$A$36,"&lt;="&amp;(#REF!))</f>
        <v>0</v>
      </c>
      <c r="Q17" s="39">
        <f>SUMIFS('[8]1'!$BF$9:$BF$36,'[8]1'!$C$9:$C$36,$H17,'[8]1'!$BN$9:$BN$36,$C$7,'[8]1'!$A$9:$A$36,"&gt;="&amp;(#REF!),'[8]1'!$A$9:$A$36,"&lt;="&amp;(#REF!))</f>
        <v>0</v>
      </c>
      <c r="R17" s="39">
        <f>SUMIFS('[8]1'!$BG$9:$BG$36,'[8]1'!$C$9:$C$36,$H17,'[8]1'!$BN$9:$BN$36,$C$7,'[8]1'!$A$9:$A$36,"&gt;="&amp;(#REF!),'[8]1'!$A$9:$A$36,"&lt;="&amp;(#REF!))</f>
        <v>0</v>
      </c>
      <c r="S17" s="35">
        <f>MOD(SUMIFS('[8]1'!$BI$9:$BI$36,'[8]1'!$C$9:$C$36,$H17,'[8]1'!$BN$9:$BN$36,$C$7,'[8]1'!$A$9:$A$36,"&gt;="&amp;(#REF!),'[8]1'!$A$9:$A$36,"&lt;="&amp;(#REF!)),$S$6)</f>
        <v>0</v>
      </c>
      <c r="T17" s="40">
        <f>TRUNC((SUMIFS('[8]1'!$BL$9:$BL$36,'[8]1'!$C$9:$C$36,$H17,'[8]1'!$BN$9:$BN$36,$C$7,'[8]1'!$A$9:$A$36,"&gt;="&amp;(#REF!),'[8]1'!$A$9:$A$36,"&lt;="&amp;(#REF!))+(SUMIFS('[8]1'!$BI$9:$BI$36,'[8]1'!$C$9:$C$36,$H17,'[8]1'!$BN$9:$BN$36,$C$7,'[8]1'!$A$9:$A$36,"&gt;="&amp;(#REF!),'[8]1'!$A$9:$A$36,"&lt;="&amp;(#REF!))/S$6)))</f>
        <v>0</v>
      </c>
      <c r="U17" s="40">
        <f t="shared" si="0"/>
        <v>0</v>
      </c>
      <c r="V17" s="41"/>
      <c r="W17" s="42"/>
      <c r="X17" s="41"/>
      <c r="Y17" s="41"/>
      <c r="Z17" s="41"/>
      <c r="AA17" s="41"/>
      <c r="AB17" s="530"/>
    </row>
    <row r="18" spans="4:28" ht="16.5" customHeight="1">
      <c r="D18" s="18"/>
      <c r="E18" s="43"/>
      <c r="F18" s="44"/>
      <c r="G18" s="45"/>
      <c r="H18" s="34" t="str">
        <f t="array" ref="H18">IFERROR(INDEX('3'!$H$5:$L$26,SMALL(IF('3'!$L$5:$L$26&gt;0,ROW('3'!$L$5:$L$26)),ROW(H12))-6,COLUMN()-7),"")</f>
        <v>متعب</v>
      </c>
      <c r="I18" s="39">
        <f>SUMIFS('[8]1'!$AX$9:$AX$36,'[8]1'!$C$9:$C$36,$H18,'[8]1'!$BN$9:$BN$36,$C$7,'[8]1'!$A$9:$A$36,"&gt;="&amp;(#REF!),'[8]1'!$A$9:$A$36,"&lt;="&amp;(#REF!))</f>
        <v>0</v>
      </c>
      <c r="J18" s="39">
        <f>SUMIFS('[8]1'!$AY$9:$AY$36,'[8]1'!$C$9:$C$36,$H18,'[8]1'!$BN$9:$BN$36,$C$7,'[8]1'!$A$9:$A$36,"&gt;="&amp;(#REF!),'[8]1'!$A$9:$A$36,"&lt;="&amp;(#REF!))</f>
        <v>0</v>
      </c>
      <c r="K18" s="39">
        <f>SUMIFS('[8]1'!$AZ$9:$AZ$36,'[8]1'!$C$9:$C$36,$H18,'[8]1'!$BN$9:$BN$36,$C$7,'[8]1'!$A$9:$A$36,"&gt;="&amp;(#REF!),'[8]1'!$A$9:$A$36,"&lt;="&amp;(#REF!))</f>
        <v>0</v>
      </c>
      <c r="L18" s="39">
        <f>SUMIFS('[8]1'!$BA$9:$BA$36,'[8]1'!$C$9:$C$36,$H18,'[8]1'!$BN$9:$BN$36,$C$7,'[8]1'!$A$9:$A$36,"&gt;="&amp;(#REF!),'[8]1'!$A$9:$A$36,"&lt;="&amp;(#REF!))</f>
        <v>0</v>
      </c>
      <c r="M18" s="39">
        <f>SUMIFS('[8]1'!$BB$9:$BB$36,'[8]1'!$C$9:$C$36,$H18,'[8]1'!$BN$9:$BN$36,$C$7,'[8]1'!$A$9:$A$36,"&gt;="&amp;(#REF!),'[8]1'!$A$9:$A$36,"&lt;="&amp;(#REF!))</f>
        <v>0</v>
      </c>
      <c r="N18" s="39">
        <f>SUMIFS('[8]1'!$BC$9:$BC$36,'[8]1'!$C$9:$C$36,$H18,'[8]1'!$BN$9:$BN$36,$C$7,'[8]1'!$A$9:$A$36,"&gt;="&amp;(#REF!),'[8]1'!$A$9:$A$36,"&lt;="&amp;(#REF!))</f>
        <v>0</v>
      </c>
      <c r="O18" s="39">
        <f>SUMIFS('[8]1'!$BD$9:$BD$36,'[8]1'!$C$9:$C$36,$H18,'[8]1'!$BN$9:$BN$36,$C$7,'[8]1'!$A$9:$A$36,"&gt;="&amp;(#REF!),'[8]1'!$A$9:$A$36,"&lt;="&amp;(#REF!))</f>
        <v>0</v>
      </c>
      <c r="P18" s="39">
        <f>SUMIFS('[8]1'!$BE$9:$BE$36,'[8]1'!$C$9:$C$36,$H18,'[8]1'!$BN$9:$BN$36,$C$7,'[8]1'!$A$9:$A$36,"&gt;="&amp;(#REF!),'[8]1'!$A$9:$A$36,"&lt;="&amp;(#REF!))</f>
        <v>0</v>
      </c>
      <c r="Q18" s="39">
        <f>SUMIFS('[8]1'!$BF$9:$BF$36,'[8]1'!$C$9:$C$36,$H18,'[8]1'!$BN$9:$BN$36,$C$7,'[8]1'!$A$9:$A$36,"&gt;="&amp;(#REF!),'[8]1'!$A$9:$A$36,"&lt;="&amp;(#REF!))</f>
        <v>0</v>
      </c>
      <c r="R18" s="39">
        <f>SUMIFS('[8]1'!$BG$9:$BG$36,'[8]1'!$C$9:$C$36,$H18,'[8]1'!$BN$9:$BN$36,$C$7,'[8]1'!$A$9:$A$36,"&gt;="&amp;(#REF!),'[8]1'!$A$9:$A$36,"&lt;="&amp;(#REF!))</f>
        <v>0</v>
      </c>
      <c r="S18" s="35">
        <f>MOD(SUMIFS('[8]1'!$BI$9:$BI$36,'[8]1'!$C$9:$C$36,$H18,'[8]1'!$BN$9:$BN$36,$C$7,'[8]1'!$A$9:$A$36,"&gt;="&amp;(#REF!),'[8]1'!$A$9:$A$36,"&lt;="&amp;(#REF!)),$S$6)</f>
        <v>0</v>
      </c>
      <c r="T18" s="40">
        <f>TRUNC((SUMIFS('[8]1'!$BL$9:$BL$36,'[8]1'!$C$9:$C$36,$H18,'[8]1'!$BN$9:$BN$36,$C$7,'[8]1'!$A$9:$A$36,"&gt;="&amp;(#REF!),'[8]1'!$A$9:$A$36,"&lt;="&amp;(#REF!))+(SUMIFS('[8]1'!$BI$9:$BI$36,'[8]1'!$C$9:$C$36,$H18,'[8]1'!$BN$9:$BN$36,$C$7,'[8]1'!$A$9:$A$36,"&gt;="&amp;(#REF!),'[8]1'!$A$9:$A$36,"&lt;="&amp;(#REF!))/S$6)))</f>
        <v>0</v>
      </c>
      <c r="U18" s="40">
        <f t="shared" si="0"/>
        <v>0</v>
      </c>
      <c r="V18" s="41"/>
      <c r="W18" s="42"/>
      <c r="X18" s="41"/>
      <c r="Y18" s="41"/>
      <c r="Z18" s="41"/>
      <c r="AA18" s="41"/>
      <c r="AB18" s="46"/>
    </row>
    <row r="19" spans="4:28" ht="16.5" customHeight="1">
      <c r="D19" s="512" t="s">
        <v>51</v>
      </c>
      <c r="E19" s="47"/>
      <c r="F19" s="48">
        <v>1</v>
      </c>
      <c r="G19" s="48">
        <v>355</v>
      </c>
      <c r="H19" s="34" t="str">
        <f t="array" ref="H19">IFERROR(INDEX('3'!$H$5:$L$26,SMALL(IF('3'!$L$5:$L$26&gt;0,ROW('3'!$L$5:$L$26)),ROW(H13))-6,COLUMN()-7),"")</f>
        <v>منور</v>
      </c>
      <c r="I19" s="50">
        <f>SUMIFS('[8]1'!$AX$9:$AX$36,'[8]1'!$C$9:$C$36,$H19,'[8]1'!$BN$9:$BN$36,$C$7,'[8]1'!$A$9:$A$36,"&gt;="&amp;(#REF!),'[8]1'!$A$9:$A$36,"&lt;="&amp;(#REF!))</f>
        <v>0</v>
      </c>
      <c r="J19" s="50">
        <f>SUMIFS('[8]1'!$AY$9:$AY$36,'[8]1'!$C$9:$C$36,$H19,'[8]1'!$BN$9:$BN$36,$C$7,'[8]1'!$A$9:$A$36,"&gt;="&amp;(#REF!),'[8]1'!$A$9:$A$36,"&lt;="&amp;(#REF!))</f>
        <v>0</v>
      </c>
      <c r="K19" s="50">
        <f>SUMIFS('[8]1'!$AZ$9:$AZ$36,'[8]1'!$C$9:$C$36,$H19,'[8]1'!$BN$9:$BN$36,$C$7,'[8]1'!$A$9:$A$36,"&gt;="&amp;(#REF!),'[8]1'!$A$9:$A$36,"&lt;="&amp;(#REF!))</f>
        <v>0</v>
      </c>
      <c r="L19" s="50">
        <f>SUMIFS('[8]1'!$BA$9:$BA$36,'[8]1'!$C$9:$C$36,$H19,'[8]1'!$BN$9:$BN$36,$C$7,'[8]1'!$A$9:$A$36,"&gt;="&amp;(#REF!),'[8]1'!$A$9:$A$36,"&lt;="&amp;(#REF!))</f>
        <v>0</v>
      </c>
      <c r="M19" s="50">
        <f>SUMIFS('[8]1'!$BB$9:$BB$36,'[8]1'!$C$9:$C$36,$H19,'[8]1'!$BN$9:$BN$36,$C$7,'[8]1'!$A$9:$A$36,"&gt;="&amp;(#REF!),'[8]1'!$A$9:$A$36,"&lt;="&amp;(#REF!))</f>
        <v>0</v>
      </c>
      <c r="N19" s="50">
        <f>SUMIFS('[8]1'!$BC$9:$BC$36,'[8]1'!$C$9:$C$36,$H19,'[8]1'!$BN$9:$BN$36,$C$7,'[8]1'!$A$9:$A$36,"&gt;="&amp;(#REF!),'[8]1'!$A$9:$A$36,"&lt;="&amp;(#REF!))</f>
        <v>0</v>
      </c>
      <c r="O19" s="50">
        <f>SUMIFS('[8]1'!$BD$9:$BD$36,'[8]1'!$C$9:$C$36,$H19,'[8]1'!$BN$9:$BN$36,$C$7,'[8]1'!$A$9:$A$36,"&gt;="&amp;(#REF!),'[8]1'!$A$9:$A$36,"&lt;="&amp;(#REF!))</f>
        <v>0</v>
      </c>
      <c r="P19" s="50">
        <f>SUMIFS('[8]1'!$BE$9:$BE$36,'[8]1'!$C$9:$C$36,$H19,'[8]1'!$BN$9:$BN$36,$C$7,'[8]1'!$A$9:$A$36,"&gt;="&amp;(#REF!),'[8]1'!$A$9:$A$36,"&lt;="&amp;(#REF!))</f>
        <v>0</v>
      </c>
      <c r="Q19" s="50">
        <f>SUMIFS('[8]1'!$BF$9:$BF$36,'[8]1'!$C$9:$C$36,$H19,'[8]1'!$BN$9:$BN$36,$C$7,'[8]1'!$A$9:$A$36,"&gt;="&amp;(#REF!),'[8]1'!$A$9:$A$36,"&lt;="&amp;(#REF!))</f>
        <v>0</v>
      </c>
      <c r="R19" s="50">
        <f>SUMIFS('[8]1'!$BG$9:$BG$36,'[8]1'!$C$9:$C$36,$H19,'[8]1'!$BN$9:$BN$36,$C$7,'[8]1'!$A$9:$A$36,"&gt;="&amp;(#REF!),'[8]1'!$A$9:$A$36,"&lt;="&amp;(#REF!))</f>
        <v>0</v>
      </c>
      <c r="S19" s="50">
        <f>MOD(SUMIFS('[8]1'!$BI$9:$BI$36,'[8]1'!$C$9:$C$36,$H19,'[8]1'!$BN$9:$BN$36,$C$7,'[8]1'!$A$9:$A$36,"&gt;="&amp;(#REF!),'[8]1'!$A$9:$A$36,"&lt;="&amp;(#REF!)),$S$6)</f>
        <v>0</v>
      </c>
      <c r="T19" s="50">
        <f>TRUNC((SUMIFS('[8]1'!$BL$9:$BL$36,'[8]1'!$C$9:$C$36,$H19,'[8]1'!$BN$9:$BN$36,$C$7,'[8]1'!$A$9:$A$36,"&gt;="&amp;(#REF!),'[8]1'!$A$9:$A$36,"&lt;="&amp;(#REF!))+(SUMIFS('[8]1'!$BI$9:$BI$36,'[8]1'!$C$9:$C$36,$H19,'[8]1'!$BN$9:$BN$36,$C$7,'[8]1'!$A$9:$A$36,"&gt;="&amp;(#REF!),'[8]1'!$A$9:$A$36,"&lt;="&amp;(#REF!))/S$6)))</f>
        <v>0</v>
      </c>
      <c r="U19" s="57">
        <f t="shared" si="0"/>
        <v>0</v>
      </c>
      <c r="V19" s="58"/>
      <c r="W19" s="59"/>
      <c r="X19" s="55"/>
      <c r="Y19" s="55"/>
      <c r="Z19" s="55"/>
      <c r="AA19" s="55"/>
      <c r="AB19" s="517">
        <f>SUM(W19:W32)</f>
        <v>0</v>
      </c>
    </row>
    <row r="20" spans="4:28" ht="16.5" customHeight="1">
      <c r="D20" s="509"/>
      <c r="E20" s="60"/>
      <c r="F20" s="48"/>
      <c r="G20" s="48"/>
      <c r="H20" s="34" t="str">
        <f t="array" ref="H20">IFERROR(INDEX('3'!$H$5:$L$26,SMALL(IF('3'!$L$5:$L$26&gt;0,ROW('3'!$L$5:$L$26)),ROW(H14))-6,COLUMN()-7),"")</f>
        <v>بلير</v>
      </c>
      <c r="I20" s="50">
        <f>SUMIFS('[8]1'!$AX$9:$AX$36,'[8]1'!$C$9:$C$36,$H20,'[8]1'!$BN$9:$BN$36,$C$7,'[8]1'!$A$9:$A$36,"&gt;="&amp;(#REF!),'[8]1'!$A$9:$A$36,"&lt;="&amp;(#REF!))</f>
        <v>0</v>
      </c>
      <c r="J20" s="50">
        <f>SUMIFS('[8]1'!$AY$9:$AY$36,'[8]1'!$C$9:$C$36,$H20,'[8]1'!$BN$9:$BN$36,$C$7,'[8]1'!$A$9:$A$36,"&gt;="&amp;(#REF!),'[8]1'!$A$9:$A$36,"&lt;="&amp;(#REF!))</f>
        <v>0</v>
      </c>
      <c r="K20" s="50">
        <f>SUMIFS('[8]1'!$AZ$9:$AZ$36,'[8]1'!$C$9:$C$36,$H20,'[8]1'!$BN$9:$BN$36,$C$7,'[8]1'!$A$9:$A$36,"&gt;="&amp;(#REF!),'[8]1'!$A$9:$A$36,"&lt;="&amp;(#REF!))</f>
        <v>0</v>
      </c>
      <c r="L20" s="50">
        <f>SUMIFS('[8]1'!$BA$9:$BA$36,'[8]1'!$C$9:$C$36,$H20,'[8]1'!$BN$9:$BN$36,$C$7,'[8]1'!$A$9:$A$36,"&gt;="&amp;(#REF!),'[8]1'!$A$9:$A$36,"&lt;="&amp;(#REF!))</f>
        <v>0</v>
      </c>
      <c r="M20" s="50">
        <f>SUMIFS('[8]1'!$BB$9:$BB$36,'[8]1'!$C$9:$C$36,$H20,'[8]1'!$BN$9:$BN$36,$C$7,'[8]1'!$A$9:$A$36,"&gt;="&amp;(#REF!),'[8]1'!$A$9:$A$36,"&lt;="&amp;(#REF!))</f>
        <v>0</v>
      </c>
      <c r="N20" s="50">
        <f>SUMIFS('[8]1'!$BC$9:$BC$36,'[8]1'!$C$9:$C$36,$H20,'[8]1'!$BN$9:$BN$36,$C$7,'[8]1'!$A$9:$A$36,"&gt;="&amp;(#REF!),'[8]1'!$A$9:$A$36,"&lt;="&amp;(#REF!))</f>
        <v>0</v>
      </c>
      <c r="O20" s="50">
        <f>SUMIFS('[8]1'!$BD$9:$BD$36,'[8]1'!$C$9:$C$36,$H20,'[8]1'!$BN$9:$BN$36,$C$7,'[8]1'!$A$9:$A$36,"&gt;="&amp;(#REF!),'[8]1'!$A$9:$A$36,"&lt;="&amp;(#REF!))</f>
        <v>0</v>
      </c>
      <c r="P20" s="50">
        <f>SUMIFS('[8]1'!$BE$9:$BE$36,'[8]1'!$C$9:$C$36,$H20,'[8]1'!$BN$9:$BN$36,$C$7,'[8]1'!$A$9:$A$36,"&gt;="&amp;(#REF!),'[8]1'!$A$9:$A$36,"&lt;="&amp;(#REF!))</f>
        <v>0</v>
      </c>
      <c r="Q20" s="50">
        <f>SUMIFS('[8]1'!$BF$9:$BF$36,'[8]1'!$C$9:$C$36,$H20,'[8]1'!$BN$9:$BN$36,$C$7,'[8]1'!$A$9:$A$36,"&gt;="&amp;(#REF!),'[8]1'!$A$9:$A$36,"&lt;="&amp;(#REF!))</f>
        <v>0</v>
      </c>
      <c r="R20" s="50">
        <f>SUMIFS('[8]1'!$BG$9:$BG$36,'[8]1'!$C$9:$C$36,$H20,'[8]1'!$BN$9:$BN$36,$C$7,'[8]1'!$A$9:$A$36,"&gt;="&amp;(#REF!),'[8]1'!$A$9:$A$36,"&lt;="&amp;(#REF!))</f>
        <v>0</v>
      </c>
      <c r="S20" s="50">
        <f>MOD(SUMIFS('[8]1'!$BI$9:$BI$36,'[8]1'!$C$9:$C$36,$H20,'[8]1'!$BN$9:$BN$36,$C$7,'[8]1'!$A$9:$A$36,"&gt;="&amp;(#REF!),'[8]1'!$A$9:$A$36,"&lt;="&amp;(#REF!)),$S$6)</f>
        <v>0</v>
      </c>
      <c r="T20" s="50">
        <f>TRUNC((SUMIFS('[8]1'!$BL$9:$BL$36,'[8]1'!$C$9:$C$36,$H20,'[8]1'!$BN$9:$BN$36,$C$7,'[8]1'!$A$9:$A$36,"&gt;="&amp;(#REF!),'[8]1'!$A$9:$A$36,"&lt;="&amp;(#REF!))+(SUMIFS('[8]1'!$BI$9:$BI$36,'[8]1'!$C$9:$C$36,$H20,'[8]1'!$BN$9:$BN$36,$C$7,'[8]1'!$A$9:$A$36,"&gt;="&amp;(#REF!),'[8]1'!$A$9:$A$36,"&lt;="&amp;(#REF!))/S$6)))</f>
        <v>0</v>
      </c>
      <c r="U20" s="57">
        <f t="shared" si="0"/>
        <v>0</v>
      </c>
      <c r="V20" s="58"/>
      <c r="W20" s="59"/>
      <c r="X20" s="55">
        <f>SUMIFS('[8]1'!BT:BT,'[8]1'!C:C,$H20,'[8]1'!BN:BN,$C$7,'[8]1'!A:A,"&gt;="&amp;(#REF!),'[8]1'!A:A,"&lt;="&amp;(#REF!))</f>
        <v>0</v>
      </c>
      <c r="Y20" s="55">
        <f>SUMIFS('[8]1'!BV:BV,'[8]1'!C:C,$H20,'[8]1'!BN:BN,$C$7,'[8]1'!A:A,"&gt;="&amp;(#REF!),'[8]1'!A:A,"&lt;="&amp;(#REF!))</f>
        <v>0</v>
      </c>
      <c r="Z20" s="55"/>
      <c r="AA20" s="55">
        <v>200</v>
      </c>
      <c r="AB20" s="518"/>
    </row>
    <row r="21" spans="4:28" ht="16.5" customHeight="1">
      <c r="D21" s="509"/>
      <c r="E21" s="60"/>
      <c r="F21" s="48"/>
      <c r="G21" s="48"/>
      <c r="H21" s="34" t="str">
        <f t="array" ref="H21">IFERROR(INDEX('3'!$H$5:$L$26,SMALL(IF('3'!$L$5:$L$26&gt;0,ROW('3'!$L$5:$L$26)),ROW(H15))-6,COLUMN()-7),"")</f>
        <v/>
      </c>
      <c r="I21" s="50">
        <f>SUMIFS('[8]1'!$AX$9:$AX$36,'[8]1'!$C$9:$C$36,$H21,'[8]1'!$BN$9:$BN$36,$C$7,'[8]1'!$A$9:$A$36,"&gt;="&amp;(#REF!),'[8]1'!$A$9:$A$36,"&lt;="&amp;(#REF!))</f>
        <v>0</v>
      </c>
      <c r="J21" s="50">
        <f>SUMIFS('[8]1'!$AY$9:$AY$36,'[8]1'!$C$9:$C$36,$H21,'[8]1'!$BN$9:$BN$36,$C$7,'[8]1'!$A$9:$A$36,"&gt;="&amp;(#REF!),'[8]1'!$A$9:$A$36,"&lt;="&amp;(#REF!))</f>
        <v>0</v>
      </c>
      <c r="K21" s="50">
        <f>SUMIFS('[8]1'!$AZ$9:$AZ$36,'[8]1'!$C$9:$C$36,$H21,'[8]1'!$BN$9:$BN$36,$C$7,'[8]1'!$A$9:$A$36,"&gt;="&amp;(#REF!),'[8]1'!$A$9:$A$36,"&lt;="&amp;(#REF!))</f>
        <v>0</v>
      </c>
      <c r="L21" s="50">
        <f>SUMIFS('[8]1'!$BA$9:$BA$36,'[8]1'!$C$9:$C$36,$H21,'[8]1'!$BN$9:$BN$36,$C$7,'[8]1'!$A$9:$A$36,"&gt;="&amp;(#REF!),'[8]1'!$A$9:$A$36,"&lt;="&amp;(#REF!))</f>
        <v>0</v>
      </c>
      <c r="M21" s="50">
        <f>SUMIFS('[8]1'!$BB$9:$BB$36,'[8]1'!$C$9:$C$36,$H21,'[8]1'!$BN$9:$BN$36,$C$7,'[8]1'!$A$9:$A$36,"&gt;="&amp;(#REF!),'[8]1'!$A$9:$A$36,"&lt;="&amp;(#REF!))</f>
        <v>0</v>
      </c>
      <c r="N21" s="50">
        <f>SUMIFS('[8]1'!$BC$9:$BC$36,'[8]1'!$C$9:$C$36,$H21,'[8]1'!$BN$9:$BN$36,$C$7,'[8]1'!$A$9:$A$36,"&gt;="&amp;(#REF!),'[8]1'!$A$9:$A$36,"&lt;="&amp;(#REF!))</f>
        <v>0</v>
      </c>
      <c r="O21" s="50">
        <f>SUMIFS('[8]1'!$BD$9:$BD$36,'[8]1'!$C$9:$C$36,$H21,'[8]1'!$BN$9:$BN$36,$C$7,'[8]1'!$A$9:$A$36,"&gt;="&amp;(#REF!),'[8]1'!$A$9:$A$36,"&lt;="&amp;(#REF!))</f>
        <v>0</v>
      </c>
      <c r="P21" s="50">
        <f>SUMIFS('[8]1'!$BE$9:$BE$36,'[8]1'!$C$9:$C$36,$H21,'[8]1'!$BN$9:$BN$36,$C$7,'[8]1'!$A$9:$A$36,"&gt;="&amp;(#REF!),'[8]1'!$A$9:$A$36,"&lt;="&amp;(#REF!))</f>
        <v>0</v>
      </c>
      <c r="Q21" s="50">
        <f>SUMIFS('[8]1'!$BF$9:$BF$36,'[8]1'!$C$9:$C$36,$H21,'[8]1'!$BN$9:$BN$36,$C$7,'[8]1'!$A$9:$A$36,"&gt;="&amp;(#REF!),'[8]1'!$A$9:$A$36,"&lt;="&amp;(#REF!))</f>
        <v>0</v>
      </c>
      <c r="R21" s="50">
        <f>SUMIFS('[8]1'!$BG$9:$BG$36,'[8]1'!$C$9:$C$36,$H21,'[8]1'!$BN$9:$BN$36,$C$7,'[8]1'!$A$9:$A$36,"&gt;="&amp;(#REF!),'[8]1'!$A$9:$A$36,"&lt;="&amp;(#REF!))</f>
        <v>0</v>
      </c>
      <c r="S21" s="50">
        <f>MOD(SUMIFS('[8]1'!$BI$9:$BI$36,'[8]1'!$C$9:$C$36,$H21,'[8]1'!$BN$9:$BN$36,$C$7,'[8]1'!$A$9:$A$36,"&gt;="&amp;(#REF!),'[8]1'!$A$9:$A$36,"&lt;="&amp;(#REF!)),$S$6)</f>
        <v>0</v>
      </c>
      <c r="T21" s="50">
        <f>TRUNC((SUMIFS('[8]1'!$BL$9:$BL$36,'[8]1'!$C$9:$C$36,$H21,'[8]1'!$BN$9:$BN$36,$C$7,'[8]1'!$A$9:$A$36,"&gt;="&amp;(#REF!),'[8]1'!$A$9:$A$36,"&lt;="&amp;(#REF!))+(SUMIFS('[8]1'!$BI$9:$BI$36,'[8]1'!$C$9:$C$36,$H21,'[8]1'!$BN$9:$BN$36,$C$7,'[8]1'!$A$9:$A$36,"&gt;="&amp;(#REF!),'[8]1'!$A$9:$A$36,"&lt;="&amp;(#REF!))/S$6)))</f>
        <v>0</v>
      </c>
      <c r="U21" s="57">
        <f t="shared" si="0"/>
        <v>0</v>
      </c>
      <c r="V21" s="58"/>
      <c r="W21" s="59"/>
      <c r="X21" s="55"/>
      <c r="Y21" s="55"/>
      <c r="Z21" s="55"/>
      <c r="AA21" s="55">
        <v>500</v>
      </c>
      <c r="AB21" s="518"/>
    </row>
    <row r="22" spans="4:28" ht="16.5" customHeight="1">
      <c r="D22" s="509"/>
      <c r="E22" s="60"/>
      <c r="F22" s="48">
        <v>3</v>
      </c>
      <c r="G22" s="48">
        <v>306</v>
      </c>
      <c r="H22" s="34" t="str">
        <f t="array" ref="H22">IFERROR(INDEX('3'!$H$5:$L$26,SMALL(IF('3'!$L$5:$L$26&gt;0,ROW('3'!$L$5:$L$26)),ROW(H16))-6,COLUMN()-7),"")</f>
        <v/>
      </c>
      <c r="I22" s="50">
        <f>SUMIFS('[8]1'!$AX$9:$AX$36,'[8]1'!$C$9:$C$36,$H22,'[8]1'!$BN$9:$BN$36,$C$7,'[8]1'!$A$9:$A$36,"&gt;="&amp;(#REF!),'[8]1'!$A$9:$A$36,"&lt;="&amp;(#REF!))</f>
        <v>0</v>
      </c>
      <c r="J22" s="50">
        <f>SUMIFS('[8]1'!$AY$9:$AY$36,'[8]1'!$C$9:$C$36,$H22,'[8]1'!$BN$9:$BN$36,$C$7,'[8]1'!$A$9:$A$36,"&gt;="&amp;(#REF!),'[8]1'!$A$9:$A$36,"&lt;="&amp;(#REF!))</f>
        <v>0</v>
      </c>
      <c r="K22" s="50">
        <f>SUMIFS('[8]1'!$AZ$9:$AZ$36,'[8]1'!$C$9:$C$36,$H22,'[8]1'!$BN$9:$BN$36,$C$7,'[8]1'!$A$9:$A$36,"&gt;="&amp;(#REF!),'[8]1'!$A$9:$A$36,"&lt;="&amp;(#REF!))</f>
        <v>0</v>
      </c>
      <c r="L22" s="50">
        <f>SUMIFS('[8]1'!$BA$9:$BA$36,'[8]1'!$C$9:$C$36,$H22,'[8]1'!$BN$9:$BN$36,$C$7,'[8]1'!$A$9:$A$36,"&gt;="&amp;(#REF!),'[8]1'!$A$9:$A$36,"&lt;="&amp;(#REF!))</f>
        <v>0</v>
      </c>
      <c r="M22" s="50">
        <f>SUMIFS('[8]1'!$BB$9:$BB$36,'[8]1'!$C$9:$C$36,$H22,'[8]1'!$BN$9:$BN$36,$C$7,'[8]1'!$A$9:$A$36,"&gt;="&amp;(#REF!),'[8]1'!$A$9:$A$36,"&lt;="&amp;(#REF!))</f>
        <v>0</v>
      </c>
      <c r="N22" s="50">
        <f>SUMIFS('[8]1'!$BC$9:$BC$36,'[8]1'!$C$9:$C$36,$H22,'[8]1'!$BN$9:$BN$36,$C$7,'[8]1'!$A$9:$A$36,"&gt;="&amp;(#REF!),'[8]1'!$A$9:$A$36,"&lt;="&amp;(#REF!))</f>
        <v>0</v>
      </c>
      <c r="O22" s="50">
        <f>SUMIFS('[8]1'!$BD$9:$BD$36,'[8]1'!$C$9:$C$36,$H22,'[8]1'!$BN$9:$BN$36,$C$7,'[8]1'!$A$9:$A$36,"&gt;="&amp;(#REF!),'[8]1'!$A$9:$A$36,"&lt;="&amp;(#REF!))</f>
        <v>0</v>
      </c>
      <c r="P22" s="50">
        <f>SUMIFS('[8]1'!$BE$9:$BE$36,'[8]1'!$C$9:$C$36,$H22,'[8]1'!$BN$9:$BN$36,$C$7,'[8]1'!$A$9:$A$36,"&gt;="&amp;(#REF!),'[8]1'!$A$9:$A$36,"&lt;="&amp;(#REF!))</f>
        <v>0</v>
      </c>
      <c r="Q22" s="50">
        <f>SUMIFS('[8]1'!$BF$9:$BF$36,'[8]1'!$C$9:$C$36,$H22,'[8]1'!$BN$9:$BN$36,$C$7,'[8]1'!$A$9:$A$36,"&gt;="&amp;(#REF!),'[8]1'!$A$9:$A$36,"&lt;="&amp;(#REF!))</f>
        <v>0</v>
      </c>
      <c r="R22" s="50">
        <f>SUMIFS('[8]1'!$BG$9:$BG$36,'[8]1'!$C$9:$C$36,$H22,'[8]1'!$BN$9:$BN$36,$C$7,'[8]1'!$A$9:$A$36,"&gt;="&amp;(#REF!),'[8]1'!$A$9:$A$36,"&lt;="&amp;(#REF!))</f>
        <v>0</v>
      </c>
      <c r="S22" s="50">
        <f>MOD(SUMIFS('[8]1'!$BI$9:$BI$36,'[8]1'!$C$9:$C$36,$H22,'[8]1'!$BN$9:$BN$36,$C$7,'[8]1'!$A$9:$A$36,"&gt;="&amp;(#REF!),'[8]1'!$A$9:$A$36,"&lt;="&amp;(#REF!)),$S$6)</f>
        <v>0</v>
      </c>
      <c r="T22" s="50">
        <f>TRUNC((SUMIFS('[8]1'!$BL$9:$BL$36,'[8]1'!$C$9:$C$36,$H22,'[8]1'!$BN$9:$BN$36,$C$7,'[8]1'!$A$9:$A$36,"&gt;="&amp;(#REF!),'[8]1'!$A$9:$A$36,"&lt;="&amp;(#REF!))+(SUMIFS('[8]1'!$BI$9:$BI$36,'[8]1'!$C$9:$C$36,$H22,'[8]1'!$BN$9:$BN$36,$C$7,'[8]1'!$A$9:$A$36,"&gt;="&amp;(#REF!),'[8]1'!$A$9:$A$36,"&lt;="&amp;(#REF!))/S$6)))</f>
        <v>0</v>
      </c>
      <c r="U22" s="57">
        <f t="shared" si="0"/>
        <v>0</v>
      </c>
      <c r="V22" s="58"/>
      <c r="W22" s="59"/>
      <c r="X22" s="55"/>
      <c r="Y22" s="55"/>
      <c r="Z22" s="55"/>
      <c r="AA22" s="55">
        <f t="shared" si="1"/>
        <v>0</v>
      </c>
      <c r="AB22" s="518"/>
    </row>
    <row r="23" spans="4:28" ht="16.5" customHeight="1">
      <c r="D23" s="509"/>
      <c r="E23" s="60"/>
      <c r="F23" s="48"/>
      <c r="G23" s="48"/>
      <c r="H23" s="34" t="str">
        <f t="array" ref="H23">IFERROR(INDEX('3'!$H$5:$L$26,SMALL(IF('3'!$L$5:$L$26&gt;0,ROW('3'!$L$5:$L$26)),ROW(H17))-6,COLUMN()-7),"")</f>
        <v/>
      </c>
      <c r="I23" s="50">
        <f>SUMIFS('[8]1'!$AX$9:$AX$36,'[8]1'!$C$9:$C$36,$H23,'[8]1'!$BN$9:$BN$36,$C$7,'[8]1'!$A$9:$A$36,"&gt;="&amp;(#REF!),'[8]1'!$A$9:$A$36,"&lt;="&amp;(#REF!))</f>
        <v>0</v>
      </c>
      <c r="J23" s="50">
        <f>SUMIFS('[8]1'!$AY$9:$AY$36,'[8]1'!$C$9:$C$36,$H23,'[8]1'!$BN$9:$BN$36,$C$7,'[8]1'!$A$9:$A$36,"&gt;="&amp;(#REF!),'[8]1'!$A$9:$A$36,"&lt;="&amp;(#REF!))</f>
        <v>0</v>
      </c>
      <c r="K23" s="50">
        <f>SUMIFS('[8]1'!$AZ$9:$AZ$36,'[8]1'!$C$9:$C$36,$H23,'[8]1'!$BN$9:$BN$36,$C$7,'[8]1'!$A$9:$A$36,"&gt;="&amp;(#REF!),'[8]1'!$A$9:$A$36,"&lt;="&amp;(#REF!))</f>
        <v>0</v>
      </c>
      <c r="L23" s="50">
        <f>SUMIFS('[8]1'!$BA$9:$BA$36,'[8]1'!$C$9:$C$36,$H23,'[8]1'!$BN$9:$BN$36,$C$7,'[8]1'!$A$9:$A$36,"&gt;="&amp;(#REF!),'[8]1'!$A$9:$A$36,"&lt;="&amp;(#REF!))</f>
        <v>0</v>
      </c>
      <c r="M23" s="50">
        <f>SUMIFS('[8]1'!$BB$9:$BB$36,'[8]1'!$C$9:$C$36,$H23,'[8]1'!$BN$9:$BN$36,$C$7,'[8]1'!$A$9:$A$36,"&gt;="&amp;(#REF!),'[8]1'!$A$9:$A$36,"&lt;="&amp;(#REF!))</f>
        <v>0</v>
      </c>
      <c r="N23" s="50">
        <f>SUMIFS('[8]1'!$BC$9:$BC$36,'[8]1'!$C$9:$C$36,$H23,'[8]1'!$BN$9:$BN$36,$C$7,'[8]1'!$A$9:$A$36,"&gt;="&amp;(#REF!),'[8]1'!$A$9:$A$36,"&lt;="&amp;(#REF!))</f>
        <v>0</v>
      </c>
      <c r="O23" s="50">
        <f>SUMIFS('[8]1'!$BD$9:$BD$36,'[8]1'!$C$9:$C$36,$H23,'[8]1'!$BN$9:$BN$36,$C$7,'[8]1'!$A$9:$A$36,"&gt;="&amp;(#REF!),'[8]1'!$A$9:$A$36,"&lt;="&amp;(#REF!))</f>
        <v>0</v>
      </c>
      <c r="P23" s="50">
        <f>SUMIFS('[8]1'!$BE$9:$BE$36,'[8]1'!$C$9:$C$36,$H23,'[8]1'!$BN$9:$BN$36,$C$7,'[8]1'!$A$9:$A$36,"&gt;="&amp;(#REF!),'[8]1'!$A$9:$A$36,"&lt;="&amp;(#REF!))</f>
        <v>0</v>
      </c>
      <c r="Q23" s="50">
        <f>SUMIFS('[8]1'!$BF$9:$BF$36,'[8]1'!$C$9:$C$36,$H23,'[8]1'!$BN$9:$BN$36,$C$7,'[8]1'!$A$9:$A$36,"&gt;="&amp;(#REF!),'[8]1'!$A$9:$A$36,"&lt;="&amp;(#REF!))</f>
        <v>0</v>
      </c>
      <c r="R23" s="50">
        <f>SUMIFS('[8]1'!$BG$9:$BG$36,'[8]1'!$C$9:$C$36,$H23,'[8]1'!$BN$9:$BN$36,$C$7,'[8]1'!$A$9:$A$36,"&gt;="&amp;(#REF!),'[8]1'!$A$9:$A$36,"&lt;="&amp;(#REF!))</f>
        <v>0</v>
      </c>
      <c r="S23" s="50">
        <f>MOD(SUMIFS('[8]1'!$BI$9:$BI$36,'[8]1'!$C$9:$C$36,$H23,'[8]1'!$BN$9:$BN$36,$C$7,'[8]1'!$A$9:$A$36,"&gt;="&amp;(#REF!),'[8]1'!$A$9:$A$36,"&lt;="&amp;(#REF!)),$S$6)</f>
        <v>0</v>
      </c>
      <c r="T23" s="50">
        <f>TRUNC((SUMIFS('[8]1'!$BL$9:$BL$36,'[8]1'!$C$9:$C$36,$H23,'[8]1'!$BN$9:$BN$36,$C$7,'[8]1'!$A$9:$A$36,"&gt;="&amp;(#REF!),'[8]1'!$A$9:$A$36,"&lt;="&amp;(#REF!))+(SUMIFS('[8]1'!$BI$9:$BI$36,'[8]1'!$C$9:$C$36,$H23,'[8]1'!$BN$9:$BN$36,$C$7,'[8]1'!$A$9:$A$36,"&gt;="&amp;(#REF!),'[8]1'!$A$9:$A$36,"&lt;="&amp;(#REF!))/S$6)))</f>
        <v>0</v>
      </c>
      <c r="U23" s="57">
        <f t="shared" si="0"/>
        <v>0</v>
      </c>
      <c r="V23" s="58"/>
      <c r="W23" s="59"/>
      <c r="X23" s="55"/>
      <c r="Y23" s="55"/>
      <c r="Z23" s="55"/>
      <c r="AA23" s="55">
        <f t="shared" si="1"/>
        <v>0</v>
      </c>
      <c r="AB23" s="518"/>
    </row>
    <row r="24" spans="4:28" ht="16.5" customHeight="1">
      <c r="D24" s="509"/>
      <c r="E24" s="60"/>
      <c r="F24" s="48">
        <v>4</v>
      </c>
      <c r="G24" s="48">
        <v>393</v>
      </c>
      <c r="H24" s="34" t="str">
        <f t="array" ref="H24">IFERROR(INDEX('3'!$H$5:$L$26,SMALL(IF('3'!$L$5:$L$26&gt;0,ROW('3'!$L$5:$L$26)),ROW(H18))-6,COLUMN()-7),"")</f>
        <v/>
      </c>
      <c r="I24" s="50">
        <f>SUMIFS('[8]1'!$AX$9:$AX$36,'[8]1'!$C$9:$C$36,$H24,'[8]1'!$BN$9:$BN$36,$C$7,'[8]1'!$A$9:$A$36,"&gt;="&amp;(#REF!),'[8]1'!$A$9:$A$36,"&lt;="&amp;(#REF!))</f>
        <v>0</v>
      </c>
      <c r="J24" s="50">
        <f>SUMIFS('[8]1'!$AY$9:$AY$36,'[8]1'!$C$9:$C$36,$H24,'[8]1'!$BN$9:$BN$36,$C$7,'[8]1'!$A$9:$A$36,"&gt;="&amp;(#REF!),'[8]1'!$A$9:$A$36,"&lt;="&amp;(#REF!))</f>
        <v>0</v>
      </c>
      <c r="K24" s="50">
        <f>SUMIFS('[8]1'!$AZ$9:$AZ$36,'[8]1'!$C$9:$C$36,$H24,'[8]1'!$BN$9:$BN$36,$C$7,'[8]1'!$A$9:$A$36,"&gt;="&amp;(#REF!),'[8]1'!$A$9:$A$36,"&lt;="&amp;(#REF!))</f>
        <v>0</v>
      </c>
      <c r="L24" s="50">
        <f>SUMIFS('[8]1'!$BA$9:$BA$36,'[8]1'!$C$9:$C$36,$H24,'[8]1'!$BN$9:$BN$36,$C$7,'[8]1'!$A$9:$A$36,"&gt;="&amp;(#REF!),'[8]1'!$A$9:$A$36,"&lt;="&amp;(#REF!))</f>
        <v>0</v>
      </c>
      <c r="M24" s="50">
        <f>SUMIFS('[8]1'!$BB$9:$BB$36,'[8]1'!$C$9:$C$36,$H24,'[8]1'!$BN$9:$BN$36,$C$7,'[8]1'!$A$9:$A$36,"&gt;="&amp;(#REF!),'[8]1'!$A$9:$A$36,"&lt;="&amp;(#REF!))</f>
        <v>0</v>
      </c>
      <c r="N24" s="50">
        <f>SUMIFS('[8]1'!$BC$9:$BC$36,'[8]1'!$C$9:$C$36,$H24,'[8]1'!$BN$9:$BN$36,$C$7,'[8]1'!$A$9:$A$36,"&gt;="&amp;(#REF!),'[8]1'!$A$9:$A$36,"&lt;="&amp;(#REF!))</f>
        <v>0</v>
      </c>
      <c r="O24" s="50">
        <f>SUMIFS('[8]1'!$BD$9:$BD$36,'[8]1'!$C$9:$C$36,$H24,'[8]1'!$BN$9:$BN$36,$C$7,'[8]1'!$A$9:$A$36,"&gt;="&amp;(#REF!),'[8]1'!$A$9:$A$36,"&lt;="&amp;(#REF!))</f>
        <v>0</v>
      </c>
      <c r="P24" s="50">
        <f>SUMIFS('[8]1'!$BE$9:$BE$36,'[8]1'!$C$9:$C$36,$H24,'[8]1'!$BN$9:$BN$36,$C$7,'[8]1'!$A$9:$A$36,"&gt;="&amp;(#REF!),'[8]1'!$A$9:$A$36,"&lt;="&amp;(#REF!))</f>
        <v>0</v>
      </c>
      <c r="Q24" s="50">
        <f>SUMIFS('[8]1'!$BF$9:$BF$36,'[8]1'!$C$9:$C$36,$H24,'[8]1'!$BN$9:$BN$36,$C$7,'[8]1'!$A$9:$A$36,"&gt;="&amp;(#REF!),'[8]1'!$A$9:$A$36,"&lt;="&amp;(#REF!))</f>
        <v>0</v>
      </c>
      <c r="R24" s="50">
        <f>SUMIFS('[8]1'!$BG$9:$BG$36,'[8]1'!$C$9:$C$36,$H24,'[8]1'!$BN$9:$BN$36,$C$7,'[8]1'!$A$9:$A$36,"&gt;="&amp;(#REF!),'[8]1'!$A$9:$A$36,"&lt;="&amp;(#REF!))</f>
        <v>0</v>
      </c>
      <c r="S24" s="50">
        <f>MOD(SUMIFS('[8]1'!$BI$9:$BI$36,'[8]1'!$C$9:$C$36,$H24,'[8]1'!$BN$9:$BN$36,$C$7,'[8]1'!$A$9:$A$36,"&gt;="&amp;(#REF!),'[8]1'!$A$9:$A$36,"&lt;="&amp;(#REF!)),$S$6)</f>
        <v>0</v>
      </c>
      <c r="T24" s="50">
        <f>TRUNC((SUMIFS('[8]1'!$BL$9:$BL$36,'[8]1'!$C$9:$C$36,$H24,'[8]1'!$BN$9:$BN$36,$C$7,'[8]1'!$A$9:$A$36,"&gt;="&amp;(#REF!),'[8]1'!$A$9:$A$36,"&lt;="&amp;(#REF!))+(SUMIFS('[8]1'!$BI$9:$BI$36,'[8]1'!$C$9:$C$36,$H24,'[8]1'!$BN$9:$BN$36,$C$7,'[8]1'!$A$9:$A$36,"&gt;="&amp;(#REF!),'[8]1'!$A$9:$A$36,"&lt;="&amp;(#REF!))/S$6)))</f>
        <v>0</v>
      </c>
      <c r="U24" s="57">
        <f t="shared" si="0"/>
        <v>0</v>
      </c>
      <c r="V24" s="58"/>
      <c r="W24" s="59"/>
      <c r="X24" s="55"/>
      <c r="Y24" s="55"/>
      <c r="Z24" s="55"/>
      <c r="AA24" s="55">
        <f t="shared" si="1"/>
        <v>0</v>
      </c>
      <c r="AB24" s="518"/>
    </row>
    <row r="25" spans="4:28" ht="16.5" customHeight="1">
      <c r="D25" s="509"/>
      <c r="E25" s="60"/>
      <c r="F25" s="48"/>
      <c r="G25" s="48"/>
      <c r="H25" s="34" t="str">
        <f t="array" ref="H25">IFERROR(INDEX('3'!$H$5:$L$26,SMALL(IF('3'!$L$5:$L$26&gt;0,ROW('3'!$L$5:$L$26)),ROW(H19))-6,COLUMN()-7),"")</f>
        <v/>
      </c>
      <c r="I25" s="50">
        <f>SUMIFS('[8]1'!$AX$9:$AX$36,'[8]1'!$C$9:$C$36,$H25,'[8]1'!$BN$9:$BN$36,$C$7,'[8]1'!$A$9:$A$36,"&gt;="&amp;(#REF!),'[8]1'!$A$9:$A$36,"&lt;="&amp;(#REF!))</f>
        <v>0</v>
      </c>
      <c r="J25" s="50">
        <f>SUMIFS('[8]1'!$AY$9:$AY$36,'[8]1'!$C$9:$C$36,$H25,'[8]1'!$BN$9:$BN$36,$C$7,'[8]1'!$A$9:$A$36,"&gt;="&amp;(#REF!),'[8]1'!$A$9:$A$36,"&lt;="&amp;(#REF!))</f>
        <v>0</v>
      </c>
      <c r="K25" s="50">
        <f>SUMIFS('[8]1'!$AZ$9:$AZ$36,'[8]1'!$C$9:$C$36,$H25,'[8]1'!$BN$9:$BN$36,$C$7,'[8]1'!$A$9:$A$36,"&gt;="&amp;(#REF!),'[8]1'!$A$9:$A$36,"&lt;="&amp;(#REF!))</f>
        <v>0</v>
      </c>
      <c r="L25" s="50">
        <f>SUMIFS('[8]1'!$BA$9:$BA$36,'[8]1'!$C$9:$C$36,$H25,'[8]1'!$BN$9:$BN$36,$C$7,'[8]1'!$A$9:$A$36,"&gt;="&amp;(#REF!),'[8]1'!$A$9:$A$36,"&lt;="&amp;(#REF!))</f>
        <v>0</v>
      </c>
      <c r="M25" s="50">
        <f>SUMIFS('[8]1'!$BB$9:$BB$36,'[8]1'!$C$9:$C$36,$H25,'[8]1'!$BN$9:$BN$36,$C$7,'[8]1'!$A$9:$A$36,"&gt;="&amp;(#REF!),'[8]1'!$A$9:$A$36,"&lt;="&amp;(#REF!))</f>
        <v>0</v>
      </c>
      <c r="N25" s="50">
        <f>SUMIFS('[8]1'!$BC$9:$BC$36,'[8]1'!$C$9:$C$36,$H25,'[8]1'!$BN$9:$BN$36,$C$7,'[8]1'!$A$9:$A$36,"&gt;="&amp;(#REF!),'[8]1'!$A$9:$A$36,"&lt;="&amp;(#REF!))</f>
        <v>0</v>
      </c>
      <c r="O25" s="50">
        <f>SUMIFS('[8]1'!$BD$9:$BD$36,'[8]1'!$C$9:$C$36,$H25,'[8]1'!$BN$9:$BN$36,$C$7,'[8]1'!$A$9:$A$36,"&gt;="&amp;(#REF!),'[8]1'!$A$9:$A$36,"&lt;="&amp;(#REF!))</f>
        <v>0</v>
      </c>
      <c r="P25" s="50">
        <f>SUMIFS('[8]1'!$BE$9:$BE$36,'[8]1'!$C$9:$C$36,$H25,'[8]1'!$BN$9:$BN$36,$C$7,'[8]1'!$A$9:$A$36,"&gt;="&amp;(#REF!),'[8]1'!$A$9:$A$36,"&lt;="&amp;(#REF!))</f>
        <v>0</v>
      </c>
      <c r="Q25" s="50">
        <f>SUMIFS('[8]1'!$BF$9:$BF$36,'[8]1'!$C$9:$C$36,$H25,'[8]1'!$BN$9:$BN$36,$C$7,'[8]1'!$A$9:$A$36,"&gt;="&amp;(#REF!),'[8]1'!$A$9:$A$36,"&lt;="&amp;(#REF!))</f>
        <v>0</v>
      </c>
      <c r="R25" s="50">
        <f>SUMIFS('[8]1'!$BG$9:$BG$36,'[8]1'!$C$9:$C$36,$H25,'[8]1'!$BN$9:$BN$36,$C$7,'[8]1'!$A$9:$A$36,"&gt;="&amp;(#REF!),'[8]1'!$A$9:$A$36,"&lt;="&amp;(#REF!))</f>
        <v>0</v>
      </c>
      <c r="S25" s="50">
        <f>MOD(SUMIFS('[8]1'!$BI$9:$BI$36,'[8]1'!$C$9:$C$36,$H25,'[8]1'!$BN$9:$BN$36,$C$7,'[8]1'!$A$9:$A$36,"&gt;="&amp;(#REF!),'[8]1'!$A$9:$A$36,"&lt;="&amp;(#REF!)),$S$6)</f>
        <v>0</v>
      </c>
      <c r="T25" s="50">
        <f>TRUNC((SUMIFS('[8]1'!$BL$9:$BL$36,'[8]1'!$C$9:$C$36,$H25,'[8]1'!$BN$9:$BN$36,$C$7,'[8]1'!$A$9:$A$36,"&gt;="&amp;(#REF!),'[8]1'!$A$9:$A$36,"&lt;="&amp;(#REF!))+(SUMIFS('[8]1'!$BI$9:$BI$36,'[8]1'!$C$9:$C$36,$H25,'[8]1'!$BN$9:$BN$36,$C$7,'[8]1'!$A$9:$A$36,"&gt;="&amp;(#REF!),'[8]1'!$A$9:$A$36,"&lt;="&amp;(#REF!))/S$6)))</f>
        <v>0</v>
      </c>
      <c r="U25" s="57">
        <f t="shared" si="0"/>
        <v>0</v>
      </c>
      <c r="V25" s="58"/>
      <c r="W25" s="59"/>
      <c r="X25" s="55"/>
      <c r="Y25" s="55"/>
      <c r="Z25" s="55"/>
      <c r="AA25" s="55">
        <v>-250</v>
      </c>
      <c r="AB25" s="518"/>
    </row>
    <row r="26" spans="4:28" ht="16.5" customHeight="1">
      <c r="D26" s="509"/>
      <c r="E26" s="60"/>
      <c r="F26" s="48">
        <v>5</v>
      </c>
      <c r="G26" s="48">
        <v>369</v>
      </c>
      <c r="H26" s="34" t="str">
        <f t="array" ref="H26">IFERROR(INDEX('3'!$H$5:$L$26,SMALL(IF('3'!$L$5:$L$26&gt;0,ROW('3'!$L$5:$L$26)),ROW(H20))-6,COLUMN()-7),"")</f>
        <v/>
      </c>
      <c r="I26" s="50">
        <f>SUMIFS('[8]1'!$AX$9:$AX$36,'[8]1'!$C$9:$C$36,$H26,'[8]1'!$BN$9:$BN$36,$C$7,'[8]1'!$A$9:$A$36,"&gt;="&amp;(#REF!),'[8]1'!$A$9:$A$36,"&lt;="&amp;(#REF!))</f>
        <v>0</v>
      </c>
      <c r="J26" s="50">
        <f>SUMIFS('[8]1'!$AY$9:$AY$36,'[8]1'!$C$9:$C$36,$H26,'[8]1'!$BN$9:$BN$36,$C$7,'[8]1'!$A$9:$A$36,"&gt;="&amp;(#REF!),'[8]1'!$A$9:$A$36,"&lt;="&amp;(#REF!))</f>
        <v>0</v>
      </c>
      <c r="K26" s="50">
        <f>SUMIFS('[8]1'!$AZ$9:$AZ$36,'[8]1'!$C$9:$C$36,$H26,'[8]1'!$BN$9:$BN$36,$C$7,'[8]1'!$A$9:$A$36,"&gt;="&amp;(#REF!),'[8]1'!$A$9:$A$36,"&lt;="&amp;(#REF!))</f>
        <v>0</v>
      </c>
      <c r="L26" s="50">
        <f>SUMIFS('[8]1'!$BA$9:$BA$36,'[8]1'!$C$9:$C$36,$H26,'[8]1'!$BN$9:$BN$36,$C$7,'[8]1'!$A$9:$A$36,"&gt;="&amp;(#REF!),'[8]1'!$A$9:$A$36,"&lt;="&amp;(#REF!))</f>
        <v>0</v>
      </c>
      <c r="M26" s="50">
        <f>SUMIFS('[8]1'!$BB$9:$BB$36,'[8]1'!$C$9:$C$36,$H26,'[8]1'!$BN$9:$BN$36,$C$7,'[8]1'!$A$9:$A$36,"&gt;="&amp;(#REF!),'[8]1'!$A$9:$A$36,"&lt;="&amp;(#REF!))</f>
        <v>0</v>
      </c>
      <c r="N26" s="50">
        <f>SUMIFS('[8]1'!$BC$9:$BC$36,'[8]1'!$C$9:$C$36,$H26,'[8]1'!$BN$9:$BN$36,$C$7,'[8]1'!$A$9:$A$36,"&gt;="&amp;(#REF!),'[8]1'!$A$9:$A$36,"&lt;="&amp;(#REF!))</f>
        <v>0</v>
      </c>
      <c r="O26" s="50">
        <f>SUMIFS('[8]1'!$BD$9:$BD$36,'[8]1'!$C$9:$C$36,$H26,'[8]1'!$BN$9:$BN$36,$C$7,'[8]1'!$A$9:$A$36,"&gt;="&amp;(#REF!),'[8]1'!$A$9:$A$36,"&lt;="&amp;(#REF!))</f>
        <v>0</v>
      </c>
      <c r="P26" s="50">
        <f>SUMIFS('[8]1'!$BE$9:$BE$36,'[8]1'!$C$9:$C$36,$H26,'[8]1'!$BN$9:$BN$36,$C$7,'[8]1'!$A$9:$A$36,"&gt;="&amp;(#REF!),'[8]1'!$A$9:$A$36,"&lt;="&amp;(#REF!))</f>
        <v>0</v>
      </c>
      <c r="Q26" s="50">
        <f>SUMIFS('[8]1'!$BF$9:$BF$36,'[8]1'!$C$9:$C$36,$H26,'[8]1'!$BN$9:$BN$36,$C$7,'[8]1'!$A$9:$A$36,"&gt;="&amp;(#REF!),'[8]1'!$A$9:$A$36,"&lt;="&amp;(#REF!))</f>
        <v>0</v>
      </c>
      <c r="R26" s="50">
        <f>SUMIFS('[8]1'!$BG$9:$BG$36,'[8]1'!$C$9:$C$36,$H26,'[8]1'!$BN$9:$BN$36,$C$7,'[8]1'!$A$9:$A$36,"&gt;="&amp;(#REF!),'[8]1'!$A$9:$A$36,"&lt;="&amp;(#REF!))</f>
        <v>0</v>
      </c>
      <c r="S26" s="50">
        <f>MOD(SUMIFS('[8]1'!$BI$9:$BI$36,'[8]1'!$C$9:$C$36,$H26,'[8]1'!$BN$9:$BN$36,$C$7,'[8]1'!$A$9:$A$36,"&gt;="&amp;(#REF!),'[8]1'!$A$9:$A$36,"&lt;="&amp;(#REF!)),$S$6)</f>
        <v>0</v>
      </c>
      <c r="T26" s="50">
        <f>TRUNC((SUMIFS('[8]1'!$BL$9:$BL$36,'[8]1'!$C$9:$C$36,$H26,'[8]1'!$BN$9:$BN$36,$C$7,'[8]1'!$A$9:$A$36,"&gt;="&amp;(#REF!),'[8]1'!$A$9:$A$36,"&lt;="&amp;(#REF!))+(SUMIFS('[8]1'!$BI$9:$BI$36,'[8]1'!$C$9:$C$36,$H26,'[8]1'!$BN$9:$BN$36,$C$7,'[8]1'!$A$9:$A$36,"&gt;="&amp;(#REF!),'[8]1'!$A$9:$A$36,"&lt;="&amp;(#REF!))/S$6)))</f>
        <v>0</v>
      </c>
      <c r="U26" s="57">
        <f t="shared" si="0"/>
        <v>0</v>
      </c>
      <c r="V26" s="58"/>
      <c r="W26" s="59"/>
      <c r="X26" s="55"/>
      <c r="Y26" s="55"/>
      <c r="Z26" s="55"/>
      <c r="AA26" s="55">
        <f t="shared" si="1"/>
        <v>0</v>
      </c>
      <c r="AB26" s="518"/>
    </row>
    <row r="27" spans="4:28" ht="16.5" customHeight="1">
      <c r="D27" s="509"/>
      <c r="E27" s="60"/>
      <c r="F27" s="48"/>
      <c r="G27" s="48"/>
      <c r="H27" s="34" t="str">
        <f t="array" ref="H27">IFERROR(INDEX('3'!$H$5:$L$26,SMALL(IF('3'!$L$5:$L$26&gt;0,ROW('3'!$L$5:$L$26)),ROW(H21))-6,COLUMN()-7),"")</f>
        <v/>
      </c>
      <c r="I27" s="50">
        <f>SUMIFS('[8]1'!$AX$9:$AX$36,'[8]1'!$C$9:$C$36,$H27,'[8]1'!$BN$9:$BN$36,$C$7,'[8]1'!$A$9:$A$36,"&gt;="&amp;(#REF!),'[8]1'!$A$9:$A$36,"&lt;="&amp;(#REF!))</f>
        <v>0</v>
      </c>
      <c r="J27" s="50">
        <f>SUMIFS('[8]1'!$AY$9:$AY$36,'[8]1'!$C$9:$C$36,$H27,'[8]1'!$BN$9:$BN$36,$C$7,'[8]1'!$A$9:$A$36,"&gt;="&amp;(#REF!),'[8]1'!$A$9:$A$36,"&lt;="&amp;(#REF!))</f>
        <v>0</v>
      </c>
      <c r="K27" s="50">
        <f>SUMIFS('[8]1'!$AZ$9:$AZ$36,'[8]1'!$C$9:$C$36,$H27,'[8]1'!$BN$9:$BN$36,$C$7,'[8]1'!$A$9:$A$36,"&gt;="&amp;(#REF!),'[8]1'!$A$9:$A$36,"&lt;="&amp;(#REF!))</f>
        <v>0</v>
      </c>
      <c r="L27" s="50">
        <f>SUMIFS('[8]1'!$BA$9:$BA$36,'[8]1'!$C$9:$C$36,$H27,'[8]1'!$BN$9:$BN$36,$C$7,'[8]1'!$A$9:$A$36,"&gt;="&amp;(#REF!),'[8]1'!$A$9:$A$36,"&lt;="&amp;(#REF!))</f>
        <v>0</v>
      </c>
      <c r="M27" s="50">
        <f>SUMIFS('[8]1'!$BB$9:$BB$36,'[8]1'!$C$9:$C$36,$H27,'[8]1'!$BN$9:$BN$36,$C$7,'[8]1'!$A$9:$A$36,"&gt;="&amp;(#REF!),'[8]1'!$A$9:$A$36,"&lt;="&amp;(#REF!))</f>
        <v>0</v>
      </c>
      <c r="N27" s="50">
        <f>SUMIFS('[8]1'!$BC$9:$BC$36,'[8]1'!$C$9:$C$36,$H27,'[8]1'!$BN$9:$BN$36,$C$7,'[8]1'!$A$9:$A$36,"&gt;="&amp;(#REF!),'[8]1'!$A$9:$A$36,"&lt;="&amp;(#REF!))</f>
        <v>0</v>
      </c>
      <c r="O27" s="50">
        <f>SUMIFS('[8]1'!$BD$9:$BD$36,'[8]1'!$C$9:$C$36,$H27,'[8]1'!$BN$9:$BN$36,$C$7,'[8]1'!$A$9:$A$36,"&gt;="&amp;(#REF!),'[8]1'!$A$9:$A$36,"&lt;="&amp;(#REF!))</f>
        <v>0</v>
      </c>
      <c r="P27" s="50">
        <f>SUMIFS('[8]1'!$BE$9:$BE$36,'[8]1'!$C$9:$C$36,$H27,'[8]1'!$BN$9:$BN$36,$C$7,'[8]1'!$A$9:$A$36,"&gt;="&amp;(#REF!),'[8]1'!$A$9:$A$36,"&lt;="&amp;(#REF!))</f>
        <v>0</v>
      </c>
      <c r="Q27" s="50">
        <f>SUMIFS('[8]1'!$BF$9:$BF$36,'[8]1'!$C$9:$C$36,$H27,'[8]1'!$BN$9:$BN$36,$C$7,'[8]1'!$A$9:$A$36,"&gt;="&amp;(#REF!),'[8]1'!$A$9:$A$36,"&lt;="&amp;(#REF!))</f>
        <v>0</v>
      </c>
      <c r="R27" s="50">
        <f>SUMIFS('[8]1'!$BG$9:$BG$36,'[8]1'!$C$9:$C$36,$H27,'[8]1'!$BN$9:$BN$36,$C$7,'[8]1'!$A$9:$A$36,"&gt;="&amp;(#REF!),'[8]1'!$A$9:$A$36,"&lt;="&amp;(#REF!))</f>
        <v>0</v>
      </c>
      <c r="S27" s="50">
        <f>MOD(SUMIFS('[8]1'!$BI$9:$BI$36,'[8]1'!$C$9:$C$36,$H27,'[8]1'!$BN$9:$BN$36,$C$7,'[8]1'!$A$9:$A$36,"&gt;="&amp;(#REF!),'[8]1'!$A$9:$A$36,"&lt;="&amp;(#REF!)),$S$6)</f>
        <v>0</v>
      </c>
      <c r="T27" s="50">
        <f>TRUNC((SUMIFS('[8]1'!$BL$9:$BL$36,'[8]1'!$C$9:$C$36,$H27,'[8]1'!$BN$9:$BN$36,$C$7,'[8]1'!$A$9:$A$36,"&gt;="&amp;(#REF!),'[8]1'!$A$9:$A$36,"&lt;="&amp;(#REF!))+(SUMIFS('[8]1'!$BI$9:$BI$36,'[8]1'!$C$9:$C$36,$H27,'[8]1'!$BN$9:$BN$36,$C$7,'[8]1'!$A$9:$A$36,"&gt;="&amp;(#REF!),'[8]1'!$A$9:$A$36,"&lt;="&amp;(#REF!))/S$6)))</f>
        <v>0</v>
      </c>
      <c r="U27" s="57">
        <f t="shared" si="0"/>
        <v>0</v>
      </c>
      <c r="V27" s="58"/>
      <c r="W27" s="59"/>
      <c r="X27" s="55"/>
      <c r="Y27" s="55"/>
      <c r="Z27" s="55"/>
      <c r="AA27" s="55">
        <f>V27+W27+X27-Z27-Y27</f>
        <v>0</v>
      </c>
      <c r="AB27" s="518"/>
    </row>
    <row r="28" spans="4:28" ht="16.5" customHeight="1">
      <c r="D28" s="509"/>
      <c r="E28" s="60"/>
      <c r="F28" s="48"/>
      <c r="G28" s="48"/>
      <c r="H28" s="34" t="str">
        <f t="array" ref="H28">IFERROR(INDEX('3'!$H$5:$L$26,SMALL(IF('3'!$L$5:$L$26&gt;0,ROW('3'!$L$5:$L$26)),ROW(H22))-6,COLUMN()-7),"")</f>
        <v/>
      </c>
      <c r="I28" s="50">
        <f>SUMIFS('[8]1'!$AX$9:$AX$36,'[8]1'!$C$9:$C$36,$H28,'[8]1'!$BN$9:$BN$36,$C$7,'[8]1'!$A$9:$A$36,"&gt;="&amp;(#REF!),'[8]1'!$A$9:$A$36,"&lt;="&amp;(#REF!))</f>
        <v>0</v>
      </c>
      <c r="J28" s="50">
        <f>SUMIFS('[8]1'!$AY$9:$AY$36,'[8]1'!$C$9:$C$36,$H28,'[8]1'!$BN$9:$BN$36,$C$7,'[8]1'!$A$9:$A$36,"&gt;="&amp;(#REF!),'[8]1'!$A$9:$A$36,"&lt;="&amp;(#REF!))</f>
        <v>0</v>
      </c>
      <c r="K28" s="50">
        <f>SUMIFS('[8]1'!$AZ$9:$AZ$36,'[8]1'!$C$9:$C$36,$H28,'[8]1'!$BN$9:$BN$36,$C$7,'[8]1'!$A$9:$A$36,"&gt;="&amp;(#REF!),'[8]1'!$A$9:$A$36,"&lt;="&amp;(#REF!))</f>
        <v>0</v>
      </c>
      <c r="L28" s="50">
        <f>SUMIFS('[8]1'!$BA$9:$BA$36,'[8]1'!$C$9:$C$36,$H28,'[8]1'!$BN$9:$BN$36,$C$7,'[8]1'!$A$9:$A$36,"&gt;="&amp;(#REF!),'[8]1'!$A$9:$A$36,"&lt;="&amp;(#REF!))</f>
        <v>0</v>
      </c>
      <c r="M28" s="50">
        <f>SUMIFS('[8]1'!$BB$9:$BB$36,'[8]1'!$C$9:$C$36,$H28,'[8]1'!$BN$9:$BN$36,$C$7,'[8]1'!$A$9:$A$36,"&gt;="&amp;(#REF!),'[8]1'!$A$9:$A$36,"&lt;="&amp;(#REF!))</f>
        <v>0</v>
      </c>
      <c r="N28" s="50">
        <f>SUMIFS('[8]1'!$BC$9:$BC$36,'[8]1'!$C$9:$C$36,$H28,'[8]1'!$BN$9:$BN$36,$C$7,'[8]1'!$A$9:$A$36,"&gt;="&amp;(#REF!),'[8]1'!$A$9:$A$36,"&lt;="&amp;(#REF!))</f>
        <v>0</v>
      </c>
      <c r="O28" s="50">
        <f>SUMIFS('[8]1'!$BD$9:$BD$36,'[8]1'!$C$9:$C$36,$H28,'[8]1'!$BN$9:$BN$36,$C$7,'[8]1'!$A$9:$A$36,"&gt;="&amp;(#REF!),'[8]1'!$A$9:$A$36,"&lt;="&amp;(#REF!))</f>
        <v>0</v>
      </c>
      <c r="P28" s="50">
        <f>SUMIFS('[8]1'!$BE$9:$BE$36,'[8]1'!$C$9:$C$36,$H28,'[8]1'!$BN$9:$BN$36,$C$7,'[8]1'!$A$9:$A$36,"&gt;="&amp;(#REF!),'[8]1'!$A$9:$A$36,"&lt;="&amp;(#REF!))</f>
        <v>0</v>
      </c>
      <c r="Q28" s="50">
        <f>SUMIFS('[8]1'!$BF$9:$BF$36,'[8]1'!$C$9:$C$36,$H28,'[8]1'!$BN$9:$BN$36,$C$7,'[8]1'!$A$9:$A$36,"&gt;="&amp;(#REF!),'[8]1'!$A$9:$A$36,"&lt;="&amp;(#REF!))</f>
        <v>0</v>
      </c>
      <c r="R28" s="50">
        <f>SUMIFS('[8]1'!$BG$9:$BG$36,'[8]1'!$C$9:$C$36,$H28,'[8]1'!$BN$9:$BN$36,$C$7,'[8]1'!$A$9:$A$36,"&gt;="&amp;(#REF!),'[8]1'!$A$9:$A$36,"&lt;="&amp;(#REF!))</f>
        <v>0</v>
      </c>
      <c r="S28" s="50">
        <f>MOD(SUMIFS('[8]1'!$BI$9:$BI$36,'[8]1'!$C$9:$C$36,$H28,'[8]1'!$BN$9:$BN$36,$C$7,'[8]1'!$A$9:$A$36,"&gt;="&amp;(#REF!),'[8]1'!$A$9:$A$36,"&lt;="&amp;(#REF!)),$S$6)</f>
        <v>0</v>
      </c>
      <c r="T28" s="50">
        <f>TRUNC((SUMIFS('[8]1'!$BL$9:$BL$36,'[8]1'!$C$9:$C$36,$H28,'[8]1'!$BN$9:$BN$36,$C$7,'[8]1'!$A$9:$A$36,"&gt;="&amp;(#REF!),'[8]1'!$A$9:$A$36,"&lt;="&amp;(#REF!))+(SUMIFS('[8]1'!$BI$9:$BI$36,'[8]1'!$C$9:$C$36,$H28,'[8]1'!$BN$9:$BN$36,$C$7,'[8]1'!$A$9:$A$36,"&gt;="&amp;(#REF!),'[8]1'!$A$9:$A$36,"&lt;="&amp;(#REF!))/S$6)))</f>
        <v>0</v>
      </c>
      <c r="U28" s="57">
        <f t="shared" si="0"/>
        <v>0</v>
      </c>
      <c r="V28" s="58"/>
      <c r="W28" s="59"/>
      <c r="X28" s="55"/>
      <c r="Y28" s="55"/>
      <c r="Z28" s="55"/>
      <c r="AA28" s="55">
        <f>V28+W28+X28-Z28-Y28</f>
        <v>0</v>
      </c>
      <c r="AB28" s="518"/>
    </row>
    <row r="29" spans="4:28" ht="16.5" customHeight="1">
      <c r="D29" s="509"/>
      <c r="E29" s="61"/>
      <c r="F29" s="48">
        <v>6</v>
      </c>
      <c r="G29" s="48">
        <v>373</v>
      </c>
      <c r="H29" s="34" t="str">
        <f t="array" ref="H29">IFERROR(INDEX('3'!$H$5:$L$26,SMALL(IF('3'!$L$5:$L$26&gt;0,ROW('3'!$L$5:$L$26)),ROW(H23))-6,COLUMN()-7),"")</f>
        <v/>
      </c>
      <c r="I29" s="50">
        <f>SUMIFS('[8]1'!$AX$9:$AX$36,'[8]1'!$C$9:$C$36,$H29,'[8]1'!$BN$9:$BN$36,$C$7,'[8]1'!$A$9:$A$36,"&gt;="&amp;(#REF!),'[8]1'!$A$9:$A$36,"&lt;="&amp;(#REF!))</f>
        <v>0</v>
      </c>
      <c r="J29" s="50">
        <f>SUMIFS('[8]1'!$AY$9:$AY$36,'[8]1'!$C$9:$C$36,$H29,'[8]1'!$BN$9:$BN$36,$C$7,'[8]1'!$A$9:$A$36,"&gt;="&amp;(#REF!),'[8]1'!$A$9:$A$36,"&lt;="&amp;(#REF!))</f>
        <v>0</v>
      </c>
      <c r="K29" s="50">
        <f>SUMIFS('[8]1'!$AZ$9:$AZ$36,'[8]1'!$C$9:$C$36,$H29,'[8]1'!$BN$9:$BN$36,$C$7,'[8]1'!$A$9:$A$36,"&gt;="&amp;(#REF!),'[8]1'!$A$9:$A$36,"&lt;="&amp;(#REF!))</f>
        <v>0</v>
      </c>
      <c r="L29" s="50">
        <f>SUMIFS('[8]1'!$BA$9:$BA$36,'[8]1'!$C$9:$C$36,$H29,'[8]1'!$BN$9:$BN$36,$C$7,'[8]1'!$A$9:$A$36,"&gt;="&amp;(#REF!),'[8]1'!$A$9:$A$36,"&lt;="&amp;(#REF!))</f>
        <v>0</v>
      </c>
      <c r="M29" s="50">
        <f>SUMIFS('[8]1'!$BB$9:$BB$36,'[8]1'!$C$9:$C$36,$H29,'[8]1'!$BN$9:$BN$36,$C$7,'[8]1'!$A$9:$A$36,"&gt;="&amp;(#REF!),'[8]1'!$A$9:$A$36,"&lt;="&amp;(#REF!))</f>
        <v>0</v>
      </c>
      <c r="N29" s="50">
        <f>SUMIFS('[8]1'!$BC$9:$BC$36,'[8]1'!$C$9:$C$36,$H29,'[8]1'!$BN$9:$BN$36,$C$7,'[8]1'!$A$9:$A$36,"&gt;="&amp;(#REF!),'[8]1'!$A$9:$A$36,"&lt;="&amp;(#REF!))</f>
        <v>0</v>
      </c>
      <c r="O29" s="50">
        <f>SUMIFS('[8]1'!$BD$9:$BD$36,'[8]1'!$C$9:$C$36,$H29,'[8]1'!$BN$9:$BN$36,$C$7,'[8]1'!$A$9:$A$36,"&gt;="&amp;(#REF!),'[8]1'!$A$9:$A$36,"&lt;="&amp;(#REF!))</f>
        <v>0</v>
      </c>
      <c r="P29" s="50">
        <f>SUMIFS('[8]1'!$BE$9:$BE$36,'[8]1'!$C$9:$C$36,$H29,'[8]1'!$BN$9:$BN$36,$C$7,'[8]1'!$A$9:$A$36,"&gt;="&amp;(#REF!),'[8]1'!$A$9:$A$36,"&lt;="&amp;(#REF!))</f>
        <v>0</v>
      </c>
      <c r="Q29" s="50">
        <f>SUMIFS('[8]1'!$BF$9:$BF$36,'[8]1'!$C$9:$C$36,$H29,'[8]1'!$BN$9:$BN$36,$C$7,'[8]1'!$A$9:$A$36,"&gt;="&amp;(#REF!),'[8]1'!$A$9:$A$36,"&lt;="&amp;(#REF!))</f>
        <v>0</v>
      </c>
      <c r="R29" s="50">
        <f>SUMIFS('[8]1'!$BG$9:$BG$36,'[8]1'!$C$9:$C$36,$H29,'[8]1'!$BN$9:$BN$36,$C$7,'[8]1'!$A$9:$A$36,"&gt;="&amp;(#REF!),'[8]1'!$A$9:$A$36,"&lt;="&amp;(#REF!))</f>
        <v>0</v>
      </c>
      <c r="S29" s="50">
        <f>MOD(SUMIFS('[8]1'!$BI$9:$BI$36,'[8]1'!$C$9:$C$36,$H29,'[8]1'!$BN$9:$BN$36,$C$7,'[8]1'!$A$9:$A$36,"&gt;="&amp;(#REF!),'[8]1'!$A$9:$A$36,"&lt;="&amp;(#REF!)),$S$6)</f>
        <v>0</v>
      </c>
      <c r="T29" s="50">
        <f>TRUNC((SUMIFS('[8]1'!$BL$9:$BL$36,'[8]1'!$C$9:$C$36,$H29,'[8]1'!$BN$9:$BN$36,$C$7,'[8]1'!$A$9:$A$36,"&gt;="&amp;(#REF!),'[8]1'!$A$9:$A$36,"&lt;="&amp;(#REF!))+(SUMIFS('[8]1'!$BI$9:$BI$36,'[8]1'!$C$9:$C$36,$H29,'[8]1'!$BN$9:$BN$36,$C$7,'[8]1'!$A$9:$A$36,"&gt;="&amp;(#REF!),'[8]1'!$A$9:$A$36,"&lt;="&amp;(#REF!))/S$6)))</f>
        <v>0</v>
      </c>
      <c r="U29" s="57">
        <f t="shared" si="0"/>
        <v>0</v>
      </c>
      <c r="V29" s="58"/>
      <c r="W29" s="59"/>
      <c r="X29" s="55"/>
      <c r="Y29" s="55"/>
      <c r="Z29" s="55"/>
      <c r="AA29" s="55">
        <f t="shared" ref="AA29:AA53" si="2">V29+W29+X29-Z29-Y29</f>
        <v>0</v>
      </c>
      <c r="AB29" s="518"/>
    </row>
    <row r="30" spans="4:28" ht="16.5" customHeight="1">
      <c r="D30" s="509"/>
      <c r="E30" s="60"/>
      <c r="F30" s="48">
        <v>7</v>
      </c>
      <c r="G30" s="48">
        <v>323</v>
      </c>
      <c r="H30" s="34" t="str">
        <f t="array" ref="H30">IFERROR(INDEX('3'!$H$5:$L$26,SMALL(IF('3'!$L$5:$L$26&gt;0,ROW('3'!$L$5:$L$26)),ROW(H24))-6,COLUMN()-7),"")</f>
        <v/>
      </c>
      <c r="I30" s="50">
        <f>SUMIFS('[8]1'!$AX$9:$AX$36,'[8]1'!$C$9:$C$36,$H30,'[8]1'!$BN$9:$BN$36,$C$7,'[8]1'!$A$9:$A$36,"&gt;="&amp;(#REF!),'[8]1'!$A$9:$A$36,"&lt;="&amp;(#REF!))</f>
        <v>0</v>
      </c>
      <c r="J30" s="50">
        <f>SUMIFS('[8]1'!$AY$9:$AY$36,'[8]1'!$C$9:$C$36,$H30,'[8]1'!$BN$9:$BN$36,$C$7,'[8]1'!$A$9:$A$36,"&gt;="&amp;(#REF!),'[8]1'!$A$9:$A$36,"&lt;="&amp;(#REF!))</f>
        <v>0</v>
      </c>
      <c r="K30" s="50">
        <f>SUMIFS('[8]1'!$AZ$9:$AZ$36,'[8]1'!$C$9:$C$36,$H30,'[8]1'!$BN$9:$BN$36,$C$7,'[8]1'!$A$9:$A$36,"&gt;="&amp;(#REF!),'[8]1'!$A$9:$A$36,"&lt;="&amp;(#REF!))</f>
        <v>0</v>
      </c>
      <c r="L30" s="50">
        <f>SUMIFS('[8]1'!$BA$9:$BA$36,'[8]1'!$C$9:$C$36,$H30,'[8]1'!$BN$9:$BN$36,$C$7,'[8]1'!$A$9:$A$36,"&gt;="&amp;(#REF!),'[8]1'!$A$9:$A$36,"&lt;="&amp;(#REF!))</f>
        <v>0</v>
      </c>
      <c r="M30" s="50">
        <f>SUMIFS('[8]1'!$BB$9:$BB$36,'[8]1'!$C$9:$C$36,$H30,'[8]1'!$BN$9:$BN$36,$C$7,'[8]1'!$A$9:$A$36,"&gt;="&amp;(#REF!),'[8]1'!$A$9:$A$36,"&lt;="&amp;(#REF!))</f>
        <v>0</v>
      </c>
      <c r="N30" s="50">
        <f>SUMIFS('[8]1'!$BC$9:$BC$36,'[8]1'!$C$9:$C$36,$H30,'[8]1'!$BN$9:$BN$36,$C$7,'[8]1'!$A$9:$A$36,"&gt;="&amp;(#REF!),'[8]1'!$A$9:$A$36,"&lt;="&amp;(#REF!))</f>
        <v>0</v>
      </c>
      <c r="O30" s="50">
        <f>SUMIFS('[8]1'!$BD$9:$BD$36,'[8]1'!$C$9:$C$36,$H30,'[8]1'!$BN$9:$BN$36,$C$7,'[8]1'!$A$9:$A$36,"&gt;="&amp;(#REF!),'[8]1'!$A$9:$A$36,"&lt;="&amp;(#REF!))</f>
        <v>0</v>
      </c>
      <c r="P30" s="50">
        <f>SUMIFS('[8]1'!$BE$9:$BE$36,'[8]1'!$C$9:$C$36,$H30,'[8]1'!$BN$9:$BN$36,$C$7,'[8]1'!$A$9:$A$36,"&gt;="&amp;(#REF!),'[8]1'!$A$9:$A$36,"&lt;="&amp;(#REF!))</f>
        <v>0</v>
      </c>
      <c r="Q30" s="50">
        <f>SUMIFS('[8]1'!$BF$9:$BF$36,'[8]1'!$C$9:$C$36,$H30,'[8]1'!$BN$9:$BN$36,$C$7,'[8]1'!$A$9:$A$36,"&gt;="&amp;(#REF!),'[8]1'!$A$9:$A$36,"&lt;="&amp;(#REF!))</f>
        <v>0</v>
      </c>
      <c r="R30" s="50">
        <f>SUMIFS('[8]1'!$BG$9:$BG$36,'[8]1'!$C$9:$C$36,$H30,'[8]1'!$BN$9:$BN$36,$C$7,'[8]1'!$A$9:$A$36,"&gt;="&amp;(#REF!),'[8]1'!$A$9:$A$36,"&lt;="&amp;(#REF!))</f>
        <v>0</v>
      </c>
      <c r="S30" s="50">
        <f>MOD(SUMIFS('[8]1'!$BI$9:$BI$36,'[8]1'!$C$9:$C$36,$H30,'[8]1'!$BN$9:$BN$36,$C$7,'[8]1'!$A$9:$A$36,"&gt;="&amp;(#REF!),'[8]1'!$A$9:$A$36,"&lt;="&amp;(#REF!)),$S$6)</f>
        <v>0</v>
      </c>
      <c r="T30" s="50">
        <f>TRUNC((SUMIFS('[8]1'!$BL$9:$BL$36,'[8]1'!$C$9:$C$36,$H30,'[8]1'!$BN$9:$BN$36,$C$7,'[8]1'!$A$9:$A$36,"&gt;="&amp;(#REF!),'[8]1'!$A$9:$A$36,"&lt;="&amp;(#REF!))+(SUMIFS('[8]1'!$BI$9:$BI$36,'[8]1'!$C$9:$C$36,$H30,'[8]1'!$BN$9:$BN$36,$C$7,'[8]1'!$A$9:$A$36,"&gt;="&amp;(#REF!),'[8]1'!$A$9:$A$36,"&lt;="&amp;(#REF!))/S$6)))</f>
        <v>0</v>
      </c>
      <c r="U30" s="57">
        <f t="shared" si="0"/>
        <v>0</v>
      </c>
      <c r="V30" s="58"/>
      <c r="W30" s="59"/>
      <c r="X30" s="55"/>
      <c r="Y30" s="55"/>
      <c r="Z30" s="55"/>
      <c r="AA30" s="55">
        <f>V30+W30+X30-Z30-Y30</f>
        <v>0</v>
      </c>
      <c r="AB30" s="519">
        <f>SUM(I19:T32)</f>
        <v>0</v>
      </c>
    </row>
    <row r="31" spans="4:28" ht="16.5" customHeight="1">
      <c r="D31" s="509"/>
      <c r="E31" s="60"/>
      <c r="F31" s="48">
        <v>8</v>
      </c>
      <c r="G31" s="48"/>
      <c r="H31" s="34" t="str">
        <f t="array" ref="H31">IFERROR(INDEX('3'!$H$5:$L$26,SMALL(IF('3'!$L$5:$L$26&gt;0,ROW('3'!$L$5:$L$26)),ROW(H25))-6,COLUMN()-7),"")</f>
        <v/>
      </c>
      <c r="I31" s="50">
        <f>SUMIFS('[8]1'!$AX$9:$AX$36,'[8]1'!$C$9:$C$36,$H31,'[8]1'!$BN$9:$BN$36,$C$7,'[8]1'!$A$9:$A$36,"&gt;="&amp;(#REF!),'[8]1'!$A$9:$A$36,"&lt;="&amp;(#REF!))</f>
        <v>0</v>
      </c>
      <c r="J31" s="50">
        <f>SUMIFS('[8]1'!$AY$9:$AY$36,'[8]1'!$C$9:$C$36,$H31,'[8]1'!$BN$9:$BN$36,$C$7,'[8]1'!$A$9:$A$36,"&gt;="&amp;(#REF!),'[8]1'!$A$9:$A$36,"&lt;="&amp;(#REF!))</f>
        <v>0</v>
      </c>
      <c r="K31" s="50">
        <f>SUMIFS('[8]1'!$AZ$9:$AZ$36,'[8]1'!$C$9:$C$36,$H31,'[8]1'!$BN$9:$BN$36,$C$7,'[8]1'!$A$9:$A$36,"&gt;="&amp;(#REF!),'[8]1'!$A$9:$A$36,"&lt;="&amp;(#REF!))</f>
        <v>0</v>
      </c>
      <c r="L31" s="50">
        <f>SUMIFS('[8]1'!$BA$9:$BA$36,'[8]1'!$C$9:$C$36,$H31,'[8]1'!$BN$9:$BN$36,$C$7,'[8]1'!$A$9:$A$36,"&gt;="&amp;(#REF!),'[8]1'!$A$9:$A$36,"&lt;="&amp;(#REF!))</f>
        <v>0</v>
      </c>
      <c r="M31" s="50">
        <f>SUMIFS('[8]1'!$BB$9:$BB$36,'[8]1'!$C$9:$C$36,$H31,'[8]1'!$BN$9:$BN$36,$C$7,'[8]1'!$A$9:$A$36,"&gt;="&amp;(#REF!),'[8]1'!$A$9:$A$36,"&lt;="&amp;(#REF!))</f>
        <v>0</v>
      </c>
      <c r="N31" s="50">
        <f>SUMIFS('[8]1'!$BC$9:$BC$36,'[8]1'!$C$9:$C$36,$H31,'[8]1'!$BN$9:$BN$36,$C$7,'[8]1'!$A$9:$A$36,"&gt;="&amp;(#REF!),'[8]1'!$A$9:$A$36,"&lt;="&amp;(#REF!))</f>
        <v>0</v>
      </c>
      <c r="O31" s="50">
        <f>SUMIFS('[8]1'!$BD$9:$BD$36,'[8]1'!$C$9:$C$36,$H31,'[8]1'!$BN$9:$BN$36,$C$7,'[8]1'!$A$9:$A$36,"&gt;="&amp;(#REF!),'[8]1'!$A$9:$A$36,"&lt;="&amp;(#REF!))</f>
        <v>0</v>
      </c>
      <c r="P31" s="50">
        <f>SUMIFS('[8]1'!$BE$9:$BE$36,'[8]1'!$C$9:$C$36,$H31,'[8]1'!$BN$9:$BN$36,$C$7,'[8]1'!$A$9:$A$36,"&gt;="&amp;(#REF!),'[8]1'!$A$9:$A$36,"&lt;="&amp;(#REF!))</f>
        <v>0</v>
      </c>
      <c r="Q31" s="50">
        <f>SUMIFS('[8]1'!$BF$9:$BF$36,'[8]1'!$C$9:$C$36,$H31,'[8]1'!$BN$9:$BN$36,$C$7,'[8]1'!$A$9:$A$36,"&gt;="&amp;(#REF!),'[8]1'!$A$9:$A$36,"&lt;="&amp;(#REF!))</f>
        <v>0</v>
      </c>
      <c r="R31" s="50">
        <f>SUMIFS('[8]1'!$BG$9:$BG$36,'[8]1'!$C$9:$C$36,$H31,'[8]1'!$BN$9:$BN$36,$C$7,'[8]1'!$A$9:$A$36,"&gt;="&amp;(#REF!),'[8]1'!$A$9:$A$36,"&lt;="&amp;(#REF!))</f>
        <v>0</v>
      </c>
      <c r="S31" s="50">
        <f>MOD(SUMIFS('[8]1'!$BI$9:$BI$36,'[8]1'!$C$9:$C$36,$H31,'[8]1'!$BN$9:$BN$36,$C$7,'[8]1'!$A$9:$A$36,"&gt;="&amp;(#REF!),'[8]1'!$A$9:$A$36,"&lt;="&amp;(#REF!)),$S$6)</f>
        <v>0</v>
      </c>
      <c r="T31" s="50">
        <f>TRUNC((SUMIFS('[8]1'!$BL$9:$BL$36,'[8]1'!$C$9:$C$36,$H31,'[8]1'!$BN$9:$BN$36,$C$7,'[8]1'!$A$9:$A$36,"&gt;="&amp;(#REF!),'[8]1'!$A$9:$A$36,"&lt;="&amp;(#REF!))+(SUMIFS('[8]1'!$BI$9:$BI$36,'[8]1'!$C$9:$C$36,$H31,'[8]1'!$BN$9:$BN$36,$C$7,'[8]1'!$A$9:$A$36,"&gt;="&amp;(#REF!),'[8]1'!$A$9:$A$36,"&lt;="&amp;(#REF!))/S$6)))</f>
        <v>0</v>
      </c>
      <c r="U31" s="57">
        <f t="shared" si="0"/>
        <v>0</v>
      </c>
      <c r="V31" s="58"/>
      <c r="W31" s="59"/>
      <c r="X31" s="55"/>
      <c r="Y31" s="55"/>
      <c r="Z31" s="55"/>
      <c r="AA31" s="55">
        <f t="shared" si="2"/>
        <v>0</v>
      </c>
      <c r="AB31" s="519"/>
    </row>
    <row r="32" spans="4:28" ht="20.25" customHeight="1">
      <c r="D32" s="60"/>
      <c r="E32" s="60"/>
      <c r="F32" s="48">
        <v>9</v>
      </c>
      <c r="G32" s="48"/>
      <c r="H32" s="34" t="str">
        <f t="array" ref="H32">IFERROR(INDEX('3'!$H$5:$L$26,SMALL(IF('3'!$L$5:$L$26&gt;0,ROW('3'!$L$5:$L$26)),ROW(H26))-6,COLUMN()-7),"")</f>
        <v/>
      </c>
      <c r="I32" s="50">
        <f>SUMIFS('[8]1'!$AX$9:$AX$36,'[8]1'!$C$9:$C$36,$H32,'[8]1'!$BN$9:$BN$36,#REF!,'[8]1'!$A$9:$A$36,"&gt;="&amp;(#REF!),'[8]1'!$A$9:$A$36,"&lt;="&amp;(#REF!))</f>
        <v>0</v>
      </c>
      <c r="J32" s="50">
        <f>SUMIFS('[8]1'!$AY$9:$AY$36,'[8]1'!$C$9:$C$36,$H32,'[8]1'!$BN$9:$BN$36,#REF!,'[8]1'!$A$9:$A$36,"&gt;="&amp;(#REF!),'[8]1'!$A$9:$A$36,"&lt;="&amp;(#REF!))</f>
        <v>0</v>
      </c>
      <c r="K32" s="50">
        <f>SUMIFS('[8]1'!$AZ$9:$AZ$36,'[8]1'!$C$9:$C$36,$H32,'[8]1'!$BN$9:$BN$36,#REF!,'[8]1'!$A$9:$A$36,"&gt;="&amp;(#REF!),'[8]1'!$A$9:$A$36,"&lt;="&amp;(#REF!))</f>
        <v>0</v>
      </c>
      <c r="L32" s="50">
        <f>SUMIFS('[8]1'!$BA$9:$BA$36,'[8]1'!$C$9:$C$36,$H32,'[8]1'!$BN$9:$BN$36,#REF!,'[8]1'!$A$9:$A$36,"&gt;="&amp;(#REF!),'[8]1'!$A$9:$A$36,"&lt;="&amp;(#REF!))</f>
        <v>0</v>
      </c>
      <c r="M32" s="50">
        <f>SUMIFS('[8]1'!$BB$9:$BB$36,'[8]1'!$C$9:$C$36,$H32,'[8]1'!$BN$9:$BN$36,#REF!,'[8]1'!$A$9:$A$36,"&gt;="&amp;(#REF!),'[8]1'!$A$9:$A$36,"&lt;="&amp;(#REF!))</f>
        <v>0</v>
      </c>
      <c r="N32" s="50">
        <f>SUMIFS('[8]1'!$BC$9:$BC$36,'[8]1'!$C$9:$C$36,$H32,'[8]1'!$BN$9:$BN$36,#REF!,'[8]1'!$A$9:$A$36,"&gt;="&amp;(#REF!),'[8]1'!$A$9:$A$36,"&lt;="&amp;(#REF!))</f>
        <v>0</v>
      </c>
      <c r="O32" s="50">
        <f>SUMIFS('[8]1'!$BD$9:$BD$36,'[8]1'!$C$9:$C$36,$H32,'[8]1'!$BN$9:$BN$36,#REF!,'[8]1'!$A$9:$A$36,"&gt;="&amp;(#REF!),'[8]1'!$A$9:$A$36,"&lt;="&amp;(#REF!))</f>
        <v>0</v>
      </c>
      <c r="P32" s="50">
        <f>SUMIFS('[8]1'!$BE$9:$BE$36,'[8]1'!$C$9:$C$36,$H32,'[8]1'!$BN$9:$BN$36,$C$7,'[8]1'!$A$9:$A$36,"&gt;="&amp;(#REF!),'[8]1'!$A$9:$A$36,"&lt;="&amp;(#REF!))</f>
        <v>0</v>
      </c>
      <c r="Q32" s="50">
        <f>SUMIFS('[8]1'!$BF$9:$BF$36,'[8]1'!$C$9:$C$36,$H32,'[8]1'!$BN$9:$BN$36,$C$7,'[8]1'!$A$9:$A$36,"&gt;="&amp;(#REF!),'[8]1'!$A$9:$A$36,"&lt;="&amp;(#REF!))</f>
        <v>0</v>
      </c>
      <c r="R32" s="50">
        <f>SUMIFS('[8]1'!$BG$9:$BG$36,'[8]1'!$C$9:$C$36,$H32,'[8]1'!$BN$9:$BN$36,#REF!,'[8]1'!$A$9:$A$36,"&gt;="&amp;(#REF!),'[8]1'!$A$9:$A$36,"&lt;="&amp;(#REF!))</f>
        <v>0</v>
      </c>
      <c r="S32" s="50">
        <f>MOD(SUMIFS('[8]1'!$BI$9:$BI$36,'[8]1'!$C$9:$C$36,$H32,'[8]1'!$BN$9:$BN$36,#REF!,'[8]1'!$A$9:$A$36,"&gt;="&amp;(#REF!),'[8]1'!$A$9:$A$36,"&lt;="&amp;(#REF!)),$S$6)</f>
        <v>0</v>
      </c>
      <c r="T32" s="50">
        <f>TRUNC((SUMIFS('[8]1'!$BL$9:$BL$36,'[8]1'!$C$9:$C$36,$H32,'[8]1'!$BN$9:$BN$36,#REF!,'[8]1'!$A$9:$A$36,"&gt;="&amp;(#REF!),'[8]1'!$A$9:$A$36,"&lt;="&amp;(#REF!))+(SUMIFS('[8]1'!$BI$9:$BI$36,'[8]1'!$C$9:$C$36,$H32,'[8]1'!$BN$9:$BN$36,#REF!,'[8]1'!$A$9:$A$36,"&gt;="&amp;(#REF!),'[8]1'!$A$9:$A$36,"&lt;="&amp;(#REF!))/S$6)))</f>
        <v>0</v>
      </c>
      <c r="U32" s="57">
        <f t="shared" si="0"/>
        <v>0</v>
      </c>
      <c r="V32" s="58"/>
      <c r="W32" s="59"/>
      <c r="X32" s="55"/>
      <c r="Y32" s="55"/>
      <c r="Z32" s="55"/>
      <c r="AA32" s="55">
        <f t="shared" si="2"/>
        <v>0</v>
      </c>
      <c r="AB32" s="520"/>
    </row>
    <row r="33" spans="4:28" ht="16.5" customHeight="1">
      <c r="D33" s="510" t="s">
        <v>52</v>
      </c>
      <c r="E33" s="62"/>
      <c r="F33" s="63">
        <v>1</v>
      </c>
      <c r="G33" s="63">
        <v>260</v>
      </c>
      <c r="H33" s="34" t="str">
        <f t="array" ref="H33">IFERROR(INDEX('3'!$H$5:$L$26,SMALL(IF('3'!$L$5:$L$26&gt;0,ROW('3'!$L$5:$L$26)),ROW(H27))-6,COLUMN()-7),"")</f>
        <v/>
      </c>
      <c r="I33" s="65">
        <f>SUMIFS('[8]1'!$AX$9:$AX$36,'[8]1'!$C$9:$C$36,$H33,'[8]1'!$BN$9:$BN$36,$C$7,'[8]1'!$A$9:$A$36,"&gt;="&amp;(#REF!),'[8]1'!$A$9:$A$36,"&lt;="&amp;(#REF!))</f>
        <v>0</v>
      </c>
      <c r="J33" s="65">
        <f>SUMIFS('[8]1'!$AY$9:$AY$36,'[8]1'!$C$9:$C$36,$H33,'[8]1'!$BN$9:$BN$36,$C$7,'[8]1'!$A$9:$A$36,"&gt;="&amp;(#REF!),'[8]1'!$A$9:$A$36,"&lt;="&amp;(#REF!))</f>
        <v>0</v>
      </c>
      <c r="K33" s="65">
        <f>SUMIFS('[8]1'!$AZ$9:$AZ$36,'[8]1'!$C$9:$C$36,$H33,'[8]1'!$BN$9:$BN$36,$C$7,'[8]1'!$A$9:$A$36,"&gt;="&amp;(#REF!),'[8]1'!$A$9:$A$36,"&lt;="&amp;(#REF!))</f>
        <v>0</v>
      </c>
      <c r="L33" s="65">
        <f>SUMIFS('[8]1'!$BA$9:$BA$36,'[8]1'!$C$9:$C$36,$H33,'[8]1'!$BN$9:$BN$36,$C$7,'[8]1'!$A$9:$A$36,"&gt;="&amp;(#REF!),'[8]1'!$A$9:$A$36,"&lt;="&amp;(#REF!))</f>
        <v>0</v>
      </c>
      <c r="M33" s="65">
        <f>SUMIFS('[8]1'!$BB$9:$BB$36,'[8]1'!$C$9:$C$36,$H33,'[8]1'!$BN$9:$BN$36,$C$7,'[8]1'!$A$9:$A$36,"&gt;="&amp;(#REF!),'[8]1'!$A$9:$A$36,"&lt;="&amp;(#REF!))</f>
        <v>0</v>
      </c>
      <c r="N33" s="65">
        <f>SUMIFS('[8]1'!$BC$9:$BC$36,'[8]1'!$C$9:$C$36,$H33,'[8]1'!$BN$9:$BN$36,$C$7,'[8]1'!$A$9:$A$36,"&gt;="&amp;(#REF!),'[8]1'!$A$9:$A$36,"&lt;="&amp;(#REF!))</f>
        <v>0</v>
      </c>
      <c r="O33" s="65">
        <f>SUMIFS('[8]1'!$BD$9:$BD$36,'[8]1'!$C$9:$C$36,$H33,'[8]1'!$BN$9:$BN$36,$C$7,'[8]1'!$A$9:$A$36,"&gt;="&amp;(#REF!),'[8]1'!$A$9:$A$36,"&lt;="&amp;(#REF!))</f>
        <v>0</v>
      </c>
      <c r="P33" s="65">
        <f>SUMIFS('[8]1'!$BE$9:$BE$36,'[8]1'!$C$9:$C$36,$H33,'[8]1'!$BN$9:$BN$36,$C$7,'[8]1'!$A$9:$A$36,"&gt;="&amp;(#REF!),'[8]1'!$A$9:$A$36,"&lt;="&amp;(#REF!))</f>
        <v>0</v>
      </c>
      <c r="Q33" s="65">
        <f>SUMIFS('[8]1'!$BF$9:$BF$36,'[8]1'!$C$9:$C$36,$H33,'[8]1'!$BN$9:$BN$36,$C$7,'[8]1'!$A$9:$A$36,"&gt;="&amp;(#REF!),'[8]1'!$A$9:$A$36,"&lt;="&amp;(#REF!))</f>
        <v>0</v>
      </c>
      <c r="R33" s="65">
        <f>SUMIFS('[8]1'!$BG$9:$BG$36,'[8]1'!$C$9:$C$36,$H33,'[8]1'!$BN$9:$BN$36,$C$7,'[8]1'!$A$9:$A$36,"&gt;="&amp;(#REF!),'[8]1'!$A$9:$A$36,"&lt;="&amp;(#REF!))</f>
        <v>0</v>
      </c>
      <c r="S33" s="65">
        <f>MOD(SUMIFS('[8]1'!$BI$9:$BI$36,'[8]1'!$C$9:$C$36,$H33,'[8]1'!$BN$9:$BN$36,$C$7,'[8]1'!$A$9:$A$36,"&gt;="&amp;(#REF!),'[8]1'!$A$9:$A$36,"&lt;="&amp;(#REF!)),$S$6)</f>
        <v>0</v>
      </c>
      <c r="T33" s="65">
        <f>TRUNC((SUMIFS('[8]1'!$BL$9:$BL$36,'[8]1'!$C$9:$C$36,$H33,'[8]1'!$BN$9:$BN$36,$C$7,'[8]1'!$A$9:$A$36,"&gt;="&amp;(#REF!),'[8]1'!$A$9:$A$36,"&lt;="&amp;(#REF!))+(SUMIFS('[8]1'!$BI$9:$BI$36,'[8]1'!$C$9:$C$36,$H33,'[8]1'!$BN$9:$BN$36,$C$7,'[8]1'!$A$9:$A$36,"&gt;="&amp;(#REF!),'[8]1'!$A$9:$A$36,"&lt;="&amp;(#REF!))/S$6)))</f>
        <v>0</v>
      </c>
      <c r="U33" s="70">
        <f t="shared" si="0"/>
        <v>0</v>
      </c>
      <c r="V33" s="65"/>
      <c r="W33" s="71"/>
      <c r="X33" s="65"/>
      <c r="Y33" s="65"/>
      <c r="Z33" s="65"/>
      <c r="AA33" s="65">
        <v>700</v>
      </c>
      <c r="AB33" s="521">
        <f>SUM(W33:W43)</f>
        <v>0</v>
      </c>
    </row>
    <row r="34" spans="4:28" ht="16.5" customHeight="1">
      <c r="D34" s="511"/>
      <c r="E34" s="72"/>
      <c r="F34" s="63">
        <v>2</v>
      </c>
      <c r="G34" s="63">
        <v>217</v>
      </c>
      <c r="H34" s="34" t="str">
        <f t="array" ref="H34">IFERROR(INDEX('3'!$H$5:$L$26,SMALL(IF('3'!$L$5:$L$26&gt;0,ROW('3'!$L$5:$L$26)),ROW(H28))-6,COLUMN()-7),"")</f>
        <v/>
      </c>
      <c r="I34" s="65">
        <f>SUMIFS('[8]1'!$AX$9:$AX$36,'[8]1'!$C$9:$C$36,$H34,'[8]1'!$BN$9:$BN$36,$C$7,'[8]1'!$A$9:$A$36,"&gt;="&amp;(#REF!),'[8]1'!$A$9:$A$36,"&lt;="&amp;(#REF!))</f>
        <v>0</v>
      </c>
      <c r="J34" s="65">
        <f>SUMIFS('[8]1'!$AY$9:$AY$36,'[8]1'!$C$9:$C$36,$H34,'[8]1'!$BN$9:$BN$36,$C$7,'[8]1'!$A$9:$A$36,"&gt;="&amp;(#REF!),'[8]1'!$A$9:$A$36,"&lt;="&amp;(#REF!))</f>
        <v>0</v>
      </c>
      <c r="K34" s="65">
        <f>SUMIFS('[8]1'!$AZ$9:$AZ$36,'[8]1'!$C$9:$C$36,$H34,'[8]1'!$BN$9:$BN$36,$C$7,'[8]1'!$A$9:$A$36,"&gt;="&amp;(#REF!),'[8]1'!$A$9:$A$36,"&lt;="&amp;(#REF!))</f>
        <v>0</v>
      </c>
      <c r="L34" s="65">
        <f>SUMIFS('[8]1'!$BA$9:$BA$36,'[8]1'!$C$9:$C$36,$H34,'[8]1'!$BN$9:$BN$36,$C$7,'[8]1'!$A$9:$A$36,"&gt;="&amp;(#REF!),'[8]1'!$A$9:$A$36,"&lt;="&amp;(#REF!))</f>
        <v>0</v>
      </c>
      <c r="M34" s="65">
        <f>SUMIFS('[8]1'!$BB$9:$BB$36,'[8]1'!$C$9:$C$36,$H34,'[8]1'!$BN$9:$BN$36,$C$7,'[8]1'!$A$9:$A$36,"&gt;="&amp;(#REF!),'[8]1'!$A$9:$A$36,"&lt;="&amp;(#REF!))</f>
        <v>0</v>
      </c>
      <c r="N34" s="65">
        <f>SUMIFS('[8]1'!$BC$9:$BC$36,'[8]1'!$C$9:$C$36,$H34,'[8]1'!$BN$9:$BN$36,$C$7,'[8]1'!$A$9:$A$36,"&gt;="&amp;(#REF!),'[8]1'!$A$9:$A$36,"&lt;="&amp;(#REF!))</f>
        <v>0</v>
      </c>
      <c r="O34" s="65">
        <f>SUMIFS('[8]1'!$BD$9:$BD$36,'[8]1'!$C$9:$C$36,$H34,'[8]1'!$BN$9:$BN$36,$C$7,'[8]1'!$A$9:$A$36,"&gt;="&amp;(#REF!),'[8]1'!$A$9:$A$36,"&lt;="&amp;(#REF!))</f>
        <v>0</v>
      </c>
      <c r="P34" s="65">
        <f>SUMIFS('[8]1'!$BE$9:$BE$36,'[8]1'!$C$9:$C$36,$H34,'[8]1'!$BN$9:$BN$36,$C$7,'[8]1'!$A$9:$A$36,"&gt;="&amp;(#REF!),'[8]1'!$A$9:$A$36,"&lt;="&amp;(#REF!))</f>
        <v>0</v>
      </c>
      <c r="Q34" s="65">
        <f>SUMIFS('[8]1'!$BF$9:$BF$36,'[8]1'!$C$9:$C$36,$H34,'[8]1'!$BN$9:$BN$36,$C$7,'[8]1'!$A$9:$A$36,"&gt;="&amp;(#REF!),'[8]1'!$A$9:$A$36,"&lt;="&amp;(#REF!))</f>
        <v>0</v>
      </c>
      <c r="R34" s="65">
        <f>SUMIFS('[8]1'!$BG$9:$BG$36,'[8]1'!$C$9:$C$36,$H34,'[8]1'!$BN$9:$BN$36,$C$7,'[8]1'!$A$9:$A$36,"&gt;="&amp;(#REF!),'[8]1'!$A$9:$A$36,"&lt;="&amp;(#REF!))</f>
        <v>0</v>
      </c>
      <c r="S34" s="65">
        <f>MOD(SUMIFS('[8]1'!$BI$9:$BI$36,'[8]1'!$C$9:$C$36,$H34,'[8]1'!$BN$9:$BN$36,$C$7,'[8]1'!$A$9:$A$36,"&gt;="&amp;(#REF!),'[8]1'!$A$9:$A$36,"&lt;="&amp;(#REF!)),$S$6)</f>
        <v>0</v>
      </c>
      <c r="T34" s="65">
        <f>TRUNC((SUMIFS('[8]1'!$BL$9:$BL$36,'[8]1'!$C$9:$C$36,$H34,'[8]1'!$BN$9:$BN$36,$C$7,'[8]1'!$A$9:$A$36,"&gt;="&amp;(#REF!),'[8]1'!$A$9:$A$36,"&lt;="&amp;(#REF!))+(SUMIFS('[8]1'!$BI$9:$BI$36,'[8]1'!$C$9:$C$36,$H34,'[8]1'!$BN$9:$BN$36,$C$7,'[8]1'!$A$9:$A$36,"&gt;="&amp;(#REF!),'[8]1'!$A$9:$A$36,"&lt;="&amp;(#REF!))/S$6)))</f>
        <v>0</v>
      </c>
      <c r="U34" s="70">
        <f t="shared" si="0"/>
        <v>0</v>
      </c>
      <c r="V34" s="65"/>
      <c r="W34" s="71"/>
      <c r="X34" s="65"/>
      <c r="Y34" s="65"/>
      <c r="Z34" s="65"/>
      <c r="AA34" s="65">
        <f t="shared" si="2"/>
        <v>0</v>
      </c>
      <c r="AB34" s="522"/>
    </row>
    <row r="35" spans="4:28" ht="16.5" customHeight="1">
      <c r="D35" s="511"/>
      <c r="E35" s="72"/>
      <c r="F35" s="63">
        <v>3</v>
      </c>
      <c r="G35" s="63">
        <v>253</v>
      </c>
      <c r="H35" s="34" t="str">
        <f t="array" ref="H35">IFERROR(INDEX('3'!$H$5:$L$26,SMALL(IF('3'!$L$5:$L$26&gt;0,ROW('3'!$L$5:$L$26)),ROW(H29))-6,COLUMN()-7),"")</f>
        <v/>
      </c>
      <c r="I35" s="65">
        <f>SUMIFS('[8]1'!$AX$9:$AX$36,'[8]1'!$C$9:$C$36,$H35,'[8]1'!$BN$9:$BN$36,$C$7,'[8]1'!$A$9:$A$36,"&gt;="&amp;(#REF!),'[8]1'!$A$9:$A$36,"&lt;="&amp;(#REF!))</f>
        <v>0</v>
      </c>
      <c r="J35" s="65">
        <f>SUMIFS('[8]1'!$AY$9:$AY$36,'[8]1'!$C$9:$C$36,$H35,'[8]1'!$BN$9:$BN$36,$C$7,'[8]1'!$A$9:$A$36,"&gt;="&amp;(#REF!),'[8]1'!$A$9:$A$36,"&lt;="&amp;(#REF!))</f>
        <v>0</v>
      </c>
      <c r="K35" s="65">
        <f>SUMIFS('[8]1'!$AZ$9:$AZ$36,'[8]1'!$C$9:$C$36,$H35,'[8]1'!$BN$9:$BN$36,$C$7,'[8]1'!$A$9:$A$36,"&gt;="&amp;(#REF!),'[8]1'!$A$9:$A$36,"&lt;="&amp;(#REF!))</f>
        <v>0</v>
      </c>
      <c r="L35" s="65">
        <f>SUMIFS('[8]1'!$BA$9:$BA$36,'[8]1'!$C$9:$C$36,$H35,'[8]1'!$BN$9:$BN$36,$C$7,'[8]1'!$A$9:$A$36,"&gt;="&amp;(#REF!),'[8]1'!$A$9:$A$36,"&lt;="&amp;(#REF!))</f>
        <v>0</v>
      </c>
      <c r="M35" s="65">
        <f>SUMIFS('[8]1'!$BB$9:$BB$36,'[8]1'!$C$9:$C$36,$H35,'[8]1'!$BN$9:$BN$36,$C$7,'[8]1'!$A$9:$A$36,"&gt;="&amp;(#REF!),'[8]1'!$A$9:$A$36,"&lt;="&amp;(#REF!))</f>
        <v>0</v>
      </c>
      <c r="N35" s="65">
        <f>SUMIFS('[8]1'!$BC$9:$BC$36,'[8]1'!$C$9:$C$36,$H35,'[8]1'!$BN$9:$BN$36,$C$7,'[8]1'!$A$9:$A$36,"&gt;="&amp;(#REF!),'[8]1'!$A$9:$A$36,"&lt;="&amp;(#REF!))</f>
        <v>0</v>
      </c>
      <c r="O35" s="65">
        <f>SUMIFS('[8]1'!$BD$9:$BD$36,'[8]1'!$C$9:$C$36,$H35,'[8]1'!$BN$9:$BN$36,$C$7,'[8]1'!$A$9:$A$36,"&gt;="&amp;(#REF!),'[8]1'!$A$9:$A$36,"&lt;="&amp;(#REF!))</f>
        <v>0</v>
      </c>
      <c r="P35" s="65">
        <f>SUMIFS('[8]1'!$BE$9:$BE$36,'[8]1'!$C$9:$C$36,$H35,'[8]1'!$BN$9:$BN$36,$C$7,'[8]1'!$A$9:$A$36,"&gt;="&amp;(#REF!),'[8]1'!$A$9:$A$36,"&lt;="&amp;(#REF!))</f>
        <v>0</v>
      </c>
      <c r="Q35" s="65">
        <f>SUMIFS('[8]1'!$BF$9:$BF$36,'[8]1'!$C$9:$C$36,$H35,'[8]1'!$BN$9:$BN$36,$C$7,'[8]1'!$A$9:$A$36,"&gt;="&amp;(#REF!),'[8]1'!$A$9:$A$36,"&lt;="&amp;(#REF!))</f>
        <v>0</v>
      </c>
      <c r="R35" s="65">
        <f>SUMIFS('[8]1'!$BG$9:$BG$36,'[8]1'!$C$9:$C$36,$H35,'[8]1'!$BN$9:$BN$36,$C$7,'[8]1'!$A$9:$A$36,"&gt;="&amp;(#REF!),'[8]1'!$A$9:$A$36,"&lt;="&amp;(#REF!))</f>
        <v>0</v>
      </c>
      <c r="S35" s="65">
        <f>MOD(SUMIFS('[8]1'!$BI$9:$BI$36,'[8]1'!$C$9:$C$36,$H35,'[8]1'!$BN$9:$BN$36,$C$7,'[8]1'!$A$9:$A$36,"&gt;="&amp;(#REF!),'[8]1'!$A$9:$A$36,"&lt;="&amp;(#REF!)),$S$6)</f>
        <v>0</v>
      </c>
      <c r="T35" s="65">
        <f>TRUNC((SUMIFS('[8]1'!$BL$9:$BL$36,'[8]1'!$C$9:$C$36,$H35,'[8]1'!$BN$9:$BN$36,$C$7,'[8]1'!$A$9:$A$36,"&gt;="&amp;(#REF!),'[8]1'!$A$9:$A$36,"&lt;="&amp;(#REF!))+(SUMIFS('[8]1'!$BI$9:$BI$36,'[8]1'!$C$9:$C$36,$H35,'[8]1'!$BN$9:$BN$36,$C$7,'[8]1'!$A$9:$A$36,"&gt;="&amp;(#REF!),'[8]1'!$A$9:$A$36,"&lt;="&amp;(#REF!))/S$6)))</f>
        <v>0</v>
      </c>
      <c r="U35" s="70">
        <f t="shared" si="0"/>
        <v>0</v>
      </c>
      <c r="V35" s="65"/>
      <c r="W35" s="71"/>
      <c r="X35" s="65"/>
      <c r="Y35" s="65"/>
      <c r="Z35" s="65"/>
      <c r="AA35" s="65">
        <f t="shared" si="2"/>
        <v>0</v>
      </c>
      <c r="AB35" s="522"/>
    </row>
    <row r="36" spans="4:28" ht="16.5" customHeight="1">
      <c r="D36" s="511"/>
      <c r="E36" s="72"/>
      <c r="F36" s="63">
        <v>4</v>
      </c>
      <c r="G36" s="63"/>
      <c r="H36" s="34" t="str">
        <f t="array" ref="H36">IFERROR(INDEX('3'!$H$5:$L$26,SMALL(IF('3'!$L$5:$L$26&gt;0,ROW('3'!$L$5:$L$26)),ROW(H30))-6,COLUMN()-7),"")</f>
        <v/>
      </c>
      <c r="I36" s="65">
        <f>SUMIFS('[8]1'!$AX$9:$AX$36,'[8]1'!$C$9:$C$36,$H36,'[8]1'!$BN$9:$BN$36,$C$7,'[8]1'!$A$9:$A$36,"&gt;="&amp;(#REF!),'[8]1'!$A$9:$A$36,"&lt;="&amp;(#REF!))</f>
        <v>0</v>
      </c>
      <c r="J36" s="65">
        <f>SUMIFS('[8]1'!$AY$9:$AY$36,'[8]1'!$C$9:$C$36,$H36,'[8]1'!$BN$9:$BN$36,$C$7,'[8]1'!$A$9:$A$36,"&gt;="&amp;(#REF!),'[8]1'!$A$9:$A$36,"&lt;="&amp;(#REF!))</f>
        <v>0</v>
      </c>
      <c r="K36" s="65">
        <f>SUMIFS('[8]1'!$AZ$9:$AZ$36,'[8]1'!$C$9:$C$36,$H36,'[8]1'!$BN$9:$BN$36,$C$7,'[8]1'!$A$9:$A$36,"&gt;="&amp;(#REF!),'[8]1'!$A$9:$A$36,"&lt;="&amp;(#REF!))</f>
        <v>0</v>
      </c>
      <c r="L36" s="65">
        <f>SUMIFS('[8]1'!$BA$9:$BA$36,'[8]1'!$C$9:$C$36,$H36,'[8]1'!$BN$9:$BN$36,$C$7,'[8]1'!$A$9:$A$36,"&gt;="&amp;(#REF!),'[8]1'!$A$9:$A$36,"&lt;="&amp;(#REF!))</f>
        <v>0</v>
      </c>
      <c r="M36" s="65">
        <f>SUMIFS('[8]1'!$BB$9:$BB$36,'[8]1'!$C$9:$C$36,$H36,'[8]1'!$BN$9:$BN$36,$C$7,'[8]1'!$A$9:$A$36,"&gt;="&amp;(#REF!),'[8]1'!$A$9:$A$36,"&lt;="&amp;(#REF!))</f>
        <v>0</v>
      </c>
      <c r="N36" s="65">
        <f>SUMIFS('[8]1'!$BC$9:$BC$36,'[8]1'!$C$9:$C$36,$H36,'[8]1'!$BN$9:$BN$36,$C$7,'[8]1'!$A$9:$A$36,"&gt;="&amp;(#REF!),'[8]1'!$A$9:$A$36,"&lt;="&amp;(#REF!))</f>
        <v>0</v>
      </c>
      <c r="O36" s="65">
        <f>SUMIFS('[8]1'!$BD$9:$BD$36,'[8]1'!$C$9:$C$36,$H36,'[8]1'!$BN$9:$BN$36,$C$7,'[8]1'!$A$9:$A$36,"&gt;="&amp;(#REF!),'[8]1'!$A$9:$A$36,"&lt;="&amp;(#REF!))</f>
        <v>0</v>
      </c>
      <c r="P36" s="65">
        <f>SUMIFS('[8]1'!$BE$9:$BE$36,'[8]1'!$C$9:$C$36,$H36,'[8]1'!$BN$9:$BN$36,$C$7,'[8]1'!$A$9:$A$36,"&gt;="&amp;(#REF!),'[8]1'!$A$9:$A$36,"&lt;="&amp;(#REF!))</f>
        <v>0</v>
      </c>
      <c r="Q36" s="65">
        <f>SUMIFS('[8]1'!$BF$9:$BF$36,'[8]1'!$C$9:$C$36,$H36,'[8]1'!$BN$9:$BN$36,$C$7,'[8]1'!$A$9:$A$36,"&gt;="&amp;(#REF!),'[8]1'!$A$9:$A$36,"&lt;="&amp;(#REF!))</f>
        <v>0</v>
      </c>
      <c r="R36" s="65">
        <f>SUMIFS('[8]1'!$BG$9:$BG$36,'[8]1'!$C$9:$C$36,$H36,'[8]1'!$BN$9:$BN$36,$C$7,'[8]1'!$A$9:$A$36,"&gt;="&amp;(#REF!),'[8]1'!$A$9:$A$36,"&lt;="&amp;(#REF!))</f>
        <v>0</v>
      </c>
      <c r="S36" s="65">
        <f>MOD(SUMIFS('[8]1'!$BI$9:$BI$36,'[8]1'!$C$9:$C$36,$H36,'[8]1'!$BN$9:$BN$36,$C$7,'[8]1'!$A$9:$A$36,"&gt;="&amp;(#REF!),'[8]1'!$A$9:$A$36,"&lt;="&amp;(#REF!)),$S$6)</f>
        <v>0</v>
      </c>
      <c r="T36" s="65">
        <f>TRUNC((SUMIFS('[8]1'!$BL$9:$BL$36,'[8]1'!$C$9:$C$36,$H36,'[8]1'!$BN$9:$BN$36,$C$7,'[8]1'!$A$9:$A$36,"&gt;="&amp;(#REF!),'[8]1'!$A$9:$A$36,"&lt;="&amp;(#REF!))+(SUMIFS('[8]1'!$BI$9:$BI$36,'[8]1'!$C$9:$C$36,$H36,'[8]1'!$BN$9:$BN$36,$C$7,'[8]1'!$A$9:$A$36,"&gt;="&amp;(#REF!),'[8]1'!$A$9:$A$36,"&lt;="&amp;(#REF!))/S$6)))</f>
        <v>0</v>
      </c>
      <c r="U36" s="70">
        <f t="shared" si="0"/>
        <v>0</v>
      </c>
      <c r="V36" s="65"/>
      <c r="W36" s="71"/>
      <c r="X36" s="65"/>
      <c r="Y36" s="65"/>
      <c r="Z36" s="65"/>
      <c r="AA36" s="65">
        <f t="shared" si="2"/>
        <v>0</v>
      </c>
      <c r="AB36" s="522"/>
    </row>
    <row r="37" spans="4:28" ht="16.5" customHeight="1">
      <c r="D37" s="511"/>
      <c r="E37" s="72"/>
      <c r="F37" s="63">
        <v>5</v>
      </c>
      <c r="G37" s="63">
        <v>225</v>
      </c>
      <c r="H37" s="34" t="str">
        <f t="array" ref="H37">IFERROR(INDEX('3'!$H$5:$L$26,SMALL(IF('3'!$L$5:$L$26&gt;0,ROW('3'!$L$5:$L$26)),ROW(H31))-6,COLUMN()-7),"")</f>
        <v/>
      </c>
      <c r="I37" s="65">
        <f>SUMIFS('[8]1'!$AX$9:$AX$36,'[8]1'!$C$9:$C$36,$H37,'[8]1'!$BN$9:$BN$36,$C$7,'[8]1'!$A$9:$A$36,"&gt;="&amp;(#REF!),'[8]1'!$A$9:$A$36,"&lt;="&amp;(#REF!))</f>
        <v>0</v>
      </c>
      <c r="J37" s="65">
        <f>SUMIFS('[8]1'!$AY$9:$AY$36,'[8]1'!$C$9:$C$36,$H37,'[8]1'!$BN$9:$BN$36,$C$7,'[8]1'!$A$9:$A$36,"&gt;="&amp;(#REF!),'[8]1'!$A$9:$A$36,"&lt;="&amp;(#REF!))</f>
        <v>0</v>
      </c>
      <c r="K37" s="65">
        <f>SUMIFS('[8]1'!$AZ$9:$AZ$36,'[8]1'!$C$9:$C$36,$H37,'[8]1'!$BN$9:$BN$36,$C$7,'[8]1'!$A$9:$A$36,"&gt;="&amp;(#REF!),'[8]1'!$A$9:$A$36,"&lt;="&amp;(#REF!))</f>
        <v>0</v>
      </c>
      <c r="L37" s="65">
        <f>SUMIFS('[8]1'!$BA$9:$BA$36,'[8]1'!$C$9:$C$36,$H37,'[8]1'!$BN$9:$BN$36,$C$7,'[8]1'!$A$9:$A$36,"&gt;="&amp;(#REF!),'[8]1'!$A$9:$A$36,"&lt;="&amp;(#REF!))</f>
        <v>0</v>
      </c>
      <c r="M37" s="65">
        <f>SUMIFS('[8]1'!$BB$9:$BB$36,'[8]1'!$C$9:$C$36,$H37,'[8]1'!$BN$9:$BN$36,$C$7,'[8]1'!$A$9:$A$36,"&gt;="&amp;(#REF!),'[8]1'!$A$9:$A$36,"&lt;="&amp;(#REF!))</f>
        <v>0</v>
      </c>
      <c r="N37" s="65">
        <f>SUMIFS('[8]1'!$BC$9:$BC$36,'[8]1'!$C$9:$C$36,$H37,'[8]1'!$BN$9:$BN$36,$C$7,'[8]1'!$A$9:$A$36,"&gt;="&amp;(#REF!),'[8]1'!$A$9:$A$36,"&lt;="&amp;(#REF!))</f>
        <v>0</v>
      </c>
      <c r="O37" s="65">
        <f>SUMIFS('[8]1'!$BD$9:$BD$36,'[8]1'!$C$9:$C$36,$H37,'[8]1'!$BN$9:$BN$36,$C$7,'[8]1'!$A$9:$A$36,"&gt;="&amp;(#REF!),'[8]1'!$A$9:$A$36,"&lt;="&amp;(#REF!))</f>
        <v>0</v>
      </c>
      <c r="P37" s="65">
        <f>SUMIFS('[8]1'!$BE$9:$BE$36,'[8]1'!$C$9:$C$36,$H37,'[8]1'!$BN$9:$BN$36,$C$7,'[8]1'!$A$9:$A$36,"&gt;="&amp;(#REF!),'[8]1'!$A$9:$A$36,"&lt;="&amp;(#REF!))</f>
        <v>0</v>
      </c>
      <c r="Q37" s="65">
        <f>SUMIFS('[8]1'!$BF$9:$BF$36,'[8]1'!$C$9:$C$36,$H37,'[8]1'!$BN$9:$BN$36,$C$7,'[8]1'!$A$9:$A$36,"&gt;="&amp;(#REF!),'[8]1'!$A$9:$A$36,"&lt;="&amp;(#REF!))</f>
        <v>0</v>
      </c>
      <c r="R37" s="65">
        <f>SUMIFS('[8]1'!$BG$9:$BG$36,'[8]1'!$C$9:$C$36,$H37,'[8]1'!$BN$9:$BN$36,$C$7,'[8]1'!$A$9:$A$36,"&gt;="&amp;(#REF!),'[8]1'!$A$9:$A$36,"&lt;="&amp;(#REF!))</f>
        <v>0</v>
      </c>
      <c r="S37" s="65">
        <f>MOD(SUMIFS('[8]1'!$BI$9:$BI$36,'[8]1'!$C$9:$C$36,$H37,'[8]1'!$BN$9:$BN$36,$C$7,'[8]1'!$A$9:$A$36,"&gt;="&amp;(#REF!),'[8]1'!$A$9:$A$36,"&lt;="&amp;(#REF!)),$S$6)</f>
        <v>0</v>
      </c>
      <c r="T37" s="65">
        <f>TRUNC((SUMIFS('[8]1'!$BL$9:$BL$36,'[8]1'!$C$9:$C$36,$H37,'[8]1'!$BN$9:$BN$36,$C$7,'[8]1'!$A$9:$A$36,"&gt;="&amp;(#REF!),'[8]1'!$A$9:$A$36,"&lt;="&amp;(#REF!))+(SUMIFS('[8]1'!$BI$9:$BI$36,'[8]1'!$C$9:$C$36,$H37,'[8]1'!$BN$9:$BN$36,$C$7,'[8]1'!$A$9:$A$36,"&gt;="&amp;(#REF!),'[8]1'!$A$9:$A$36,"&lt;="&amp;(#REF!))/S$6)))</f>
        <v>0</v>
      </c>
      <c r="U37" s="70">
        <f t="shared" si="0"/>
        <v>0</v>
      </c>
      <c r="V37" s="65"/>
      <c r="W37" s="71"/>
      <c r="X37" s="65"/>
      <c r="Y37" s="65"/>
      <c r="Z37" s="65"/>
      <c r="AA37" s="65">
        <f t="shared" si="2"/>
        <v>0</v>
      </c>
      <c r="AB37" s="522"/>
    </row>
    <row r="38" spans="4:28" ht="16.5" customHeight="1">
      <c r="D38" s="511"/>
      <c r="E38" s="72"/>
      <c r="F38" s="63">
        <v>6</v>
      </c>
      <c r="G38" s="63">
        <v>208</v>
      </c>
      <c r="H38" s="34" t="str">
        <f t="array" ref="H38">IFERROR(INDEX('3'!$H$5:$L$26,SMALL(IF('3'!$L$5:$L$26&gt;0,ROW('3'!$L$5:$L$26)),ROW(H32))-6,COLUMN()-7),"")</f>
        <v/>
      </c>
      <c r="I38" s="65">
        <f>SUMIFS('[8]1'!$AX$9:$AX$36,'[8]1'!$C$9:$C$36,$H38,'[8]1'!$BN$9:$BN$36,$C$7,'[8]1'!$A$9:$A$36,"&gt;="&amp;(#REF!),'[8]1'!$A$9:$A$36,"&lt;="&amp;(#REF!))</f>
        <v>0</v>
      </c>
      <c r="J38" s="65">
        <f>SUMIFS('[8]1'!$AY$9:$AY$36,'[8]1'!$C$9:$C$36,$H38,'[8]1'!$BN$9:$BN$36,$C$7,'[8]1'!$A$9:$A$36,"&gt;="&amp;(#REF!),'[8]1'!$A$9:$A$36,"&lt;="&amp;(#REF!))</f>
        <v>0</v>
      </c>
      <c r="K38" s="65">
        <f>SUMIFS('[8]1'!$AZ$9:$AZ$36,'[8]1'!$C$9:$C$36,$H38,'[8]1'!$BN$9:$BN$36,$C$7,'[8]1'!$A$9:$A$36,"&gt;="&amp;(#REF!),'[8]1'!$A$9:$A$36,"&lt;="&amp;(#REF!))</f>
        <v>0</v>
      </c>
      <c r="L38" s="65">
        <f>SUMIFS('[8]1'!$BA$9:$BA$36,'[8]1'!$C$9:$C$36,$H38,'[8]1'!$BN$9:$BN$36,$C$7,'[8]1'!$A$9:$A$36,"&gt;="&amp;(#REF!),'[8]1'!$A$9:$A$36,"&lt;="&amp;(#REF!))</f>
        <v>0</v>
      </c>
      <c r="M38" s="65">
        <f>SUMIFS('[8]1'!$BB$9:$BB$36,'[8]1'!$C$9:$C$36,$H38,'[8]1'!$BN$9:$BN$36,$C$7,'[8]1'!$A$9:$A$36,"&gt;="&amp;(#REF!),'[8]1'!$A$9:$A$36,"&lt;="&amp;(#REF!))</f>
        <v>0</v>
      </c>
      <c r="N38" s="65">
        <f>SUMIFS('[8]1'!$BC$9:$BC$36,'[8]1'!$C$9:$C$36,$H38,'[8]1'!$BN$9:$BN$36,$C$7,'[8]1'!$A$9:$A$36,"&gt;="&amp;(#REF!),'[8]1'!$A$9:$A$36,"&lt;="&amp;(#REF!))</f>
        <v>0</v>
      </c>
      <c r="O38" s="65">
        <f>SUMIFS('[8]1'!$BD$9:$BD$36,'[8]1'!$C$9:$C$36,$H38,'[8]1'!$BN$9:$BN$36,$C$7,'[8]1'!$A$9:$A$36,"&gt;="&amp;(#REF!),'[8]1'!$A$9:$A$36,"&lt;="&amp;(#REF!))</f>
        <v>0</v>
      </c>
      <c r="P38" s="65">
        <f>SUMIFS('[8]1'!$BE$9:$BE$36,'[8]1'!$C$9:$C$36,$H38,'[8]1'!$BN$9:$BN$36,$C$7,'[8]1'!$A$9:$A$36,"&gt;="&amp;(#REF!),'[8]1'!$A$9:$A$36,"&lt;="&amp;(#REF!))</f>
        <v>0</v>
      </c>
      <c r="Q38" s="65">
        <f>SUMIFS('[8]1'!$BF$9:$BF$36,'[8]1'!$C$9:$C$36,$H38,'[8]1'!$BN$9:$BN$36,$C$7,'[8]1'!$A$9:$A$36,"&gt;="&amp;(#REF!),'[8]1'!$A$9:$A$36,"&lt;="&amp;(#REF!))</f>
        <v>0</v>
      </c>
      <c r="R38" s="65">
        <f>SUMIFS('[8]1'!$BG$9:$BG$36,'[8]1'!$C$9:$C$36,$H38,'[8]1'!$BN$9:$BN$36,$C$7,'[8]1'!$A$9:$A$36,"&gt;="&amp;(#REF!),'[8]1'!$A$9:$A$36,"&lt;="&amp;(#REF!))</f>
        <v>0</v>
      </c>
      <c r="S38" s="65">
        <f>MOD(SUMIFS('[8]1'!$BI$9:$BI$36,'[8]1'!$C$9:$C$36,$H38,'[8]1'!$BN$9:$BN$36,$C$7,'[8]1'!$A$9:$A$36,"&gt;="&amp;(#REF!),'[8]1'!$A$9:$A$36,"&lt;="&amp;(#REF!)),$S$6)</f>
        <v>0</v>
      </c>
      <c r="T38" s="65">
        <f>TRUNC((SUMIFS('[8]1'!$BL$9:$BL$36,'[8]1'!$C$9:$C$36,$H38,'[8]1'!$BN$9:$BN$36,$C$7,'[8]1'!$A$9:$A$36,"&gt;="&amp;(#REF!),'[8]1'!$A$9:$A$36,"&lt;="&amp;(#REF!))+(SUMIFS('[8]1'!$BI$9:$BI$36,'[8]1'!$C$9:$C$36,$H38,'[8]1'!$BN$9:$BN$36,$C$7,'[8]1'!$A$9:$A$36,"&gt;="&amp;(#REF!),'[8]1'!$A$9:$A$36,"&lt;="&amp;(#REF!))/S$6)))</f>
        <v>0</v>
      </c>
      <c r="U38" s="70">
        <f t="shared" si="0"/>
        <v>0</v>
      </c>
      <c r="V38" s="65"/>
      <c r="W38" s="71"/>
      <c r="X38" s="65"/>
      <c r="Y38" s="65"/>
      <c r="Z38" s="65"/>
      <c r="AA38" s="65">
        <v>400</v>
      </c>
      <c r="AB38" s="522"/>
    </row>
    <row r="39" spans="4:28" ht="16.5" customHeight="1">
      <c r="D39" s="511"/>
      <c r="E39" s="72"/>
      <c r="F39" s="63"/>
      <c r="G39" s="63"/>
      <c r="H39" s="34" t="str">
        <f t="array" ref="H39">IFERROR(INDEX('3'!$H$5:$L$26,SMALL(IF('3'!$L$5:$L$26&gt;0,ROW('3'!$L$5:$L$26)),ROW(H33))-6,COLUMN()-7),"")</f>
        <v/>
      </c>
      <c r="I39" s="65">
        <f>SUMIFS('[8]1'!$AX$9:$AX$36,'[8]1'!$C$9:$C$36,$H39,'[8]1'!$BN$9:$BN$36,$C$7,'[8]1'!$A$9:$A$36,"&gt;="&amp;(#REF!),'[8]1'!$A$9:$A$36,"&lt;="&amp;(#REF!))</f>
        <v>0</v>
      </c>
      <c r="J39" s="65">
        <f>SUMIFS('[8]1'!$AY$9:$AY$36,'[8]1'!$C$9:$C$36,$H39,'[8]1'!$BN$9:$BN$36,$C$7,'[8]1'!$A$9:$A$36,"&gt;="&amp;(#REF!),'[8]1'!$A$9:$A$36,"&lt;="&amp;(#REF!))</f>
        <v>0</v>
      </c>
      <c r="K39" s="65">
        <f>SUMIFS('[8]1'!$AZ$9:$AZ$36,'[8]1'!$C$9:$C$36,$H39,'[8]1'!$BN$9:$BN$36,$C$7,'[8]1'!$A$9:$A$36,"&gt;="&amp;(#REF!),'[8]1'!$A$9:$A$36,"&lt;="&amp;(#REF!))</f>
        <v>0</v>
      </c>
      <c r="L39" s="65">
        <f>SUMIFS('[8]1'!$BA$9:$BA$36,'[8]1'!$C$9:$C$36,$H39,'[8]1'!$BN$9:$BN$36,$C$7,'[8]1'!$A$9:$A$36,"&gt;="&amp;(#REF!),'[8]1'!$A$9:$A$36,"&lt;="&amp;(#REF!))</f>
        <v>0</v>
      </c>
      <c r="M39" s="65">
        <f>SUMIFS('[8]1'!$BB$9:$BB$36,'[8]1'!$C$9:$C$36,$H39,'[8]1'!$BN$9:$BN$36,$C$7,'[8]1'!$A$9:$A$36,"&gt;="&amp;(#REF!),'[8]1'!$A$9:$A$36,"&lt;="&amp;(#REF!))</f>
        <v>0</v>
      </c>
      <c r="N39" s="65">
        <f>SUMIFS('[8]1'!$BC$9:$BC$36,'[8]1'!$C$9:$C$36,$H39,'[8]1'!$BN$9:$BN$36,$C$7,'[8]1'!$A$9:$A$36,"&gt;="&amp;(#REF!),'[8]1'!$A$9:$A$36,"&lt;="&amp;(#REF!))</f>
        <v>0</v>
      </c>
      <c r="O39" s="65">
        <f>SUMIFS('[8]1'!$BD$9:$BD$36,'[8]1'!$C$9:$C$36,$H39,'[8]1'!$BN$9:$BN$36,$C$7,'[8]1'!$A$9:$A$36,"&gt;="&amp;(#REF!),'[8]1'!$A$9:$A$36,"&lt;="&amp;(#REF!))</f>
        <v>0</v>
      </c>
      <c r="P39" s="65">
        <f>SUMIFS('[8]1'!$BE$9:$BE$36,'[8]1'!$C$9:$C$36,$H39,'[8]1'!$BN$9:$BN$36,$C$7,'[8]1'!$A$9:$A$36,"&gt;="&amp;(#REF!),'[8]1'!$A$9:$A$36,"&lt;="&amp;(#REF!))</f>
        <v>0</v>
      </c>
      <c r="Q39" s="65">
        <f>SUMIFS('[8]1'!$BF$9:$BF$36,'[8]1'!$C$9:$C$36,$H39,'[8]1'!$BN$9:$BN$36,$C$7,'[8]1'!$A$9:$A$36,"&gt;="&amp;(#REF!),'[8]1'!$A$9:$A$36,"&lt;="&amp;(#REF!))</f>
        <v>0</v>
      </c>
      <c r="R39" s="65">
        <f>SUMIFS('[8]1'!$BG$9:$BG$36,'[8]1'!$C$9:$C$36,$H39,'[8]1'!$BN$9:$BN$36,$C$7,'[8]1'!$A$9:$A$36,"&gt;="&amp;(#REF!),'[8]1'!$A$9:$A$36,"&lt;="&amp;(#REF!))</f>
        <v>0</v>
      </c>
      <c r="S39" s="65">
        <f>MOD(SUMIFS('[8]1'!$BI$9:$BI$36,'[8]1'!$C$9:$C$36,$H39,'[8]1'!$BN$9:$BN$36,$C$7,'[8]1'!$A$9:$A$36,"&gt;="&amp;(#REF!),'[8]1'!$A$9:$A$36,"&lt;="&amp;(#REF!)),$S$6)</f>
        <v>0</v>
      </c>
      <c r="T39" s="65">
        <f>TRUNC((SUMIFS('[8]1'!$BL$9:$BL$36,'[8]1'!$C$9:$C$36,$H39,'[8]1'!$BN$9:$BN$36,$C$7,'[8]1'!$A$9:$A$36,"&gt;="&amp;(#REF!),'[8]1'!$A$9:$A$36,"&lt;="&amp;(#REF!))+(SUMIFS('[8]1'!$BI$9:$BI$36,'[8]1'!$C$9:$C$36,$H39,'[8]1'!$BN$9:$BN$36,$C$7,'[8]1'!$A$9:$A$36,"&gt;="&amp;(#REF!),'[8]1'!$A$9:$A$36,"&lt;="&amp;(#REF!))/S$6)))</f>
        <v>0</v>
      </c>
      <c r="U39" s="70">
        <f t="shared" ref="U39:U70" si="3">SUM(I39:T39)</f>
        <v>0</v>
      </c>
      <c r="V39" s="65"/>
      <c r="W39" s="71"/>
      <c r="X39" s="65"/>
      <c r="Y39" s="65"/>
      <c r="Z39" s="65"/>
      <c r="AA39" s="65">
        <f>V39+W39+X39-Z39-Y39</f>
        <v>0</v>
      </c>
      <c r="AB39" s="73"/>
    </row>
    <row r="40" spans="4:28" ht="16.5" customHeight="1">
      <c r="D40" s="511"/>
      <c r="E40" s="72"/>
      <c r="F40" s="63"/>
      <c r="G40" s="63"/>
      <c r="H40" s="34" t="str">
        <f t="array" ref="H40">IFERROR(INDEX('3'!$H$5:$L$26,SMALL(IF('3'!$L$5:$L$26&gt;0,ROW('3'!$L$5:$L$26)),ROW(H34))-6,COLUMN()-7),"")</f>
        <v/>
      </c>
      <c r="I40" s="65">
        <f>SUMIFS('[8]1'!$AX$9:$AX$36,'[8]1'!$C$9:$C$36,$H40,'[8]1'!$BN$9:$BN$36,$C$7,'[8]1'!$A$9:$A$36,"&gt;="&amp;(#REF!),'[8]1'!$A$9:$A$36,"&lt;="&amp;(#REF!))</f>
        <v>0</v>
      </c>
      <c r="J40" s="65">
        <f>SUMIFS('[8]1'!$AY$9:$AY$36,'[8]1'!$C$9:$C$36,$H40,'[8]1'!$BN$9:$BN$36,$C$7,'[8]1'!$A$9:$A$36,"&gt;="&amp;(#REF!),'[8]1'!$A$9:$A$36,"&lt;="&amp;(#REF!))</f>
        <v>0</v>
      </c>
      <c r="K40" s="65">
        <f>SUMIFS('[8]1'!$AZ$9:$AZ$36,'[8]1'!$C$9:$C$36,$H40,'[8]1'!$BN$9:$BN$36,$C$7,'[8]1'!$A$9:$A$36,"&gt;="&amp;(#REF!),'[8]1'!$A$9:$A$36,"&lt;="&amp;(#REF!))</f>
        <v>0</v>
      </c>
      <c r="L40" s="65">
        <f>SUMIFS('[8]1'!$BA$9:$BA$36,'[8]1'!$C$9:$C$36,$H40,'[8]1'!$BN$9:$BN$36,$C$7,'[8]1'!$A$9:$A$36,"&gt;="&amp;(#REF!),'[8]1'!$A$9:$A$36,"&lt;="&amp;(#REF!))</f>
        <v>0</v>
      </c>
      <c r="M40" s="65">
        <f>SUMIFS('[8]1'!$BB$9:$BB$36,'[8]1'!$C$9:$C$36,$H40,'[8]1'!$BN$9:$BN$36,$C$7,'[8]1'!$A$9:$A$36,"&gt;="&amp;(#REF!),'[8]1'!$A$9:$A$36,"&lt;="&amp;(#REF!))</f>
        <v>0</v>
      </c>
      <c r="N40" s="65">
        <f>SUMIFS('[8]1'!$BC$9:$BC$36,'[8]1'!$C$9:$C$36,$H40,'[8]1'!$BN$9:$BN$36,$C$7,'[8]1'!$A$9:$A$36,"&gt;="&amp;(#REF!),'[8]1'!$A$9:$A$36,"&lt;="&amp;(#REF!))</f>
        <v>0</v>
      </c>
      <c r="O40" s="65">
        <f>SUMIFS('[8]1'!$BD$9:$BD$36,'[8]1'!$C$9:$C$36,$H40,'[8]1'!$BN$9:$BN$36,$C$7,'[8]1'!$A$9:$A$36,"&gt;="&amp;(#REF!),'[8]1'!$A$9:$A$36,"&lt;="&amp;(#REF!))</f>
        <v>0</v>
      </c>
      <c r="P40" s="65">
        <f>SUMIFS('[8]1'!$BE$9:$BE$36,'[8]1'!$C$9:$C$36,$H40,'[8]1'!$BN$9:$BN$36,$C$7,'[8]1'!$A$9:$A$36,"&gt;="&amp;(#REF!),'[8]1'!$A$9:$A$36,"&lt;="&amp;(#REF!))</f>
        <v>0</v>
      </c>
      <c r="Q40" s="65">
        <f>SUMIFS('[8]1'!$BF$9:$BF$36,'[8]1'!$C$9:$C$36,$H40,'[8]1'!$BN$9:$BN$36,$C$7,'[8]1'!$A$9:$A$36,"&gt;="&amp;(#REF!),'[8]1'!$A$9:$A$36,"&lt;="&amp;(#REF!))</f>
        <v>0</v>
      </c>
      <c r="R40" s="65">
        <f>SUMIFS('[8]1'!$BG$9:$BG$36,'[8]1'!$C$9:$C$36,$H40,'[8]1'!$BN$9:$BN$36,$C$7,'[8]1'!$A$9:$A$36,"&gt;="&amp;(#REF!),'[8]1'!$A$9:$A$36,"&lt;="&amp;(#REF!))</f>
        <v>0</v>
      </c>
      <c r="S40" s="65">
        <f>MOD(SUMIFS('[8]1'!$BI$9:$BI$36,'[8]1'!$C$9:$C$36,$H40,'[8]1'!$BN$9:$BN$36,$C$7,'[8]1'!$A$9:$A$36,"&gt;="&amp;(#REF!),'[8]1'!$A$9:$A$36,"&lt;="&amp;(#REF!)),$S$6)</f>
        <v>0</v>
      </c>
      <c r="T40" s="65">
        <f>TRUNC((SUMIFS('[8]1'!$BL$9:$BL$36,'[8]1'!$C$9:$C$36,$H40,'[8]1'!$BN$9:$BN$36,$C$7,'[8]1'!$A$9:$A$36,"&gt;="&amp;(#REF!),'[8]1'!$A$9:$A$36,"&lt;="&amp;(#REF!))+(SUMIFS('[8]1'!$BI$9:$BI$36,'[8]1'!$C$9:$C$36,$H40,'[8]1'!$BN$9:$BN$36,$C$7,'[8]1'!$A$9:$A$36,"&gt;="&amp;(#REF!),'[8]1'!$A$9:$A$36,"&lt;="&amp;(#REF!))/S$6)))</f>
        <v>0</v>
      </c>
      <c r="U40" s="70">
        <f t="shared" si="3"/>
        <v>0</v>
      </c>
      <c r="V40" s="65"/>
      <c r="W40" s="71"/>
      <c r="X40" s="65"/>
      <c r="Y40" s="65"/>
      <c r="Z40" s="65"/>
      <c r="AA40" s="65">
        <v>-50</v>
      </c>
      <c r="AB40" s="73"/>
    </row>
    <row r="41" spans="4:28" ht="16.5" customHeight="1">
      <c r="D41" s="511"/>
      <c r="E41" s="72"/>
      <c r="F41" s="63"/>
      <c r="G41" s="63"/>
      <c r="H41" s="34" t="str">
        <f t="array" ref="H41">IFERROR(INDEX('3'!$H$5:$L$26,SMALL(IF('3'!$L$5:$L$26&gt;0,ROW('3'!$L$5:$L$26)),ROW(H35))-6,COLUMN()-7),"")</f>
        <v/>
      </c>
      <c r="I41" s="65">
        <f>SUMIFS('[8]1'!$AX$9:$AX$36,'[8]1'!$C$9:$C$36,$H41,'[8]1'!$BN$9:$BN$36,$C$7,'[8]1'!$A$9:$A$36,"&gt;="&amp;(#REF!),'[8]1'!$A$9:$A$36,"&lt;="&amp;(#REF!))</f>
        <v>0</v>
      </c>
      <c r="J41" s="65">
        <f>SUMIFS('[8]1'!$AY$9:$AY$36,'[8]1'!$C$9:$C$36,$H41,'[8]1'!$BN$9:$BN$36,$C$7,'[8]1'!$A$9:$A$36,"&gt;="&amp;(#REF!),'[8]1'!$A$9:$A$36,"&lt;="&amp;(#REF!))</f>
        <v>0</v>
      </c>
      <c r="K41" s="65">
        <f>SUMIFS('[8]1'!$AZ$9:$AZ$36,'[8]1'!$C$9:$C$36,$H41,'[8]1'!$BN$9:$BN$36,$C$7,'[8]1'!$A$9:$A$36,"&gt;="&amp;(#REF!),'[8]1'!$A$9:$A$36,"&lt;="&amp;(#REF!))</f>
        <v>0</v>
      </c>
      <c r="L41" s="65">
        <f>SUMIFS('[8]1'!$BA$9:$BA$36,'[8]1'!$C$9:$C$36,$H41,'[8]1'!$BN$9:$BN$36,$C$7,'[8]1'!$A$9:$A$36,"&gt;="&amp;(#REF!),'[8]1'!$A$9:$A$36,"&lt;="&amp;(#REF!))</f>
        <v>0</v>
      </c>
      <c r="M41" s="65">
        <f>SUMIFS('[8]1'!$BB$9:$BB$36,'[8]1'!$C$9:$C$36,$H41,'[8]1'!$BN$9:$BN$36,$C$7,'[8]1'!$A$9:$A$36,"&gt;="&amp;(#REF!),'[8]1'!$A$9:$A$36,"&lt;="&amp;(#REF!))</f>
        <v>0</v>
      </c>
      <c r="N41" s="65">
        <f>SUMIFS('[8]1'!$BC$9:$BC$36,'[8]1'!$C$9:$C$36,$H41,'[8]1'!$BN$9:$BN$36,$C$7,'[8]1'!$A$9:$A$36,"&gt;="&amp;(#REF!),'[8]1'!$A$9:$A$36,"&lt;="&amp;(#REF!))</f>
        <v>0</v>
      </c>
      <c r="O41" s="65">
        <f>SUMIFS('[8]1'!$BD$9:$BD$36,'[8]1'!$C$9:$C$36,$H41,'[8]1'!$BN$9:$BN$36,$C$7,'[8]1'!$A$9:$A$36,"&gt;="&amp;(#REF!),'[8]1'!$A$9:$A$36,"&lt;="&amp;(#REF!))</f>
        <v>0</v>
      </c>
      <c r="P41" s="65">
        <f>SUMIFS('[8]1'!$BE$9:$BE$36,'[8]1'!$C$9:$C$36,$H41,'[8]1'!$BN$9:$BN$36,$C$7,'[8]1'!$A$9:$A$36,"&gt;="&amp;(#REF!),'[8]1'!$A$9:$A$36,"&lt;="&amp;(#REF!))</f>
        <v>0</v>
      </c>
      <c r="Q41" s="65">
        <f>SUMIFS('[8]1'!$BF$9:$BF$36,'[8]1'!$C$9:$C$36,$H41,'[8]1'!$BN$9:$BN$36,$C$7,'[8]1'!$A$9:$A$36,"&gt;="&amp;(#REF!),'[8]1'!$A$9:$A$36,"&lt;="&amp;(#REF!))</f>
        <v>0</v>
      </c>
      <c r="R41" s="65">
        <f>SUMIFS('[8]1'!$BG$9:$BG$36,'[8]1'!$C$9:$C$36,$H41,'[8]1'!$BN$9:$BN$36,$C$7,'[8]1'!$A$9:$A$36,"&gt;="&amp;(#REF!),'[8]1'!$A$9:$A$36,"&lt;="&amp;(#REF!))</f>
        <v>0</v>
      </c>
      <c r="S41" s="65">
        <f>MOD(SUMIFS('[8]1'!$BI$9:$BI$36,'[8]1'!$C$9:$C$36,$H41,'[8]1'!$BN$9:$BN$36,$C$7,'[8]1'!$A$9:$A$36,"&gt;="&amp;(#REF!),'[8]1'!$A$9:$A$36,"&lt;="&amp;(#REF!)),$S$6)</f>
        <v>0</v>
      </c>
      <c r="T41" s="65">
        <f>TRUNC((SUMIFS('[8]1'!$BL$9:$BL$36,'[8]1'!$C$9:$C$36,$H41,'[8]1'!$BN$9:$BN$36,$C$7,'[8]1'!$A$9:$A$36,"&gt;="&amp;(#REF!),'[8]1'!$A$9:$A$36,"&lt;="&amp;(#REF!))+(SUMIFS('[8]1'!$BI$9:$BI$36,'[8]1'!$C$9:$C$36,$H41,'[8]1'!$BN$9:$BN$36,$C$7,'[8]1'!$A$9:$A$36,"&gt;="&amp;(#REF!),'[8]1'!$A$9:$A$36,"&lt;="&amp;(#REF!))/S$6)))</f>
        <v>0</v>
      </c>
      <c r="U41" s="70">
        <f t="shared" si="3"/>
        <v>0</v>
      </c>
      <c r="V41" s="65"/>
      <c r="W41" s="71"/>
      <c r="X41" s="65"/>
      <c r="Y41" s="65"/>
      <c r="Z41" s="65"/>
      <c r="AA41" s="65">
        <f>V41+W41+X41-Z41-Y41</f>
        <v>0</v>
      </c>
      <c r="AB41" s="73"/>
    </row>
    <row r="42" spans="4:28" ht="16.5" customHeight="1">
      <c r="D42" s="511"/>
      <c r="E42" s="74"/>
      <c r="F42" s="63">
        <v>7</v>
      </c>
      <c r="G42" s="63">
        <v>201</v>
      </c>
      <c r="H42" s="34" t="str">
        <f t="array" ref="H42">IFERROR(INDEX('3'!$H$5:$L$26,SMALL(IF('3'!$L$5:$L$26&gt;0,ROW('3'!$L$5:$L$26)),ROW(H36))-6,COLUMN()-7),"")</f>
        <v/>
      </c>
      <c r="I42" s="65">
        <f>SUMIFS('[8]1'!$AX$9:$AX$36,'[8]1'!$C$9:$C$36,$H42,'[8]1'!$BN$9:$BN$36,$C$7,'[8]1'!$A$9:$A$36,"&gt;="&amp;(#REF!),'[8]1'!$A$9:$A$36,"&lt;="&amp;(#REF!))</f>
        <v>0</v>
      </c>
      <c r="J42" s="65">
        <f>SUMIFS('[8]1'!$AY$9:$AY$36,'[8]1'!$C$9:$C$36,$H42,'[8]1'!$BN$9:$BN$36,$C$7,'[8]1'!$A$9:$A$36,"&gt;="&amp;(#REF!),'[8]1'!$A$9:$A$36,"&lt;="&amp;(#REF!))</f>
        <v>0</v>
      </c>
      <c r="K42" s="65">
        <f>SUMIFS('[8]1'!$AZ$9:$AZ$36,'[8]1'!$C$9:$C$36,$H42,'[8]1'!$BN$9:$BN$36,$C$7,'[8]1'!$A$9:$A$36,"&gt;="&amp;(#REF!),'[8]1'!$A$9:$A$36,"&lt;="&amp;(#REF!))</f>
        <v>0</v>
      </c>
      <c r="L42" s="65">
        <f>SUMIFS('[8]1'!$BA$9:$BA$36,'[8]1'!$C$9:$C$36,$H42,'[8]1'!$BN$9:$BN$36,$C$7,'[8]1'!$A$9:$A$36,"&gt;="&amp;(#REF!),'[8]1'!$A$9:$A$36,"&lt;="&amp;(#REF!))</f>
        <v>0</v>
      </c>
      <c r="M42" s="65">
        <f>SUMIFS('[8]1'!$BB$9:$BB$36,'[8]1'!$C$9:$C$36,$H42,'[8]1'!$BN$9:$BN$36,$C$7,'[8]1'!$A$9:$A$36,"&gt;="&amp;(#REF!),'[8]1'!$A$9:$A$36,"&lt;="&amp;(#REF!))</f>
        <v>0</v>
      </c>
      <c r="N42" s="65">
        <f>SUMIFS('[8]1'!$BC$9:$BC$36,'[8]1'!$C$9:$C$36,$H42,'[8]1'!$BN$9:$BN$36,$C$7,'[8]1'!$A$9:$A$36,"&gt;="&amp;(#REF!),'[8]1'!$A$9:$A$36,"&lt;="&amp;(#REF!))</f>
        <v>0</v>
      </c>
      <c r="O42" s="65">
        <f>SUMIFS('[8]1'!$BD$9:$BD$36,'[8]1'!$C$9:$C$36,$H42,'[8]1'!$BN$9:$BN$36,$C$7,'[8]1'!$A$9:$A$36,"&gt;="&amp;(#REF!),'[8]1'!$A$9:$A$36,"&lt;="&amp;(#REF!))</f>
        <v>0</v>
      </c>
      <c r="P42" s="65">
        <f>SUMIFS('[8]1'!$BE$9:$BE$36,'[8]1'!$C$9:$C$36,$H42,'[8]1'!$BN$9:$BN$36,$C$7,'[8]1'!$A$9:$A$36,"&gt;="&amp;(#REF!),'[8]1'!$A$9:$A$36,"&lt;="&amp;(#REF!))</f>
        <v>0</v>
      </c>
      <c r="Q42" s="65">
        <f>SUMIFS('[8]1'!$BF$9:$BF$36,'[8]1'!$C$9:$C$36,$H42,'[8]1'!$BN$9:$BN$36,$C$7,'[8]1'!$A$9:$A$36,"&gt;="&amp;(#REF!),'[8]1'!$A$9:$A$36,"&lt;="&amp;(#REF!))</f>
        <v>0</v>
      </c>
      <c r="R42" s="65">
        <f>SUMIFS('[8]1'!$BG$9:$BG$36,'[8]1'!$C$9:$C$36,$H42,'[8]1'!$BN$9:$BN$36,$C$7,'[8]1'!$A$9:$A$36,"&gt;="&amp;(#REF!),'[8]1'!$A$9:$A$36,"&lt;="&amp;(#REF!))</f>
        <v>0</v>
      </c>
      <c r="S42" s="65">
        <f>MOD(SUMIFS('[8]1'!$BI$9:$BI$36,'[8]1'!$C$9:$C$36,$H42,'[8]1'!$BN$9:$BN$36,$C$7,'[8]1'!$A$9:$A$36,"&gt;="&amp;(#REF!),'[8]1'!$A$9:$A$36,"&lt;="&amp;(#REF!)),$S$6)</f>
        <v>0</v>
      </c>
      <c r="T42" s="65">
        <f>TRUNC((SUMIFS('[8]1'!$BL$9:$BL$36,'[8]1'!$C$9:$C$36,$H42,'[8]1'!$BN$9:$BN$36,$C$7,'[8]1'!$A$9:$A$36,"&gt;="&amp;(#REF!),'[8]1'!$A$9:$A$36,"&lt;="&amp;(#REF!))+(SUMIFS('[8]1'!$BI$9:$BI$36,'[8]1'!$C$9:$C$36,$H42,'[8]1'!$BN$9:$BN$36,$C$7,'[8]1'!$A$9:$A$36,"&gt;="&amp;(#REF!),'[8]1'!$A$9:$A$36,"&lt;="&amp;(#REF!))/S$6)))</f>
        <v>0</v>
      </c>
      <c r="U42" s="70">
        <f t="shared" si="3"/>
        <v>0</v>
      </c>
      <c r="V42" s="65"/>
      <c r="W42" s="71"/>
      <c r="X42" s="65"/>
      <c r="Y42" s="65"/>
      <c r="Z42" s="65"/>
      <c r="AA42" s="65">
        <f t="shared" si="2"/>
        <v>0</v>
      </c>
      <c r="AB42" s="523">
        <f>SUM(I33:T43)</f>
        <v>0</v>
      </c>
    </row>
    <row r="43" spans="4:28" ht="16.5" customHeight="1">
      <c r="D43" s="511"/>
      <c r="E43" s="72"/>
      <c r="F43" s="63">
        <v>8</v>
      </c>
      <c r="G43" s="63"/>
      <c r="H43" s="34" t="str">
        <f t="array" ref="H43">IFERROR(INDEX('3'!$H$5:$L$26,SMALL(IF('3'!$L$5:$L$26&gt;0,ROW('3'!$L$5:$L$26)),ROW(H37))-6,COLUMN()-7),"")</f>
        <v/>
      </c>
      <c r="I43" s="65">
        <f>SUMIFS('[8]1'!$AX$9:$AX$36,'[8]1'!$C$9:$C$36,$H43,'[8]1'!$BN$9:$BN$36,$C$7,'[8]1'!$A$9:$A$36,"&gt;="&amp;(#REF!),'[8]1'!$A$9:$A$36,"&lt;="&amp;(#REF!))</f>
        <v>0</v>
      </c>
      <c r="J43" s="65">
        <f>SUMIFS('[8]1'!$AY$9:$AY$36,'[8]1'!$C$9:$C$36,$H43,'[8]1'!$BN$9:$BN$36,$C$7,'[8]1'!$A$9:$A$36,"&gt;="&amp;(#REF!),'[8]1'!$A$9:$A$36,"&lt;="&amp;(#REF!))</f>
        <v>0</v>
      </c>
      <c r="K43" s="65">
        <f>SUMIFS('[8]1'!$AZ$9:$AZ$36,'[8]1'!$C$9:$C$36,$H43,'[8]1'!$BN$9:$BN$36,$C$7,'[8]1'!$A$9:$A$36,"&gt;="&amp;(#REF!),'[8]1'!$A$9:$A$36,"&lt;="&amp;(#REF!))</f>
        <v>0</v>
      </c>
      <c r="L43" s="65">
        <f>SUMIFS('[8]1'!$BA$9:$BA$36,'[8]1'!$C$9:$C$36,$H43,'[8]1'!$BN$9:$BN$36,$C$7,'[8]1'!$A$9:$A$36,"&gt;="&amp;(#REF!),'[8]1'!$A$9:$A$36,"&lt;="&amp;(#REF!))</f>
        <v>0</v>
      </c>
      <c r="M43" s="65">
        <f>SUMIFS('[8]1'!$BB$9:$BB$36,'[8]1'!$C$9:$C$36,$H43,'[8]1'!$BN$9:$BN$36,$C$7,'[8]1'!$A$9:$A$36,"&gt;="&amp;(#REF!),'[8]1'!$A$9:$A$36,"&lt;="&amp;(#REF!))</f>
        <v>0</v>
      </c>
      <c r="N43" s="65">
        <f>SUMIFS('[8]1'!$BC$9:$BC$36,'[8]1'!$C$9:$C$36,$H43,'[8]1'!$BN$9:$BN$36,$C$7,'[8]1'!$A$9:$A$36,"&gt;="&amp;(#REF!),'[8]1'!$A$9:$A$36,"&lt;="&amp;(#REF!))</f>
        <v>0</v>
      </c>
      <c r="O43" s="65">
        <f>SUMIFS('[8]1'!$BD$9:$BD$36,'[8]1'!$C$9:$C$36,$H43,'[8]1'!$BN$9:$BN$36,$C$7,'[8]1'!$A$9:$A$36,"&gt;="&amp;(#REF!),'[8]1'!$A$9:$A$36,"&lt;="&amp;(#REF!))</f>
        <v>0</v>
      </c>
      <c r="P43" s="65">
        <f>SUMIFS('[8]1'!$BE$9:$BE$36,'[8]1'!$C$9:$C$36,$H43,'[8]1'!$BN$9:$BN$36,$C$7,'[8]1'!$A$9:$A$36,"&gt;="&amp;(#REF!),'[8]1'!$A$9:$A$36,"&lt;="&amp;(#REF!))</f>
        <v>0</v>
      </c>
      <c r="Q43" s="65">
        <f>SUMIFS('[8]1'!$BF$9:$BF$36,'[8]1'!$C$9:$C$36,$H43,'[8]1'!$BN$9:$BN$36,$C$7,'[8]1'!$A$9:$A$36,"&gt;="&amp;(#REF!),'[8]1'!$A$9:$A$36,"&lt;="&amp;(#REF!))</f>
        <v>0</v>
      </c>
      <c r="R43" s="65">
        <f>SUMIFS('[8]1'!$BG$9:$BG$36,'[8]1'!$C$9:$C$36,$H43,'[8]1'!$BN$9:$BN$36,$C$7,'[8]1'!$A$9:$A$36,"&gt;="&amp;(#REF!),'[8]1'!$A$9:$A$36,"&lt;="&amp;(#REF!))</f>
        <v>0</v>
      </c>
      <c r="S43" s="65">
        <f>MOD(SUMIFS('[8]1'!$BI$9:$BI$36,'[8]1'!$C$9:$C$36,$H43,'[8]1'!$BN$9:$BN$36,$C$7,'[8]1'!$A$9:$A$36,"&gt;="&amp;(#REF!),'[8]1'!$A$9:$A$36,"&lt;="&amp;(#REF!)),$S$6)</f>
        <v>0</v>
      </c>
      <c r="T43" s="65">
        <f>TRUNC((SUMIFS('[8]1'!$BL$9:$BL$36,'[8]1'!$C$9:$C$36,$H43,'[8]1'!$BN$9:$BN$36,$C$7,'[8]1'!$A$9:$A$36,"&gt;="&amp;(#REF!),'[8]1'!$A$9:$A$36,"&lt;="&amp;(#REF!))+(SUMIFS('[8]1'!$BI$9:$BI$36,'[8]1'!$C$9:$C$36,$H43,'[8]1'!$BN$9:$BN$36,$C$7,'[8]1'!$A$9:$A$36,"&gt;="&amp;(#REF!),'[8]1'!$A$9:$A$36,"&lt;="&amp;(#REF!))/S$6)))</f>
        <v>0</v>
      </c>
      <c r="U43" s="70">
        <f t="shared" si="3"/>
        <v>0</v>
      </c>
      <c r="V43" s="65"/>
      <c r="W43" s="71"/>
      <c r="X43" s="65"/>
      <c r="Y43" s="65"/>
      <c r="Z43" s="65"/>
      <c r="AA43" s="65">
        <f>V43+W43+X43-Z43-Y43</f>
        <v>0</v>
      </c>
      <c r="AB43" s="523"/>
    </row>
    <row r="44" spans="4:28" ht="16.5" customHeight="1">
      <c r="D44" s="508"/>
      <c r="E44" s="85"/>
      <c r="F44" s="76">
        <v>2</v>
      </c>
      <c r="G44" s="76">
        <v>503</v>
      </c>
      <c r="H44" s="34" t="str">
        <f t="array" ref="H44">IFERROR(INDEX('3'!$H$5:$L$26,SMALL(IF('3'!$L$5:$L$26&gt;0,ROW('3'!$L$5:$L$26)),ROW(H38))-6,COLUMN()-7),"")</f>
        <v/>
      </c>
      <c r="I44" s="78">
        <f>SUMIFS('[8]1'!$AX$9:$AX$36,'[8]1'!$C$9:$C$36,$H44,'[8]1'!$BN$9:$BN$36,$C$7,'[8]1'!$A$9:$A$36,"&gt;="&amp;(#REF!),'[8]1'!$A$9:$A$36,"&lt;="&amp;(#REF!))</f>
        <v>0</v>
      </c>
      <c r="J44" s="78">
        <f>SUMIFS('[8]1'!$AY$9:$AY$36,'[8]1'!$C$9:$C$36,$H44,'[8]1'!$BN$9:$BN$36,$C$7,'[8]1'!$A$9:$A$36,"&gt;="&amp;(#REF!),'[8]1'!$A$9:$A$36,"&lt;="&amp;(#REF!))</f>
        <v>0</v>
      </c>
      <c r="K44" s="78">
        <f>SUMIFS('[8]1'!$AZ$9:$AZ$36,'[8]1'!$C$9:$C$36,$H44,'[8]1'!$BN$9:$BN$36,$C$7,'[8]1'!$A$9:$A$36,"&gt;="&amp;(#REF!),'[8]1'!$A$9:$A$36,"&lt;="&amp;(#REF!))</f>
        <v>0</v>
      </c>
      <c r="L44" s="78">
        <f>SUMIFS('[8]1'!$BA$9:$BA$36,'[8]1'!$C$9:$C$36,$H44,'[8]1'!$BN$9:$BN$36,$C$7,'[8]1'!$A$9:$A$36,"&gt;="&amp;(#REF!),'[8]1'!$A$9:$A$36,"&lt;="&amp;(#REF!))</f>
        <v>0</v>
      </c>
      <c r="M44" s="78">
        <f>SUMIFS('[8]1'!$BB$9:$BB$36,'[8]1'!$C$9:$C$36,$H44,'[8]1'!$BN$9:$BN$36,$C$7,'[8]1'!$A$9:$A$36,"&gt;="&amp;(#REF!),'[8]1'!$A$9:$A$36,"&lt;="&amp;(#REF!))</f>
        <v>0</v>
      </c>
      <c r="N44" s="78">
        <f>SUMIFS('[8]1'!$BC$9:$BC$36,'[8]1'!$C$9:$C$36,$H44,'[8]1'!$BN$9:$BN$36,$C$7,'[8]1'!$A$9:$A$36,"&gt;="&amp;(#REF!),'[8]1'!$A$9:$A$36,"&lt;="&amp;(#REF!))</f>
        <v>0</v>
      </c>
      <c r="O44" s="78">
        <f>SUMIFS('[8]1'!$BD$9:$BD$36,'[8]1'!$C$9:$C$36,$H44,'[8]1'!$BN$9:$BN$36,$C$7,'[8]1'!$A$9:$A$36,"&gt;="&amp;(#REF!),'[8]1'!$A$9:$A$36,"&lt;="&amp;(#REF!))</f>
        <v>0</v>
      </c>
      <c r="P44" s="78">
        <f>SUMIFS('[8]1'!$BE$9:$BE$36,'[8]1'!$C$9:$C$36,$H44,'[8]1'!$BN$9:$BN$36,$C$7,'[8]1'!$A$9:$A$36,"&gt;="&amp;(#REF!),'[8]1'!$A$9:$A$36,"&lt;="&amp;(#REF!))</f>
        <v>0</v>
      </c>
      <c r="Q44" s="78">
        <f>SUMIFS('[8]1'!$BF$9:$BF$36,'[8]1'!$C$9:$C$36,$H44,'[8]1'!$BN$9:$BN$36,$C$7,'[8]1'!$A$9:$A$36,"&gt;="&amp;(#REF!),'[8]1'!$A$9:$A$36,"&lt;="&amp;(#REF!))</f>
        <v>0</v>
      </c>
      <c r="R44" s="78">
        <f>SUMIFS('[8]1'!$BG$9:$BG$36,'[8]1'!$C$9:$C$36,$H44,'[8]1'!$BN$9:$BN$36,$C$7,'[8]1'!$A$9:$A$36,"&gt;="&amp;(#REF!),'[8]1'!$A$9:$A$36,"&lt;="&amp;(#REF!))</f>
        <v>0</v>
      </c>
      <c r="S44" s="78">
        <f>MOD(SUMIFS('[8]1'!$BI$9:$BI$36,'[8]1'!$C$9:$C$36,$H44,'[8]1'!$BN$9:$BN$36,$C$7,'[8]1'!$A$9:$A$36,"&gt;="&amp;(#REF!),'[8]1'!$A$9:$A$36,"&lt;="&amp;(#REF!)),$S$6)</f>
        <v>0</v>
      </c>
      <c r="T44" s="78">
        <f>TRUNC((SUMIFS('[8]1'!$BL$9:$BL$36,'[8]1'!$C$9:$C$36,$H44,'[8]1'!$BN$9:$BN$36,$C$7,'[8]1'!$A$9:$A$36,"&gt;="&amp;(#REF!),'[8]1'!$A$9:$A$36,"&lt;="&amp;(#REF!))+(SUMIFS('[8]1'!$BI$9:$BI$36,'[8]1'!$C$9:$C$36,$H44,'[8]1'!$BN$9:$BN$36,$C$7,'[8]1'!$A$9:$A$36,"&gt;="&amp;(#REF!),'[8]1'!$A$9:$A$36,"&lt;="&amp;(#REF!))/S$6)))</f>
        <v>0</v>
      </c>
      <c r="U44" s="83">
        <f t="shared" si="3"/>
        <v>0</v>
      </c>
      <c r="V44" s="78"/>
      <c r="W44" s="84"/>
      <c r="X44" s="78"/>
      <c r="Y44" s="78"/>
      <c r="Z44" s="78"/>
      <c r="AA44" s="78">
        <v>500</v>
      </c>
      <c r="AB44" s="515"/>
    </row>
    <row r="45" spans="4:28" ht="16.5" hidden="1" customHeight="1">
      <c r="D45" s="508"/>
      <c r="E45" s="85"/>
      <c r="F45" s="86">
        <v>7</v>
      </c>
      <c r="G45" s="86">
        <v>507</v>
      </c>
      <c r="H45" s="34" t="str">
        <f t="array" ref="H45">IFERROR(INDEX('3'!$H$5:$L$26,SMALL(IF('3'!$L$5:$L$26&gt;0,ROW('3'!$L$5:$L$26)),ROW(H39))-6,COLUMN()-7),"")</f>
        <v/>
      </c>
      <c r="I45" s="88">
        <f>SUMIFS('[8]1'!$AX$9:$AX$36,'[8]1'!$C$9:$C$36,$H45,'[8]1'!$BN$9:$BN$36,$C$7,'[8]1'!$A$9:$A$36,"&gt;="&amp;(#REF!),'[8]1'!$A$9:$A$36,"&lt;="&amp;(#REF!))</f>
        <v>0</v>
      </c>
      <c r="J45" s="88">
        <f>SUMIFS('[8]1'!$AY$9:$AY$36,'[8]1'!$C$9:$C$36,$H45,'[8]1'!$BN$9:$BN$36,$C$7,'[8]1'!$A$9:$A$36,"&gt;="&amp;(#REF!),'[8]1'!$A$9:$A$36,"&lt;="&amp;(#REF!))</f>
        <v>0</v>
      </c>
      <c r="K45" s="88">
        <f>SUMIFS('[8]1'!$AZ$9:$AZ$36,'[8]1'!$C$9:$C$36,$H45,'[8]1'!$BN$9:$BN$36,$C$7,'[8]1'!$A$9:$A$36,"&gt;="&amp;(#REF!),'[8]1'!$A$9:$A$36,"&lt;="&amp;(#REF!))</f>
        <v>0</v>
      </c>
      <c r="L45" s="88">
        <f>SUMIFS('[8]1'!$BA$9:$BA$36,'[8]1'!$C$9:$C$36,$H45,'[8]1'!$BN$9:$BN$36,$C$7,'[8]1'!$A$9:$A$36,"&gt;="&amp;(#REF!),'[8]1'!$A$9:$A$36,"&lt;="&amp;(#REF!))</f>
        <v>0</v>
      </c>
      <c r="M45" s="88">
        <f>SUMIFS('[8]1'!$BB$9:$BB$36,'[8]1'!$C$9:$C$36,$H45,'[8]1'!$BN$9:$BN$36,$C$7,'[8]1'!$A$9:$A$36,"&gt;="&amp;(#REF!),'[8]1'!$A$9:$A$36,"&lt;="&amp;(#REF!))</f>
        <v>0</v>
      </c>
      <c r="N45" s="88">
        <f>SUMIFS('[8]1'!$BC$9:$BC$36,'[8]1'!$C$9:$C$36,$H45,'[8]1'!$BN$9:$BN$36,$C$7,'[8]1'!$A$9:$A$36,"&gt;="&amp;(#REF!),'[8]1'!$A$9:$A$36,"&lt;="&amp;(#REF!))</f>
        <v>0</v>
      </c>
      <c r="O45" s="88">
        <f>SUMIFS('[8]1'!$BD$9:$BD$36,'[8]1'!$C$9:$C$36,$H45,'[8]1'!$BN$9:$BN$36,$C$7,'[8]1'!$A$9:$A$36,"&gt;="&amp;(#REF!),'[8]1'!$A$9:$A$36,"&lt;="&amp;(#REF!))</f>
        <v>0</v>
      </c>
      <c r="P45" s="88">
        <f>SUMIFS('[8]1'!$BE$9:$BE$36,'[8]1'!$C$9:$C$36,$H45,'[8]1'!$BN$9:$BN$36,$C$7,'[8]1'!$A$9:$A$36,"&gt;="&amp;(#REF!),'[8]1'!$A$9:$A$36,"&lt;="&amp;(#REF!))</f>
        <v>0</v>
      </c>
      <c r="Q45" s="88">
        <f>SUMIFS('[8]1'!$BF$9:$BF$36,'[8]1'!$C$9:$C$36,$H45,'[8]1'!$BN$9:$BN$36,$C$7,'[8]1'!$A$9:$A$36,"&gt;="&amp;(#REF!),'[8]1'!$A$9:$A$36,"&lt;="&amp;(#REF!))</f>
        <v>0</v>
      </c>
      <c r="R45" s="88">
        <f>SUMIFS('[8]1'!$BG$9:$BG$36,'[8]1'!$C$9:$C$36,$H45,'[8]1'!$BN$9:$BN$36,$C$7,'[8]1'!$A$9:$A$36,"&gt;="&amp;(#REF!),'[8]1'!$A$9:$A$36,"&lt;="&amp;(#REF!))</f>
        <v>0</v>
      </c>
      <c r="S45" s="88">
        <f>MOD(SUMIFS('[8]1'!$BI$9:$BI$36,'[8]1'!$C$9:$C$36,$H45,'[8]1'!$BN$9:$BN$36,$C$7,'[8]1'!$A$9:$A$36,"&gt;="&amp;(#REF!),'[8]1'!$A$9:$A$36,"&lt;="&amp;(#REF!)),$S$6)</f>
        <v>0</v>
      </c>
      <c r="T45" s="88">
        <f>TRUNC((SUMIFS('[8]1'!$BL$9:$BL$36,'[8]1'!$C$9:$C$36,$H45,'[8]1'!$BN$9:$BN$36,$C$7,'[8]1'!$A$9:$A$36,"&gt;="&amp;(#REF!),'[8]1'!$A$9:$A$36,"&lt;="&amp;(#REF!))+(SUMIFS('[8]1'!$BI$9:$BI$36,'[8]1'!$C$9:$C$36,$H45,'[8]1'!$BN$9:$BN$36,$C$7,'[8]1'!$A$9:$A$36,"&gt;="&amp;(#REF!),'[8]1'!$A$9:$A$36,"&lt;="&amp;(#REF!))/S$6)))</f>
        <v>0</v>
      </c>
      <c r="U45" s="93">
        <f t="shared" si="3"/>
        <v>0</v>
      </c>
      <c r="V45" s="88"/>
      <c r="W45" s="94"/>
      <c r="X45" s="88"/>
      <c r="Y45" s="88"/>
      <c r="Z45" s="88"/>
      <c r="AA45" s="88">
        <f t="shared" si="2"/>
        <v>0</v>
      </c>
      <c r="AB45" s="515"/>
    </row>
    <row r="46" spans="4:28" ht="16.5" hidden="1" customHeight="1">
      <c r="D46" s="508"/>
      <c r="E46" s="85"/>
      <c r="F46" s="86">
        <v>8</v>
      </c>
      <c r="G46" s="86">
        <v>504</v>
      </c>
      <c r="H46" s="34" t="str">
        <f t="array" ref="H46">IFERROR(INDEX('3'!$H$5:$L$26,SMALL(IF('3'!$L$5:$L$26&gt;0,ROW('3'!$L$5:$L$26)),ROW(H40))-6,COLUMN()-7),"")</f>
        <v/>
      </c>
      <c r="I46" s="88">
        <f>SUMIFS('[8]1'!$AX$9:$AX$36,'[8]1'!$C$9:$C$36,$H46,'[8]1'!$BN$9:$BN$36,$C$7,'[8]1'!$A$9:$A$36,"&gt;="&amp;(#REF!),'[8]1'!$A$9:$A$36,"&lt;="&amp;(#REF!))</f>
        <v>0</v>
      </c>
      <c r="J46" s="88">
        <f>SUMIFS('[8]1'!$AY$9:$AY$36,'[8]1'!$C$9:$C$36,$H46,'[8]1'!$BN$9:$BN$36,$C$7,'[8]1'!$A$9:$A$36,"&gt;="&amp;(#REF!),'[8]1'!$A$9:$A$36,"&lt;="&amp;(#REF!))</f>
        <v>0</v>
      </c>
      <c r="K46" s="88">
        <f>SUMIFS('[8]1'!$AZ$9:$AZ$36,'[8]1'!$C$9:$C$36,$H46,'[8]1'!$BN$9:$BN$36,$C$7,'[8]1'!$A$9:$A$36,"&gt;="&amp;(#REF!),'[8]1'!$A$9:$A$36,"&lt;="&amp;(#REF!))</f>
        <v>0</v>
      </c>
      <c r="L46" s="88">
        <f>SUMIFS('[8]1'!$BA$9:$BA$36,'[8]1'!$C$9:$C$36,$H46,'[8]1'!$BN$9:$BN$36,$C$7,'[8]1'!$A$9:$A$36,"&gt;="&amp;(#REF!),'[8]1'!$A$9:$A$36,"&lt;="&amp;(#REF!))</f>
        <v>0</v>
      </c>
      <c r="M46" s="88">
        <f>SUMIFS('[8]1'!$BB$9:$BB$36,'[8]1'!$C$9:$C$36,$H46,'[8]1'!$BN$9:$BN$36,$C$7,'[8]1'!$A$9:$A$36,"&gt;="&amp;(#REF!),'[8]1'!$A$9:$A$36,"&lt;="&amp;(#REF!))</f>
        <v>0</v>
      </c>
      <c r="N46" s="88">
        <f>SUMIFS('[8]1'!$BC$9:$BC$36,'[8]1'!$C$9:$C$36,$H46,'[8]1'!$BN$9:$BN$36,$C$7,'[8]1'!$A$9:$A$36,"&gt;="&amp;(#REF!),'[8]1'!$A$9:$A$36,"&lt;="&amp;(#REF!))</f>
        <v>0</v>
      </c>
      <c r="O46" s="88">
        <f>SUMIFS('[8]1'!$BD$9:$BD$36,'[8]1'!$C$9:$C$36,$H46,'[8]1'!$BN$9:$BN$36,$C$7,'[8]1'!$A$9:$A$36,"&gt;="&amp;(#REF!),'[8]1'!$A$9:$A$36,"&lt;="&amp;(#REF!))</f>
        <v>0</v>
      </c>
      <c r="P46" s="88">
        <f>SUMIFS('[8]1'!$BE$9:$BE$36,'[8]1'!$C$9:$C$36,$H46,'[8]1'!$BN$9:$BN$36,$C$7,'[8]1'!$A$9:$A$36,"&gt;="&amp;(#REF!),'[8]1'!$A$9:$A$36,"&lt;="&amp;(#REF!))</f>
        <v>0</v>
      </c>
      <c r="Q46" s="88">
        <f>SUMIFS('[8]1'!$BF$9:$BF$36,'[8]1'!$C$9:$C$36,$H46,'[8]1'!$BN$9:$BN$36,$C$7,'[8]1'!$A$9:$A$36,"&gt;="&amp;(#REF!),'[8]1'!$A$9:$A$36,"&lt;="&amp;(#REF!))</f>
        <v>0</v>
      </c>
      <c r="R46" s="88">
        <f>SUMIFS('[8]1'!$BG$9:$BG$36,'[8]1'!$C$9:$C$36,$H46,'[8]1'!$BN$9:$BN$36,$C$7,'[8]1'!$A$9:$A$36,"&gt;="&amp;(#REF!),'[8]1'!$A$9:$A$36,"&lt;="&amp;(#REF!))</f>
        <v>0</v>
      </c>
      <c r="S46" s="88">
        <f>MOD(SUMIFS('[8]1'!$BI$9:$BI$36,'[8]1'!$C$9:$C$36,$H46,'[8]1'!$BN$9:$BN$36,$C$7,'[8]1'!$A$9:$A$36,"&gt;="&amp;(#REF!),'[8]1'!$A$9:$A$36,"&lt;="&amp;(#REF!)),$S$6)</f>
        <v>0</v>
      </c>
      <c r="T46" s="88">
        <f>TRUNC((SUMIFS('[8]1'!$BL$9:$BL$36,'[8]1'!$C$9:$C$36,$H46,'[8]1'!$BN$9:$BN$36,$C$7,'[8]1'!$A$9:$A$36,"&gt;="&amp;(#REF!),'[8]1'!$A$9:$A$36,"&lt;="&amp;(#REF!))+(SUMIFS('[8]1'!$BI$9:$BI$36,'[8]1'!$C$9:$C$36,$H46,'[8]1'!$BN$9:$BN$36,$C$7,'[8]1'!$A$9:$A$36,"&gt;="&amp;(#REF!),'[8]1'!$A$9:$A$36,"&lt;="&amp;(#REF!))/S$6)))</f>
        <v>0</v>
      </c>
      <c r="U46" s="93">
        <f t="shared" si="3"/>
        <v>0</v>
      </c>
      <c r="V46" s="88"/>
      <c r="W46" s="94"/>
      <c r="X46" s="88"/>
      <c r="Y46" s="88"/>
      <c r="Z46" s="88"/>
      <c r="AA46" s="88">
        <f t="shared" si="2"/>
        <v>0</v>
      </c>
      <c r="AB46" s="515"/>
    </row>
    <row r="47" spans="4:28" ht="16.5" hidden="1" customHeight="1">
      <c r="D47" s="508"/>
      <c r="E47" s="85"/>
      <c r="F47" s="86">
        <v>9</v>
      </c>
      <c r="G47" s="86">
        <v>501</v>
      </c>
      <c r="H47" s="34" t="str">
        <f t="array" ref="H47">IFERROR(INDEX('3'!$H$5:$L$26,SMALL(IF('3'!$L$5:$L$26&gt;0,ROW('3'!$L$5:$L$26)),ROW(H41))-6,COLUMN()-7),"")</f>
        <v/>
      </c>
      <c r="I47" s="88">
        <f>SUMIFS('[8]1'!$AX$9:$AX$36,'[8]1'!$C$9:$C$36,$H47,'[8]1'!$BN$9:$BN$36,$C$7,'[8]1'!$A$9:$A$36,"&gt;="&amp;(#REF!),'[8]1'!$A$9:$A$36,"&lt;="&amp;(#REF!))</f>
        <v>0</v>
      </c>
      <c r="J47" s="88">
        <f>SUMIFS('[8]1'!$AY$9:$AY$36,'[8]1'!$C$9:$C$36,$H47,'[8]1'!$BN$9:$BN$36,$C$7,'[8]1'!$A$9:$A$36,"&gt;="&amp;(#REF!),'[8]1'!$A$9:$A$36,"&lt;="&amp;(#REF!))</f>
        <v>0</v>
      </c>
      <c r="K47" s="88">
        <f>SUMIFS('[8]1'!$AZ$9:$AZ$36,'[8]1'!$C$9:$C$36,$H47,'[8]1'!$BN$9:$BN$36,$C$7,'[8]1'!$A$9:$A$36,"&gt;="&amp;(#REF!),'[8]1'!$A$9:$A$36,"&lt;="&amp;(#REF!))</f>
        <v>0</v>
      </c>
      <c r="L47" s="88">
        <f>SUMIFS('[8]1'!$BA$9:$BA$36,'[8]1'!$C$9:$C$36,$H47,'[8]1'!$BN$9:$BN$36,$C$7,'[8]1'!$A$9:$A$36,"&gt;="&amp;(#REF!),'[8]1'!$A$9:$A$36,"&lt;="&amp;(#REF!))</f>
        <v>0</v>
      </c>
      <c r="M47" s="88">
        <f>SUMIFS('[8]1'!$BB$9:$BB$36,'[8]1'!$C$9:$C$36,$H47,'[8]1'!$BN$9:$BN$36,$C$7,'[8]1'!$A$9:$A$36,"&gt;="&amp;(#REF!),'[8]1'!$A$9:$A$36,"&lt;="&amp;(#REF!))</f>
        <v>0</v>
      </c>
      <c r="N47" s="88">
        <f>SUMIFS('[8]1'!$BC$9:$BC$36,'[8]1'!$C$9:$C$36,$H47,'[8]1'!$BN$9:$BN$36,$C$7,'[8]1'!$A$9:$A$36,"&gt;="&amp;(#REF!),'[8]1'!$A$9:$A$36,"&lt;="&amp;(#REF!))</f>
        <v>0</v>
      </c>
      <c r="O47" s="88">
        <f>SUMIFS('[8]1'!$BD$9:$BD$36,'[8]1'!$C$9:$C$36,$H47,'[8]1'!$BN$9:$BN$36,$C$7,'[8]1'!$A$9:$A$36,"&gt;="&amp;(#REF!),'[8]1'!$A$9:$A$36,"&lt;="&amp;(#REF!))</f>
        <v>0</v>
      </c>
      <c r="P47" s="88">
        <f>SUMIFS('[8]1'!$BE$9:$BE$36,'[8]1'!$C$9:$C$36,$H47,'[8]1'!$BN$9:$BN$36,$C$7,'[8]1'!$A$9:$A$36,"&gt;="&amp;(#REF!),'[8]1'!$A$9:$A$36,"&lt;="&amp;(#REF!))</f>
        <v>0</v>
      </c>
      <c r="Q47" s="88">
        <f>SUMIFS('[8]1'!$BF$9:$BF$36,'[8]1'!$C$9:$C$36,$H47,'[8]1'!$BN$9:$BN$36,$C$7,'[8]1'!$A$9:$A$36,"&gt;="&amp;(#REF!),'[8]1'!$A$9:$A$36,"&lt;="&amp;(#REF!))</f>
        <v>0</v>
      </c>
      <c r="R47" s="88">
        <f>SUMIFS('[8]1'!$BG$9:$BG$36,'[8]1'!$C$9:$C$36,$H47,'[8]1'!$BN$9:$BN$36,$C$7,'[8]1'!$A$9:$A$36,"&gt;="&amp;(#REF!),'[8]1'!$A$9:$A$36,"&lt;="&amp;(#REF!))</f>
        <v>0</v>
      </c>
      <c r="S47" s="88">
        <f>MOD(SUMIFS('[8]1'!$BI$9:$BI$36,'[8]1'!$C$9:$C$36,$H47,'[8]1'!$BN$9:$BN$36,$C$7,'[8]1'!$A$9:$A$36,"&gt;="&amp;(#REF!),'[8]1'!$A$9:$A$36,"&lt;="&amp;(#REF!)),$S$6)</f>
        <v>0</v>
      </c>
      <c r="T47" s="88">
        <f>TRUNC((SUMIFS('[8]1'!$BL$9:$BL$36,'[8]1'!$C$9:$C$36,$H47,'[8]1'!$BN$9:$BN$36,$C$7,'[8]1'!$A$9:$A$36,"&gt;="&amp;(#REF!),'[8]1'!$A$9:$A$36,"&lt;="&amp;(#REF!))+(SUMIFS('[8]1'!$BI$9:$BI$36,'[8]1'!$C$9:$C$36,$H47,'[8]1'!$BN$9:$BN$36,$C$7,'[8]1'!$A$9:$A$36,"&gt;="&amp;(#REF!),'[8]1'!$A$9:$A$36,"&lt;="&amp;(#REF!))/S$6)))</f>
        <v>0</v>
      </c>
      <c r="U47" s="93">
        <f t="shared" si="3"/>
        <v>0</v>
      </c>
      <c r="V47" s="88"/>
      <c r="W47" s="94"/>
      <c r="X47" s="88"/>
      <c r="Y47" s="88"/>
      <c r="Z47" s="88"/>
      <c r="AA47" s="88">
        <f t="shared" si="2"/>
        <v>0</v>
      </c>
      <c r="AB47" s="515"/>
    </row>
    <row r="48" spans="4:28" ht="16.5" hidden="1" customHeight="1">
      <c r="D48" s="508"/>
      <c r="E48" s="85"/>
      <c r="F48" s="86">
        <v>10</v>
      </c>
      <c r="G48" s="86">
        <v>506</v>
      </c>
      <c r="H48" s="34" t="str">
        <f t="array" ref="H48">IFERROR(INDEX('3'!$H$5:$L$26,SMALL(IF('3'!$L$5:$L$26&gt;0,ROW('3'!$L$5:$L$26)),ROW(H42))-6,COLUMN()-7),"")</f>
        <v/>
      </c>
      <c r="I48" s="88">
        <f>SUMIFS('[8]1'!$AX$9:$AX$36,'[8]1'!$C$9:$C$36,$H48,'[8]1'!$BN$9:$BN$36,$C$7,'[8]1'!$A$9:$A$36,"&gt;="&amp;(#REF!),'[8]1'!$A$9:$A$36,"&lt;="&amp;(#REF!))</f>
        <v>0</v>
      </c>
      <c r="J48" s="88">
        <f>SUMIFS('[8]1'!$AY$9:$AY$36,'[8]1'!$C$9:$C$36,$H48,'[8]1'!$BN$9:$BN$36,$C$7,'[8]1'!$A$9:$A$36,"&gt;="&amp;(#REF!),'[8]1'!$A$9:$A$36,"&lt;="&amp;(#REF!))</f>
        <v>0</v>
      </c>
      <c r="K48" s="88">
        <f>SUMIFS('[8]1'!$AZ$9:$AZ$36,'[8]1'!$C$9:$C$36,$H48,'[8]1'!$BN$9:$BN$36,$C$7,'[8]1'!$A$9:$A$36,"&gt;="&amp;(#REF!),'[8]1'!$A$9:$A$36,"&lt;="&amp;(#REF!))</f>
        <v>0</v>
      </c>
      <c r="L48" s="88">
        <f>SUMIFS('[8]1'!$BA$9:$BA$36,'[8]1'!$C$9:$C$36,$H48,'[8]1'!$BN$9:$BN$36,$C$7,'[8]1'!$A$9:$A$36,"&gt;="&amp;(#REF!),'[8]1'!$A$9:$A$36,"&lt;="&amp;(#REF!))</f>
        <v>0</v>
      </c>
      <c r="M48" s="88">
        <f>SUMIFS('[8]1'!$BB$9:$BB$36,'[8]1'!$C$9:$C$36,$H48,'[8]1'!$BN$9:$BN$36,$C$7,'[8]1'!$A$9:$A$36,"&gt;="&amp;(#REF!),'[8]1'!$A$9:$A$36,"&lt;="&amp;(#REF!))</f>
        <v>0</v>
      </c>
      <c r="N48" s="88">
        <f>SUMIFS('[8]1'!$BC$9:$BC$36,'[8]1'!$C$9:$C$36,$H48,'[8]1'!$BN$9:$BN$36,$C$7,'[8]1'!$A$9:$A$36,"&gt;="&amp;(#REF!),'[8]1'!$A$9:$A$36,"&lt;="&amp;(#REF!))</f>
        <v>0</v>
      </c>
      <c r="O48" s="88">
        <f>SUMIFS('[8]1'!$BD$9:$BD$36,'[8]1'!$C$9:$C$36,$H48,'[8]1'!$BN$9:$BN$36,$C$7,'[8]1'!$A$9:$A$36,"&gt;="&amp;(#REF!),'[8]1'!$A$9:$A$36,"&lt;="&amp;(#REF!))</f>
        <v>0</v>
      </c>
      <c r="P48" s="88">
        <f>SUMIFS('[8]1'!$BE$9:$BE$36,'[8]1'!$C$9:$C$36,$H48,'[8]1'!$BN$9:$BN$36,$C$7,'[8]1'!$A$9:$A$36,"&gt;="&amp;(#REF!),'[8]1'!$A$9:$A$36,"&lt;="&amp;(#REF!))</f>
        <v>0</v>
      </c>
      <c r="Q48" s="88">
        <f>SUMIFS('[8]1'!$BF$9:$BF$36,'[8]1'!$C$9:$C$36,$H48,'[8]1'!$BN$9:$BN$36,$C$7,'[8]1'!$A$9:$A$36,"&gt;="&amp;(#REF!),'[8]1'!$A$9:$A$36,"&lt;="&amp;(#REF!))</f>
        <v>0</v>
      </c>
      <c r="R48" s="88">
        <f>SUMIFS('[8]1'!$BG$9:$BG$36,'[8]1'!$C$9:$C$36,$H48,'[8]1'!$BN$9:$BN$36,$C$7,'[8]1'!$A$9:$A$36,"&gt;="&amp;(#REF!),'[8]1'!$A$9:$A$36,"&lt;="&amp;(#REF!))</f>
        <v>0</v>
      </c>
      <c r="S48" s="88">
        <f>MOD(SUMIFS('[8]1'!$BI$9:$BI$36,'[8]1'!$C$9:$C$36,$H48,'[8]1'!$BN$9:$BN$36,$C$7,'[8]1'!$A$9:$A$36,"&gt;="&amp;(#REF!),'[8]1'!$A$9:$A$36,"&lt;="&amp;(#REF!)),$S$6)</f>
        <v>0</v>
      </c>
      <c r="T48" s="88">
        <f>TRUNC((SUMIFS('[8]1'!$BL$9:$BL$36,'[8]1'!$C$9:$C$36,$H48,'[8]1'!$BN$9:$BN$36,$C$7,'[8]1'!$A$9:$A$36,"&gt;="&amp;(#REF!),'[8]1'!$A$9:$A$36,"&lt;="&amp;(#REF!))+(SUMIFS('[8]1'!$BI$9:$BI$36,'[8]1'!$C$9:$C$36,$H48,'[8]1'!$BN$9:$BN$36,$C$7,'[8]1'!$A$9:$A$36,"&gt;="&amp;(#REF!),'[8]1'!$A$9:$A$36,"&lt;="&amp;(#REF!))/S$6)))</f>
        <v>0</v>
      </c>
      <c r="U48" s="93">
        <f t="shared" si="3"/>
        <v>0</v>
      </c>
      <c r="V48" s="88"/>
      <c r="W48" s="94"/>
      <c r="X48" s="88"/>
      <c r="Y48" s="88"/>
      <c r="Z48" s="88"/>
      <c r="AA48" s="88">
        <f t="shared" si="2"/>
        <v>0</v>
      </c>
      <c r="AB48" s="515"/>
    </row>
    <row r="49" spans="4:28" ht="16.5" hidden="1" customHeight="1">
      <c r="D49" s="508"/>
      <c r="E49" s="85"/>
      <c r="F49" s="86">
        <v>11</v>
      </c>
      <c r="G49" s="86">
        <v>520</v>
      </c>
      <c r="H49" s="34" t="str">
        <f t="array" ref="H49">IFERROR(INDEX('3'!$H$5:$L$26,SMALL(IF('3'!$L$5:$L$26&gt;0,ROW('3'!$L$5:$L$26)),ROW(H43))-6,COLUMN()-7),"")</f>
        <v/>
      </c>
      <c r="I49" s="88">
        <f>SUMIFS('[8]1'!$AX$9:$AX$36,'[8]1'!$C$9:$C$36,$H49,'[8]1'!$BN$9:$BN$36,$C$7,'[8]1'!$A$9:$A$36,"&gt;="&amp;(#REF!),'[8]1'!$A$9:$A$36,"&lt;="&amp;(#REF!))</f>
        <v>0</v>
      </c>
      <c r="J49" s="88">
        <f>SUMIFS('[8]1'!$AY$9:$AY$36,'[8]1'!$C$9:$C$36,$H49,'[8]1'!$BN$9:$BN$36,$C$7,'[8]1'!$A$9:$A$36,"&gt;="&amp;(#REF!),'[8]1'!$A$9:$A$36,"&lt;="&amp;(#REF!))</f>
        <v>0</v>
      </c>
      <c r="K49" s="88">
        <f>SUMIFS('[8]1'!$AZ$9:$AZ$36,'[8]1'!$C$9:$C$36,$H49,'[8]1'!$BN$9:$BN$36,$C$7,'[8]1'!$A$9:$A$36,"&gt;="&amp;(#REF!),'[8]1'!$A$9:$A$36,"&lt;="&amp;(#REF!))</f>
        <v>0</v>
      </c>
      <c r="L49" s="88">
        <f>SUMIFS('[8]1'!$BA$9:$BA$36,'[8]1'!$C$9:$C$36,$H49,'[8]1'!$BN$9:$BN$36,$C$7,'[8]1'!$A$9:$A$36,"&gt;="&amp;(#REF!),'[8]1'!$A$9:$A$36,"&lt;="&amp;(#REF!))</f>
        <v>0</v>
      </c>
      <c r="M49" s="88">
        <f>SUMIFS('[8]1'!$BB$9:$BB$36,'[8]1'!$C$9:$C$36,$H49,'[8]1'!$BN$9:$BN$36,$C$7,'[8]1'!$A$9:$A$36,"&gt;="&amp;(#REF!),'[8]1'!$A$9:$A$36,"&lt;="&amp;(#REF!))</f>
        <v>0</v>
      </c>
      <c r="N49" s="88">
        <f>SUMIFS('[8]1'!$BC$9:$BC$36,'[8]1'!$C$9:$C$36,$H49,'[8]1'!$BN$9:$BN$36,$C$7,'[8]1'!$A$9:$A$36,"&gt;="&amp;(#REF!),'[8]1'!$A$9:$A$36,"&lt;="&amp;(#REF!))</f>
        <v>0</v>
      </c>
      <c r="O49" s="88">
        <f>SUMIFS('[8]1'!$BD$9:$BD$36,'[8]1'!$C$9:$C$36,$H49,'[8]1'!$BN$9:$BN$36,$C$7,'[8]1'!$A$9:$A$36,"&gt;="&amp;(#REF!),'[8]1'!$A$9:$A$36,"&lt;="&amp;(#REF!))</f>
        <v>0</v>
      </c>
      <c r="P49" s="88">
        <f>SUMIFS('[8]1'!$BE$9:$BE$36,'[8]1'!$C$9:$C$36,$H49,'[8]1'!$BN$9:$BN$36,$C$7,'[8]1'!$A$9:$A$36,"&gt;="&amp;(#REF!),'[8]1'!$A$9:$A$36,"&lt;="&amp;(#REF!))</f>
        <v>0</v>
      </c>
      <c r="Q49" s="88">
        <f>SUMIFS('[8]1'!$BF$9:$BF$36,'[8]1'!$C$9:$C$36,$H49,'[8]1'!$BN$9:$BN$36,$C$7,'[8]1'!$A$9:$A$36,"&gt;="&amp;(#REF!),'[8]1'!$A$9:$A$36,"&lt;="&amp;(#REF!))</f>
        <v>0</v>
      </c>
      <c r="R49" s="88">
        <f>SUMIFS('[8]1'!$BG$9:$BG$36,'[8]1'!$C$9:$C$36,$H49,'[8]1'!$BN$9:$BN$36,$C$7,'[8]1'!$A$9:$A$36,"&gt;="&amp;(#REF!),'[8]1'!$A$9:$A$36,"&lt;="&amp;(#REF!))</f>
        <v>0</v>
      </c>
      <c r="S49" s="88">
        <f>MOD(SUMIFS('[8]1'!$BI$9:$BI$36,'[8]1'!$C$9:$C$36,$H49,'[8]1'!$BN$9:$BN$36,$C$7,'[8]1'!$A$9:$A$36,"&gt;="&amp;(#REF!),'[8]1'!$A$9:$A$36,"&lt;="&amp;(#REF!)),$S$6)</f>
        <v>0</v>
      </c>
      <c r="T49" s="88">
        <f>TRUNC((SUMIFS('[8]1'!$BL$9:$BL$36,'[8]1'!$C$9:$C$36,$H49,'[8]1'!$BN$9:$BN$36,$C$7,'[8]1'!$A$9:$A$36,"&gt;="&amp;(#REF!),'[8]1'!$A$9:$A$36,"&lt;="&amp;(#REF!))+(SUMIFS('[8]1'!$BI$9:$BI$36,'[8]1'!$C$9:$C$36,$H49,'[8]1'!$BN$9:$BN$36,$C$7,'[8]1'!$A$9:$A$36,"&gt;="&amp;(#REF!),'[8]1'!$A$9:$A$36,"&lt;="&amp;(#REF!))/S$6)))</f>
        <v>0</v>
      </c>
      <c r="U49" s="93">
        <f t="shared" si="3"/>
        <v>0</v>
      </c>
      <c r="V49" s="88"/>
      <c r="W49" s="94"/>
      <c r="X49" s="88"/>
      <c r="Y49" s="88"/>
      <c r="Z49" s="88"/>
      <c r="AA49" s="88">
        <f t="shared" si="2"/>
        <v>0</v>
      </c>
      <c r="AB49" s="515"/>
    </row>
    <row r="50" spans="4:28" ht="16.5" hidden="1" customHeight="1">
      <c r="D50" s="508"/>
      <c r="E50" s="85"/>
      <c r="F50" s="86">
        <v>12</v>
      </c>
      <c r="G50" s="86">
        <v>519</v>
      </c>
      <c r="H50" s="34" t="str">
        <f t="array" ref="H50">IFERROR(INDEX('3'!$H$5:$L$26,SMALL(IF('3'!$L$5:$L$26&gt;0,ROW('3'!$L$5:$L$26)),ROW(H44))-6,COLUMN()-7),"")</f>
        <v/>
      </c>
      <c r="I50" s="88">
        <f>SUMIFS('[8]1'!$AX$9:$AX$36,'[8]1'!$C$9:$C$36,$H50,'[8]1'!$BN$9:$BN$36,$C$7,'[8]1'!$A$9:$A$36,"&gt;="&amp;(#REF!),'[8]1'!$A$9:$A$36,"&lt;="&amp;(#REF!))</f>
        <v>0</v>
      </c>
      <c r="J50" s="88">
        <f>SUMIFS('[8]1'!$AY$9:$AY$36,'[8]1'!$C$9:$C$36,$H50,'[8]1'!$BN$9:$BN$36,$C$7,'[8]1'!$A$9:$A$36,"&gt;="&amp;(#REF!),'[8]1'!$A$9:$A$36,"&lt;="&amp;(#REF!))</f>
        <v>0</v>
      </c>
      <c r="K50" s="88">
        <f>SUMIFS('[8]1'!$AZ$9:$AZ$36,'[8]1'!$C$9:$C$36,$H50,'[8]1'!$BN$9:$BN$36,$C$7,'[8]1'!$A$9:$A$36,"&gt;="&amp;(#REF!),'[8]1'!$A$9:$A$36,"&lt;="&amp;(#REF!))</f>
        <v>0</v>
      </c>
      <c r="L50" s="88">
        <f>SUMIFS('[8]1'!$BA$9:$BA$36,'[8]1'!$C$9:$C$36,$H50,'[8]1'!$BN$9:$BN$36,$C$7,'[8]1'!$A$9:$A$36,"&gt;="&amp;(#REF!),'[8]1'!$A$9:$A$36,"&lt;="&amp;(#REF!))</f>
        <v>0</v>
      </c>
      <c r="M50" s="88">
        <f>SUMIFS('[8]1'!$BB$9:$BB$36,'[8]1'!$C$9:$C$36,$H50,'[8]1'!$BN$9:$BN$36,$C$7,'[8]1'!$A$9:$A$36,"&gt;="&amp;(#REF!),'[8]1'!$A$9:$A$36,"&lt;="&amp;(#REF!))</f>
        <v>0</v>
      </c>
      <c r="N50" s="88">
        <f>SUMIFS('[8]1'!$BC$9:$BC$36,'[8]1'!$C$9:$C$36,$H50,'[8]1'!$BN$9:$BN$36,$C$7,'[8]1'!$A$9:$A$36,"&gt;="&amp;(#REF!),'[8]1'!$A$9:$A$36,"&lt;="&amp;(#REF!))</f>
        <v>0</v>
      </c>
      <c r="O50" s="88">
        <f>SUMIFS('[8]1'!$BD$9:$BD$36,'[8]1'!$C$9:$C$36,$H50,'[8]1'!$BN$9:$BN$36,$C$7,'[8]1'!$A$9:$A$36,"&gt;="&amp;(#REF!),'[8]1'!$A$9:$A$36,"&lt;="&amp;(#REF!))</f>
        <v>0</v>
      </c>
      <c r="P50" s="88">
        <f>SUMIFS('[8]1'!$BE$9:$BE$36,'[8]1'!$C$9:$C$36,$H50,'[8]1'!$BN$9:$BN$36,$C$7,'[8]1'!$A$9:$A$36,"&gt;="&amp;(#REF!),'[8]1'!$A$9:$A$36,"&lt;="&amp;(#REF!))</f>
        <v>0</v>
      </c>
      <c r="Q50" s="88">
        <f>SUMIFS('[8]1'!$BF$9:$BF$36,'[8]1'!$C$9:$C$36,$H50,'[8]1'!$BN$9:$BN$36,$C$7,'[8]1'!$A$9:$A$36,"&gt;="&amp;(#REF!),'[8]1'!$A$9:$A$36,"&lt;="&amp;(#REF!))</f>
        <v>0</v>
      </c>
      <c r="R50" s="88">
        <f>SUMIFS('[8]1'!$BG$9:$BG$36,'[8]1'!$C$9:$C$36,$H50,'[8]1'!$BN$9:$BN$36,$C$7,'[8]1'!$A$9:$A$36,"&gt;="&amp;(#REF!),'[8]1'!$A$9:$A$36,"&lt;="&amp;(#REF!))</f>
        <v>0</v>
      </c>
      <c r="S50" s="88">
        <f>MOD(SUMIFS('[8]1'!$BI$9:$BI$36,'[8]1'!$C$9:$C$36,$H50,'[8]1'!$BN$9:$BN$36,$C$7,'[8]1'!$A$9:$A$36,"&gt;="&amp;(#REF!),'[8]1'!$A$9:$A$36,"&lt;="&amp;(#REF!)),$S$6)</f>
        <v>0</v>
      </c>
      <c r="T50" s="88">
        <f>TRUNC((SUMIFS('[8]1'!$BL$9:$BL$36,'[8]1'!$C$9:$C$36,$H50,'[8]1'!$BN$9:$BN$36,$C$7,'[8]1'!$A$9:$A$36,"&gt;="&amp;(#REF!),'[8]1'!$A$9:$A$36,"&lt;="&amp;(#REF!))+(SUMIFS('[8]1'!$BI$9:$BI$36,'[8]1'!$C$9:$C$36,$H50,'[8]1'!$BN$9:$BN$36,$C$7,'[8]1'!$A$9:$A$36,"&gt;="&amp;(#REF!),'[8]1'!$A$9:$A$36,"&lt;="&amp;(#REF!))/S$6)))</f>
        <v>0</v>
      </c>
      <c r="U50" s="93">
        <f t="shared" si="3"/>
        <v>0</v>
      </c>
      <c r="V50" s="88"/>
      <c r="W50" s="94"/>
      <c r="X50" s="88"/>
      <c r="Y50" s="88"/>
      <c r="Z50" s="88"/>
      <c r="AA50" s="88">
        <f t="shared" si="2"/>
        <v>0</v>
      </c>
      <c r="AB50" s="515"/>
    </row>
    <row r="51" spans="4:28" ht="16.5" hidden="1" customHeight="1">
      <c r="D51" s="508"/>
      <c r="E51" s="85"/>
      <c r="F51" s="86">
        <v>13</v>
      </c>
      <c r="G51" s="86">
        <v>513</v>
      </c>
      <c r="H51" s="34" t="str">
        <f t="array" ref="H51">IFERROR(INDEX('3'!$H$5:$L$26,SMALL(IF('3'!$L$5:$L$26&gt;0,ROW('3'!$L$5:$L$26)),ROW(H45))-6,COLUMN()-7),"")</f>
        <v/>
      </c>
      <c r="I51" s="88">
        <f>SUMIFS('[8]1'!$AX$9:$AX$36,'[8]1'!$C$9:$C$36,$H51,'[8]1'!$BN$9:$BN$36,$C$7,'[8]1'!$A$9:$A$36,"&gt;="&amp;(#REF!),'[8]1'!$A$9:$A$36,"&lt;="&amp;(#REF!))</f>
        <v>0</v>
      </c>
      <c r="J51" s="88">
        <f>SUMIFS('[8]1'!$AY$9:$AY$36,'[8]1'!$C$9:$C$36,$H51,'[8]1'!$BN$9:$BN$36,$C$7,'[8]1'!$A$9:$A$36,"&gt;="&amp;(#REF!),'[8]1'!$A$9:$A$36,"&lt;="&amp;(#REF!))</f>
        <v>0</v>
      </c>
      <c r="K51" s="88">
        <f>SUMIFS('[8]1'!$AZ$9:$AZ$36,'[8]1'!$C$9:$C$36,$H51,'[8]1'!$BN$9:$BN$36,$C$7,'[8]1'!$A$9:$A$36,"&gt;="&amp;(#REF!),'[8]1'!$A$9:$A$36,"&lt;="&amp;(#REF!))</f>
        <v>0</v>
      </c>
      <c r="L51" s="88">
        <f>SUMIFS('[8]1'!$BA$9:$BA$36,'[8]1'!$C$9:$C$36,$H51,'[8]1'!$BN$9:$BN$36,$C$7,'[8]1'!$A$9:$A$36,"&gt;="&amp;(#REF!),'[8]1'!$A$9:$A$36,"&lt;="&amp;(#REF!))</f>
        <v>0</v>
      </c>
      <c r="M51" s="88">
        <f>SUMIFS('[8]1'!$BB$9:$BB$36,'[8]1'!$C$9:$C$36,$H51,'[8]1'!$BN$9:$BN$36,$C$7,'[8]1'!$A$9:$A$36,"&gt;="&amp;(#REF!),'[8]1'!$A$9:$A$36,"&lt;="&amp;(#REF!))</f>
        <v>0</v>
      </c>
      <c r="N51" s="88">
        <f>SUMIFS('[8]1'!$BC$9:$BC$36,'[8]1'!$C$9:$C$36,$H51,'[8]1'!$BN$9:$BN$36,$C$7,'[8]1'!$A$9:$A$36,"&gt;="&amp;(#REF!),'[8]1'!$A$9:$A$36,"&lt;="&amp;(#REF!))</f>
        <v>0</v>
      </c>
      <c r="O51" s="88">
        <f>SUMIFS('[8]1'!$BD$9:$BD$36,'[8]1'!$C$9:$C$36,$H51,'[8]1'!$BN$9:$BN$36,$C$7,'[8]1'!$A$9:$A$36,"&gt;="&amp;(#REF!),'[8]1'!$A$9:$A$36,"&lt;="&amp;(#REF!))</f>
        <v>0</v>
      </c>
      <c r="P51" s="88">
        <f>SUMIFS('[8]1'!$BE$9:$BE$36,'[8]1'!$C$9:$C$36,$H51,'[8]1'!$BN$9:$BN$36,$C$7,'[8]1'!$A$9:$A$36,"&gt;="&amp;(#REF!),'[8]1'!$A$9:$A$36,"&lt;="&amp;(#REF!))</f>
        <v>0</v>
      </c>
      <c r="Q51" s="88">
        <f>SUMIFS('[8]1'!$BF$9:$BF$36,'[8]1'!$C$9:$C$36,$H51,'[8]1'!$BN$9:$BN$36,$C$7,'[8]1'!$A$9:$A$36,"&gt;="&amp;(#REF!),'[8]1'!$A$9:$A$36,"&lt;="&amp;(#REF!))</f>
        <v>0</v>
      </c>
      <c r="R51" s="88">
        <f>SUMIFS('[8]1'!$BG$9:$BG$36,'[8]1'!$C$9:$C$36,$H51,'[8]1'!$BN$9:$BN$36,$C$7,'[8]1'!$A$9:$A$36,"&gt;="&amp;(#REF!),'[8]1'!$A$9:$A$36,"&lt;="&amp;(#REF!))</f>
        <v>0</v>
      </c>
      <c r="S51" s="88">
        <f>MOD(SUMIFS('[8]1'!$BI$9:$BI$36,'[8]1'!$C$9:$C$36,$H51,'[8]1'!$BN$9:$BN$36,$C$7,'[8]1'!$A$9:$A$36,"&gt;="&amp;(#REF!),'[8]1'!$A$9:$A$36,"&lt;="&amp;(#REF!)),$S$6)</f>
        <v>0</v>
      </c>
      <c r="T51" s="88">
        <f>TRUNC((SUMIFS('[8]1'!$BL$9:$BL$36,'[8]1'!$C$9:$C$36,$H51,'[8]1'!$BN$9:$BN$36,$C$7,'[8]1'!$A$9:$A$36,"&gt;="&amp;(#REF!),'[8]1'!$A$9:$A$36,"&lt;="&amp;(#REF!))+(SUMIFS('[8]1'!$BI$9:$BI$36,'[8]1'!$C$9:$C$36,$H51,'[8]1'!$BN$9:$BN$36,$C$7,'[8]1'!$A$9:$A$36,"&gt;="&amp;(#REF!),'[8]1'!$A$9:$A$36,"&lt;="&amp;(#REF!))/S$6)))</f>
        <v>0</v>
      </c>
      <c r="U51" s="93">
        <f t="shared" si="3"/>
        <v>0</v>
      </c>
      <c r="V51" s="88"/>
      <c r="W51" s="94"/>
      <c r="X51" s="88"/>
      <c r="Y51" s="88"/>
      <c r="Z51" s="88"/>
      <c r="AA51" s="88">
        <f t="shared" si="2"/>
        <v>0</v>
      </c>
      <c r="AB51" s="515"/>
    </row>
    <row r="52" spans="4:28" ht="16.5" hidden="1" customHeight="1">
      <c r="D52" s="508"/>
      <c r="E52" s="85"/>
      <c r="F52" s="86">
        <v>14</v>
      </c>
      <c r="G52" s="86">
        <v>522</v>
      </c>
      <c r="H52" s="34" t="str">
        <f t="array" ref="H52">IFERROR(INDEX('3'!$H$5:$L$26,SMALL(IF('3'!$L$5:$L$26&gt;0,ROW('3'!$L$5:$L$26)),ROW(H46))-6,COLUMN()-7),"")</f>
        <v/>
      </c>
      <c r="I52" s="88">
        <f>SUMIFS('[8]1'!$AX$9:$AX$36,'[8]1'!$C$9:$C$36,$H52,'[8]1'!$BN$9:$BN$36,$C$7,'[8]1'!$A$9:$A$36,"&gt;="&amp;(#REF!),'[8]1'!$A$9:$A$36,"&lt;="&amp;(#REF!))</f>
        <v>0</v>
      </c>
      <c r="J52" s="88">
        <f>SUMIFS('[8]1'!$AY$9:$AY$36,'[8]1'!$C$9:$C$36,$H52,'[8]1'!$BN$9:$BN$36,$C$7,'[8]1'!$A$9:$A$36,"&gt;="&amp;(#REF!),'[8]1'!$A$9:$A$36,"&lt;="&amp;(#REF!))</f>
        <v>0</v>
      </c>
      <c r="K52" s="88">
        <f>SUMIFS('[8]1'!$AZ$9:$AZ$36,'[8]1'!$C$9:$C$36,$H52,'[8]1'!$BN$9:$BN$36,$C$7,'[8]1'!$A$9:$A$36,"&gt;="&amp;(#REF!),'[8]1'!$A$9:$A$36,"&lt;="&amp;(#REF!))</f>
        <v>0</v>
      </c>
      <c r="L52" s="88">
        <f>SUMIFS('[8]1'!$BA$9:$BA$36,'[8]1'!$C$9:$C$36,$H52,'[8]1'!$BN$9:$BN$36,$C$7,'[8]1'!$A$9:$A$36,"&gt;="&amp;(#REF!),'[8]1'!$A$9:$A$36,"&lt;="&amp;(#REF!))</f>
        <v>0</v>
      </c>
      <c r="M52" s="88">
        <f>SUMIFS('[8]1'!$BB$9:$BB$36,'[8]1'!$C$9:$C$36,$H52,'[8]1'!$BN$9:$BN$36,$C$7,'[8]1'!$A$9:$A$36,"&gt;="&amp;(#REF!),'[8]1'!$A$9:$A$36,"&lt;="&amp;(#REF!))</f>
        <v>0</v>
      </c>
      <c r="N52" s="88">
        <f>SUMIFS('[8]1'!$BC$9:$BC$36,'[8]1'!$C$9:$C$36,$H52,'[8]1'!$BN$9:$BN$36,$C$7,'[8]1'!$A$9:$A$36,"&gt;="&amp;(#REF!),'[8]1'!$A$9:$A$36,"&lt;="&amp;(#REF!))</f>
        <v>0</v>
      </c>
      <c r="O52" s="88">
        <f>SUMIFS('[8]1'!$BD$9:$BD$36,'[8]1'!$C$9:$C$36,$H52,'[8]1'!$BN$9:$BN$36,$C$7,'[8]1'!$A$9:$A$36,"&gt;="&amp;(#REF!),'[8]1'!$A$9:$A$36,"&lt;="&amp;(#REF!))</f>
        <v>0</v>
      </c>
      <c r="P52" s="88">
        <f>SUMIFS('[8]1'!$BE$9:$BE$36,'[8]1'!$C$9:$C$36,$H52,'[8]1'!$BN$9:$BN$36,$C$7,'[8]1'!$A$9:$A$36,"&gt;="&amp;(#REF!),'[8]1'!$A$9:$A$36,"&lt;="&amp;(#REF!))</f>
        <v>0</v>
      </c>
      <c r="Q52" s="88">
        <f>SUMIFS('[8]1'!$BF$9:$BF$36,'[8]1'!$C$9:$C$36,$H52,'[8]1'!$BN$9:$BN$36,$C$7,'[8]1'!$A$9:$A$36,"&gt;="&amp;(#REF!),'[8]1'!$A$9:$A$36,"&lt;="&amp;(#REF!))</f>
        <v>0</v>
      </c>
      <c r="R52" s="88">
        <f>SUMIFS('[8]1'!$BG$9:$BG$36,'[8]1'!$C$9:$C$36,$H52,'[8]1'!$BN$9:$BN$36,$C$7,'[8]1'!$A$9:$A$36,"&gt;="&amp;(#REF!),'[8]1'!$A$9:$A$36,"&lt;="&amp;(#REF!))</f>
        <v>0</v>
      </c>
      <c r="S52" s="88">
        <f>MOD(SUMIFS('[8]1'!$BI$9:$BI$36,'[8]1'!$C$9:$C$36,$H52,'[8]1'!$BN$9:$BN$36,$C$7,'[8]1'!$A$9:$A$36,"&gt;="&amp;(#REF!),'[8]1'!$A$9:$A$36,"&lt;="&amp;(#REF!)),$S$6)</f>
        <v>0</v>
      </c>
      <c r="T52" s="88">
        <f>TRUNC((SUMIFS('[8]1'!$BL$9:$BL$36,'[8]1'!$C$9:$C$36,$H52,'[8]1'!$BN$9:$BN$36,$C$7,'[8]1'!$A$9:$A$36,"&gt;="&amp;(#REF!),'[8]1'!$A$9:$A$36,"&lt;="&amp;(#REF!))+(SUMIFS('[8]1'!$BI$9:$BI$36,'[8]1'!$C$9:$C$36,$H52,'[8]1'!$BN$9:$BN$36,$C$7,'[8]1'!$A$9:$A$36,"&gt;="&amp;(#REF!),'[8]1'!$A$9:$A$36,"&lt;="&amp;(#REF!))/S$6)))</f>
        <v>0</v>
      </c>
      <c r="U52" s="93">
        <f t="shared" si="3"/>
        <v>0</v>
      </c>
      <c r="V52" s="88"/>
      <c r="W52" s="94"/>
      <c r="X52" s="88"/>
      <c r="Y52" s="88"/>
      <c r="Z52" s="88"/>
      <c r="AA52" s="88">
        <f t="shared" si="2"/>
        <v>0</v>
      </c>
      <c r="AB52" s="515"/>
    </row>
    <row r="53" spans="4:28" ht="16.5" hidden="1" customHeight="1">
      <c r="D53" s="508"/>
      <c r="E53" s="95"/>
      <c r="F53" s="86">
        <v>15</v>
      </c>
      <c r="G53" s="86">
        <v>534</v>
      </c>
      <c r="H53" s="34" t="str">
        <f t="array" ref="H53">IFERROR(INDEX('3'!$H$5:$L$26,SMALL(IF('3'!$L$5:$L$26&gt;0,ROW('3'!$L$5:$L$26)),ROW(H47))-4,COLUMN()-7),"")</f>
        <v/>
      </c>
      <c r="I53" s="88">
        <f>SUMIFS('[8]1'!$AX$9:$AX$36,'[8]1'!$C$9:$C$36,$H53,'[8]1'!$BN$9:$BN$36,$C$7,'[8]1'!$A$9:$A$36,"&gt;="&amp;(#REF!),'[8]1'!$A$9:$A$36,"&lt;="&amp;(#REF!))</f>
        <v>0</v>
      </c>
      <c r="J53" s="88">
        <f>SUMIFS('[8]1'!$AY$9:$AY$36,'[8]1'!$C$9:$C$36,$H53,'[8]1'!$BN$9:$BN$36,$C$7,'[8]1'!$A$9:$A$36,"&gt;="&amp;(#REF!),'[8]1'!$A$9:$A$36,"&lt;="&amp;(#REF!))</f>
        <v>0</v>
      </c>
      <c r="K53" s="88">
        <f>SUMIFS('[8]1'!$AZ$9:$AZ$36,'[8]1'!$C$9:$C$36,$H53,'[8]1'!$BN$9:$BN$36,$C$7,'[8]1'!$A$9:$A$36,"&gt;="&amp;(#REF!),'[8]1'!$A$9:$A$36,"&lt;="&amp;(#REF!))</f>
        <v>0</v>
      </c>
      <c r="L53" s="88">
        <f>SUMIFS('[8]1'!$BA$9:$BA$36,'[8]1'!$C$9:$C$36,$H53,'[8]1'!$BN$9:$BN$36,$C$7,'[8]1'!$A$9:$A$36,"&gt;="&amp;(#REF!),'[8]1'!$A$9:$A$36,"&lt;="&amp;(#REF!))</f>
        <v>0</v>
      </c>
      <c r="M53" s="88">
        <f>SUMIFS('[8]1'!$BB$9:$BB$36,'[8]1'!$C$9:$C$36,$H53,'[8]1'!$BN$9:$BN$36,$C$7,'[8]1'!$A$9:$A$36,"&gt;="&amp;(#REF!),'[8]1'!$A$9:$A$36,"&lt;="&amp;(#REF!))</f>
        <v>0</v>
      </c>
      <c r="N53" s="88">
        <f>SUMIFS('[8]1'!$BC$9:$BC$36,'[8]1'!$C$9:$C$36,$H53,'[8]1'!$BN$9:$BN$36,$C$7,'[8]1'!$A$9:$A$36,"&gt;="&amp;(#REF!),'[8]1'!$A$9:$A$36,"&lt;="&amp;(#REF!))</f>
        <v>0</v>
      </c>
      <c r="O53" s="88">
        <f>SUMIFS('[8]1'!$BD$9:$BD$36,'[8]1'!$C$9:$C$36,$H53,'[8]1'!$BN$9:$BN$36,$C$7,'[8]1'!$A$9:$A$36,"&gt;="&amp;(#REF!),'[8]1'!$A$9:$A$36,"&lt;="&amp;(#REF!))</f>
        <v>0</v>
      </c>
      <c r="P53" s="88">
        <f>SUMIFS('[8]1'!$BE$9:$BE$36,'[8]1'!$C$9:$C$36,$H53,'[8]1'!$BN$9:$BN$36,$C$7,'[8]1'!$A$9:$A$36,"&gt;="&amp;(#REF!),'[8]1'!$A$9:$A$36,"&lt;="&amp;(#REF!))</f>
        <v>0</v>
      </c>
      <c r="Q53" s="88">
        <f>SUMIFS('[8]1'!$BF$9:$BF$36,'[8]1'!$C$9:$C$36,$H53,'[8]1'!$BN$9:$BN$36,$C$7,'[8]1'!$A$9:$A$36,"&gt;="&amp;(#REF!),'[8]1'!$A$9:$A$36,"&lt;="&amp;(#REF!))</f>
        <v>0</v>
      </c>
      <c r="R53" s="88">
        <f>SUMIFS('[8]1'!$BG$9:$BG$36,'[8]1'!$C$9:$C$36,$H53,'[8]1'!$BN$9:$BN$36,$C$7,'[8]1'!$A$9:$A$36,"&gt;="&amp;(#REF!),'[8]1'!$A$9:$A$36,"&lt;="&amp;(#REF!))</f>
        <v>0</v>
      </c>
      <c r="S53" s="88">
        <f>MOD(SUMIFS('[8]1'!$BI$9:$BI$36,'[8]1'!$C$9:$C$36,$H53,'[8]1'!$BN$9:$BN$36,$C$7,'[8]1'!$A$9:$A$36,"&gt;="&amp;(#REF!),'[8]1'!$A$9:$A$36,"&lt;="&amp;(#REF!)),$S$6)</f>
        <v>0</v>
      </c>
      <c r="T53" s="88">
        <f>TRUNC((SUMIFS('[8]1'!$BL$9:$BL$36,'[8]1'!$C$9:$C$36,$H53,'[8]1'!$BN$9:$BN$36,$C$7,'[8]1'!$A$9:$A$36,"&gt;="&amp;(#REF!),'[8]1'!$A$9:$A$36,"&lt;="&amp;(#REF!))+(SUMIFS('[8]1'!$BI$9:$BI$36,'[8]1'!$C$9:$C$36,$H53,'[8]1'!$BN$9:$BN$36,$C$7,'[8]1'!$A$9:$A$36,"&gt;="&amp;(#REF!),'[8]1'!$A$9:$A$36,"&lt;="&amp;(#REF!))/S$6)))</f>
        <v>0</v>
      </c>
      <c r="U53" s="93">
        <f t="shared" si="3"/>
        <v>0</v>
      </c>
      <c r="V53" s="88"/>
      <c r="W53" s="94"/>
      <c r="X53" s="88"/>
      <c r="Y53" s="88"/>
      <c r="Z53" s="88"/>
      <c r="AA53" s="88">
        <f t="shared" si="2"/>
        <v>0</v>
      </c>
      <c r="AB53" s="515">
        <f>SUM(I44:T58)</f>
        <v>0</v>
      </c>
    </row>
    <row r="54" spans="4:28" ht="16.5" hidden="1" customHeight="1">
      <c r="D54" s="508"/>
      <c r="E54" s="96"/>
      <c r="F54" s="86">
        <v>16</v>
      </c>
      <c r="G54" s="86">
        <v>511</v>
      </c>
      <c r="H54" s="34" t="str">
        <f t="array" ref="H54">IFERROR(INDEX('3'!$H$5:$L$26,SMALL(IF('3'!$L$5:$L$26&gt;0,ROW('3'!$L$5:$L$26)),ROW(H48))-4,COLUMN()-7),"")</f>
        <v/>
      </c>
      <c r="I54" s="88">
        <f>SUMIFS('[8]1'!$AX$9:$AX$36,'[8]1'!$C$9:$C$36,$H54,'[8]1'!$BN$9:$BN$36,$C$7,'[8]1'!$A$9:$A$36,"&gt;="&amp;(#REF!),'[8]1'!$A$9:$A$36,"&lt;="&amp;(#REF!))</f>
        <v>0</v>
      </c>
      <c r="J54" s="88">
        <f>SUMIFS('[8]1'!$AY$9:$AY$36,'[8]1'!$C$9:$C$36,$H54,'[8]1'!$BN$9:$BN$36,$C$7,'[8]1'!$A$9:$A$36,"&gt;="&amp;(#REF!),'[8]1'!$A$9:$A$36,"&lt;="&amp;(#REF!))</f>
        <v>0</v>
      </c>
      <c r="K54" s="88">
        <f>SUMIFS('[8]1'!$AZ$9:$AZ$36,'[8]1'!$C$9:$C$36,$H54,'[8]1'!$BN$9:$BN$36,$C$7,'[8]1'!$A$9:$A$36,"&gt;="&amp;(#REF!),'[8]1'!$A$9:$A$36,"&lt;="&amp;(#REF!))</f>
        <v>0</v>
      </c>
      <c r="L54" s="88">
        <f>SUMIFS('[8]1'!$BA$9:$BA$36,'[8]1'!$C$9:$C$36,$H54,'[8]1'!$BN$9:$BN$36,$C$7,'[8]1'!$A$9:$A$36,"&gt;="&amp;(#REF!),'[8]1'!$A$9:$A$36,"&lt;="&amp;(#REF!))</f>
        <v>0</v>
      </c>
      <c r="M54" s="88">
        <f>SUMIFS('[8]1'!$BB$9:$BB$36,'[8]1'!$C$9:$C$36,$H54,'[8]1'!$BN$9:$BN$36,$C$7,'[8]1'!$A$9:$A$36,"&gt;="&amp;(#REF!),'[8]1'!$A$9:$A$36,"&lt;="&amp;(#REF!))</f>
        <v>0</v>
      </c>
      <c r="N54" s="88">
        <f>SUMIFS('[8]1'!$BC$9:$BC$36,'[8]1'!$C$9:$C$36,$H54,'[8]1'!$BN$9:$BN$36,$C$7,'[8]1'!$A$9:$A$36,"&gt;="&amp;(#REF!),'[8]1'!$A$9:$A$36,"&lt;="&amp;(#REF!))</f>
        <v>0</v>
      </c>
      <c r="O54" s="88">
        <f>SUMIFS('[8]1'!$BD$9:$BD$36,'[8]1'!$C$9:$C$36,$H54,'[8]1'!$BN$9:$BN$36,$C$7,'[8]1'!$A$9:$A$36,"&gt;="&amp;(#REF!),'[8]1'!$A$9:$A$36,"&lt;="&amp;(#REF!))</f>
        <v>0</v>
      </c>
      <c r="P54" s="88">
        <f>SUMIFS('[8]1'!$BE$9:$BE$36,'[8]1'!$C$9:$C$36,$H54,'[8]1'!$BN$9:$BN$36,$C$7,'[8]1'!$A$9:$A$36,"&gt;="&amp;(#REF!),'[8]1'!$A$9:$A$36,"&lt;="&amp;(#REF!))</f>
        <v>0</v>
      </c>
      <c r="Q54" s="88">
        <f>SUMIFS('[8]1'!$BF$9:$BF$36,'[8]1'!$C$9:$C$36,$H54,'[8]1'!$BN$9:$BN$36,$C$7,'[8]1'!$A$9:$A$36,"&gt;="&amp;(#REF!),'[8]1'!$A$9:$A$36,"&lt;="&amp;(#REF!))</f>
        <v>0</v>
      </c>
      <c r="R54" s="88">
        <f>SUMIFS('[8]1'!$BG$9:$BG$36,'[8]1'!$C$9:$C$36,$H54,'[8]1'!$BN$9:$BN$36,$C$7,'[8]1'!$A$9:$A$36,"&gt;="&amp;(#REF!),'[8]1'!$A$9:$A$36,"&lt;="&amp;(#REF!))</f>
        <v>0</v>
      </c>
      <c r="S54" s="88">
        <f>MOD(SUMIFS('[8]1'!$BI$9:$BI$36,'[8]1'!$C$9:$C$36,$H54,'[8]1'!$BN$9:$BN$36,$C$7,'[8]1'!$A$9:$A$36,"&gt;="&amp;(#REF!),'[8]1'!$A$9:$A$36,"&lt;="&amp;(#REF!)),$S$6)</f>
        <v>0</v>
      </c>
      <c r="T54" s="88">
        <f>TRUNC((SUMIFS('[8]1'!$BL$9:$BL$36,'[8]1'!$C$9:$C$36,$H54,'[8]1'!$BN$9:$BN$36,$C$7,'[8]1'!$A$9:$A$36,"&gt;="&amp;(#REF!),'[8]1'!$A$9:$A$36,"&lt;="&amp;(#REF!))+(SUMIFS('[8]1'!$BI$9:$BI$36,'[8]1'!$C$9:$C$36,$H54,'[8]1'!$BN$9:$BN$36,$C$7,'[8]1'!$A$9:$A$36,"&gt;="&amp;(#REF!),'[8]1'!$A$9:$A$36,"&lt;="&amp;(#REF!))/S$6)))</f>
        <v>0</v>
      </c>
      <c r="U54" s="93">
        <f t="shared" si="3"/>
        <v>0</v>
      </c>
      <c r="V54" s="88"/>
      <c r="W54" s="94"/>
      <c r="X54" s="88"/>
      <c r="Y54" s="88"/>
      <c r="Z54" s="88"/>
      <c r="AA54" s="88">
        <f>V54+W54+X54-Z54-Y54</f>
        <v>0</v>
      </c>
      <c r="AB54" s="515"/>
    </row>
    <row r="55" spans="4:28" ht="16.5" hidden="1" customHeight="1">
      <c r="D55" s="508"/>
      <c r="E55" s="96"/>
      <c r="F55" s="86">
        <v>17</v>
      </c>
      <c r="G55" s="86"/>
      <c r="H55" s="34" t="str">
        <f t="array" ref="H55">IFERROR(INDEX('3'!$H$5:$L$26,SMALL(IF('3'!$L$5:$L$26&gt;0,ROW('3'!$L$5:$L$26)),ROW(H49))-4,COLUMN()-7),"")</f>
        <v/>
      </c>
      <c r="I55" s="88"/>
      <c r="J55" s="88"/>
      <c r="K55" s="88"/>
      <c r="L55" s="88"/>
      <c r="M55" s="88"/>
      <c r="N55" s="88"/>
      <c r="O55" s="88"/>
      <c r="P55" s="88"/>
      <c r="Q55" s="88"/>
      <c r="R55" s="88"/>
      <c r="S55" s="88"/>
      <c r="T55" s="88"/>
      <c r="U55" s="93">
        <f t="shared" si="3"/>
        <v>0</v>
      </c>
      <c r="V55" s="88"/>
      <c r="W55" s="94"/>
      <c r="X55" s="88"/>
      <c r="Y55" s="88"/>
      <c r="Z55" s="88"/>
      <c r="AA55" s="88">
        <f>V55+W55+X55-Z55-Y55</f>
        <v>0</v>
      </c>
      <c r="AB55" s="515"/>
    </row>
    <row r="56" spans="4:28" ht="16.5" hidden="1" customHeight="1">
      <c r="D56" s="508"/>
      <c r="E56" s="96"/>
      <c r="F56" s="86">
        <v>18</v>
      </c>
      <c r="G56" s="86">
        <v>505</v>
      </c>
      <c r="H56" s="34" t="str">
        <f t="array" ref="H56">IFERROR(INDEX('3'!$H$5:$L$26,SMALL(IF('3'!$L$5:$L$26&gt;0,ROW('3'!$L$5:$L$26)),ROW(H50))-4,COLUMN()-7),"")</f>
        <v/>
      </c>
      <c r="I56" s="88">
        <f>SUMIFS('[8]1'!$AX$9:$AX$36,'[8]1'!$C$9:$C$36,$H56,'[8]1'!$BN$9:$BN$36,$C$7,'[8]1'!$A$9:$A$36,"&gt;="&amp;(#REF!),'[8]1'!$A$9:$A$36,"&lt;="&amp;(#REF!))</f>
        <v>0</v>
      </c>
      <c r="J56" s="88">
        <f>SUMIFS('[8]1'!$AY$9:$AY$36,'[8]1'!$C$9:$C$36,$H56,'[8]1'!$BN$9:$BN$36,$C$7,'[8]1'!$A$9:$A$36,"&gt;="&amp;(#REF!),'[8]1'!$A$9:$A$36,"&lt;="&amp;(#REF!))</f>
        <v>0</v>
      </c>
      <c r="K56" s="88">
        <f>SUMIFS('[8]1'!$AZ$9:$AZ$36,'[8]1'!$C$9:$C$36,$H56,'[8]1'!$BN$9:$BN$36,$C$7,'[8]1'!$A$9:$A$36,"&gt;="&amp;(#REF!),'[8]1'!$A$9:$A$36,"&lt;="&amp;(#REF!))</f>
        <v>0</v>
      </c>
      <c r="L56" s="88">
        <f>SUMIFS('[8]1'!$BA$9:$BA$36,'[8]1'!$C$9:$C$36,$H56,'[8]1'!$BN$9:$BN$36,$C$7,'[8]1'!$A$9:$A$36,"&gt;="&amp;(#REF!),'[8]1'!$A$9:$A$36,"&lt;="&amp;(#REF!))</f>
        <v>0</v>
      </c>
      <c r="M56" s="88">
        <f>SUMIFS('[8]1'!$BB$9:$BB$36,'[8]1'!$C$9:$C$36,$H56,'[8]1'!$BN$9:$BN$36,$C$7,'[8]1'!$A$9:$A$36,"&gt;="&amp;(#REF!),'[8]1'!$A$9:$A$36,"&lt;="&amp;(#REF!))</f>
        <v>0</v>
      </c>
      <c r="N56" s="88">
        <f>SUMIFS('[8]1'!$BC$9:$BC$36,'[8]1'!$C$9:$C$36,$H56,'[8]1'!$BN$9:$BN$36,$C$7,'[8]1'!$A$9:$A$36,"&gt;="&amp;(#REF!),'[8]1'!$A$9:$A$36,"&lt;="&amp;(#REF!))</f>
        <v>0</v>
      </c>
      <c r="O56" s="88">
        <f>SUMIFS('[8]1'!$BD$9:$BD$36,'[8]1'!$C$9:$C$36,$H56,'[8]1'!$BN$9:$BN$36,$C$7,'[8]1'!$A$9:$A$36,"&gt;="&amp;(#REF!),'[8]1'!$A$9:$A$36,"&lt;="&amp;(#REF!))</f>
        <v>0</v>
      </c>
      <c r="P56" s="88">
        <f>SUMIFS('[8]1'!$BE$9:$BE$36,'[8]1'!$C$9:$C$36,$H56,'[8]1'!$BN$9:$BN$36,$C$7,'[8]1'!$A$9:$A$36,"&gt;="&amp;(#REF!),'[8]1'!$A$9:$A$36,"&lt;="&amp;(#REF!))</f>
        <v>0</v>
      </c>
      <c r="Q56" s="88">
        <f>SUMIFS('[8]1'!$BF$9:$BF$36,'[8]1'!$C$9:$C$36,$H56,'[8]1'!$BN$9:$BN$36,$C$7,'[8]1'!$A$9:$A$36,"&gt;="&amp;(#REF!),'[8]1'!$A$9:$A$36,"&lt;="&amp;(#REF!))</f>
        <v>0</v>
      </c>
      <c r="R56" s="88">
        <f>SUMIFS('[8]1'!$BG$9:$BG$36,'[8]1'!$C$9:$C$36,$H56,'[8]1'!$BN$9:$BN$36,$C$7,'[8]1'!$A$9:$A$36,"&gt;="&amp;(#REF!),'[8]1'!$A$9:$A$36,"&lt;="&amp;(#REF!))</f>
        <v>0</v>
      </c>
      <c r="S56" s="88">
        <f>MOD(SUMIFS('[8]1'!$BI$9:$BI$36,'[8]1'!$C$9:$C$36,$H56,'[8]1'!$BN$9:$BN$36,$C$7,'[8]1'!$A$9:$A$36,"&gt;="&amp;(#REF!),'[8]1'!$A$9:$A$36,"&lt;="&amp;(#REF!)),$S$6)</f>
        <v>0</v>
      </c>
      <c r="T56" s="88">
        <f>TRUNC((SUMIFS('[8]1'!$BL$9:$BL$36,'[8]1'!$C$9:$C$36,$H56,'[8]1'!$BN$9:$BN$36,$C$7,'[8]1'!$A$9:$A$36,"&gt;="&amp;(#REF!),'[8]1'!$A$9:$A$36,"&lt;="&amp;(#REF!))+(SUMIFS('[8]1'!$BI$9:$BI$36,'[8]1'!$C$9:$C$36,$H56,'[8]1'!$BN$9:$BN$36,$C$7,'[8]1'!$A$9:$A$36,"&gt;="&amp;(#REF!),'[8]1'!$A$9:$A$36,"&lt;="&amp;(#REF!))/S$6)))</f>
        <v>0</v>
      </c>
      <c r="U56" s="93">
        <f t="shared" si="3"/>
        <v>0</v>
      </c>
      <c r="V56" s="88"/>
      <c r="W56" s="94"/>
      <c r="X56" s="88"/>
      <c r="Y56" s="88"/>
      <c r="Z56" s="88"/>
      <c r="AA56" s="88">
        <f>V56+W56+X56-Z56-Y56</f>
        <v>0</v>
      </c>
      <c r="AB56" s="515"/>
    </row>
    <row r="57" spans="4:28" ht="16.5" hidden="1" customHeight="1">
      <c r="D57" s="508"/>
      <c r="E57" s="96"/>
      <c r="F57" s="86">
        <v>19</v>
      </c>
      <c r="G57" s="86">
        <v>521</v>
      </c>
      <c r="H57" s="34" t="str">
        <f t="array" ref="H57">IFERROR(INDEX('3'!$H$5:$L$26,SMALL(IF('3'!$L$5:$L$26&gt;0,ROW('3'!$L$5:$L$26)),ROW(H51))-4,COLUMN()-7),"")</f>
        <v/>
      </c>
      <c r="I57" s="88">
        <f>SUMIFS('[8]1'!$AX$9:$AX$36,'[8]1'!$C$9:$C$36,$H57,'[8]1'!$BN$9:$BN$36,$C$7,'[8]1'!$A$9:$A$36,"&gt;="&amp;(#REF!),'[8]1'!$A$9:$A$36,"&lt;="&amp;(#REF!))</f>
        <v>0</v>
      </c>
      <c r="J57" s="88">
        <f>SUMIFS('[8]1'!$AY$9:$AY$36,'[8]1'!$C$9:$C$36,$H57,'[8]1'!$BN$9:$BN$36,$C$7,'[8]1'!$A$9:$A$36,"&gt;="&amp;(#REF!),'[8]1'!$A$9:$A$36,"&lt;="&amp;(#REF!))</f>
        <v>0</v>
      </c>
      <c r="K57" s="88">
        <f>SUMIFS('[8]1'!$AZ$9:$AZ$36,'[8]1'!$C$9:$C$36,$H57,'[8]1'!$BN$9:$BN$36,$C$7,'[8]1'!$A$9:$A$36,"&gt;="&amp;(#REF!),'[8]1'!$A$9:$A$36,"&lt;="&amp;(#REF!))</f>
        <v>0</v>
      </c>
      <c r="L57" s="88">
        <f>SUMIFS('[8]1'!$BA$9:$BA$36,'[8]1'!$C$9:$C$36,$H57,'[8]1'!$BN$9:$BN$36,$C$7,'[8]1'!$A$9:$A$36,"&gt;="&amp;(#REF!),'[8]1'!$A$9:$A$36,"&lt;="&amp;(#REF!))</f>
        <v>0</v>
      </c>
      <c r="M57" s="88">
        <f>SUMIFS('[8]1'!$BB$9:$BB$36,'[8]1'!$C$9:$C$36,$H57,'[8]1'!$BN$9:$BN$36,$C$7,'[8]1'!$A$9:$A$36,"&gt;="&amp;(#REF!),'[8]1'!$A$9:$A$36,"&lt;="&amp;(#REF!))</f>
        <v>0</v>
      </c>
      <c r="N57" s="88">
        <f>SUMIFS('[8]1'!$BC$9:$BC$36,'[8]1'!$C$9:$C$36,$H57,'[8]1'!$BN$9:$BN$36,$C$7,'[8]1'!$A$9:$A$36,"&gt;="&amp;(#REF!),'[8]1'!$A$9:$A$36,"&lt;="&amp;(#REF!))</f>
        <v>0</v>
      </c>
      <c r="O57" s="88">
        <f>SUMIFS('[8]1'!$BD$9:$BD$36,'[8]1'!$C$9:$C$36,$H57,'[8]1'!$BN$9:$BN$36,$C$7,'[8]1'!$A$9:$A$36,"&gt;="&amp;(#REF!),'[8]1'!$A$9:$A$36,"&lt;="&amp;(#REF!))</f>
        <v>0</v>
      </c>
      <c r="P57" s="88">
        <f>SUMIFS('[8]1'!$BE$9:$BE$36,'[8]1'!$C$9:$C$36,$H57,'[8]1'!$BN$9:$BN$36,$C$7,'[8]1'!$A$9:$A$36,"&gt;="&amp;(#REF!),'[8]1'!$A$9:$A$36,"&lt;="&amp;(#REF!))</f>
        <v>0</v>
      </c>
      <c r="Q57" s="88">
        <f>SUMIFS('[8]1'!$BF$9:$BF$36,'[8]1'!$C$9:$C$36,$H57,'[8]1'!$BN$9:$BN$36,$C$7,'[8]1'!$A$9:$A$36,"&gt;="&amp;(#REF!),'[8]1'!$A$9:$A$36,"&lt;="&amp;(#REF!))</f>
        <v>0</v>
      </c>
      <c r="R57" s="88">
        <f>SUMIFS('[8]1'!$BG$9:$BG$36,'[8]1'!$C$9:$C$36,$H57,'[8]1'!$BN$9:$BN$36,$C$7,'[8]1'!$A$9:$A$36,"&gt;="&amp;(#REF!),'[8]1'!$A$9:$A$36,"&lt;="&amp;(#REF!))</f>
        <v>0</v>
      </c>
      <c r="S57" s="88">
        <f>MOD(SUMIFS('[8]1'!$BI$9:$BI$36,'[8]1'!$C$9:$C$36,$H57,'[8]1'!$BN$9:$BN$36,$C$7,'[8]1'!$A$9:$A$36,"&gt;="&amp;(#REF!),'[8]1'!$A$9:$A$36,"&lt;="&amp;(#REF!)),$S$6)</f>
        <v>0</v>
      </c>
      <c r="T57" s="88">
        <f>TRUNC((SUMIFS('[8]1'!$BL$9:$BL$36,'[8]1'!$C$9:$C$36,$H57,'[8]1'!$BN$9:$BN$36,$C$7,'[8]1'!$A$9:$A$36,"&gt;="&amp;(#REF!),'[8]1'!$A$9:$A$36,"&lt;="&amp;(#REF!))+(SUMIFS('[8]1'!$BI$9:$BI$36,'[8]1'!$C$9:$C$36,$H57,'[8]1'!$BN$9:$BN$36,$C$7,'[8]1'!$A$9:$A$36,"&gt;="&amp;(#REF!),'[8]1'!$A$9:$A$36,"&lt;="&amp;(#REF!))/S$6)))</f>
        <v>0</v>
      </c>
      <c r="U57" s="93">
        <f t="shared" si="3"/>
        <v>0</v>
      </c>
      <c r="V57" s="88"/>
      <c r="W57" s="94"/>
      <c r="X57" s="88"/>
      <c r="Y57" s="88"/>
      <c r="Z57" s="88"/>
      <c r="AA57" s="88">
        <f>V57+W57+X57-Z57-Y57</f>
        <v>0</v>
      </c>
      <c r="AB57" s="515"/>
    </row>
    <row r="58" spans="4:28" ht="16.5" hidden="1" customHeight="1">
      <c r="D58" s="514"/>
      <c r="E58" s="96"/>
      <c r="F58" s="86">
        <v>20</v>
      </c>
      <c r="G58" s="86"/>
      <c r="H58" s="34" t="str">
        <f t="array" ref="H58">IFERROR(INDEX('3'!$H$5:$L$26,SMALL(IF('3'!$L$5:$L$26&gt;0,ROW('3'!$L$5:$L$26)),ROW(H52))-4,COLUMN()-7),"")</f>
        <v/>
      </c>
      <c r="I58" s="88">
        <f>SUMIFS('[8]1'!$AX$9:$AX$36,'[8]1'!$C$9:$C$36,$H58,'[8]1'!$BN$9:$BN$36,#REF!,'[8]1'!$A$9:$A$36,"&gt;="&amp;(#REF!),'[8]1'!$A$9:$A$36,"&lt;="&amp;(#REF!))</f>
        <v>0</v>
      </c>
      <c r="J58" s="88">
        <f>SUMIFS('[8]1'!$AY$9:$AY$36,'[8]1'!$C$9:$C$36,$H58,'[8]1'!$BN$9:$BN$36,#REF!,'[8]1'!$A$9:$A$36,"&gt;="&amp;(#REF!),'[8]1'!$A$9:$A$36,"&lt;="&amp;(#REF!))</f>
        <v>0</v>
      </c>
      <c r="K58" s="88">
        <f>SUMIFS('[8]1'!$AZ$9:$AZ$36,'[8]1'!$C$9:$C$36,$H58,'[8]1'!$BN$9:$BN$36,#REF!,'[8]1'!$A$9:$A$36,"&gt;="&amp;(#REF!),'[8]1'!$A$9:$A$36,"&lt;="&amp;(#REF!))</f>
        <v>0</v>
      </c>
      <c r="L58" s="88">
        <f>SUMIFS('[8]1'!$BA$9:$BA$36,'[8]1'!$C$9:$C$36,$H58,'[8]1'!$BN$9:$BN$36,#REF!,'[8]1'!$A$9:$A$36,"&gt;="&amp;(#REF!),'[8]1'!$A$9:$A$36,"&lt;="&amp;(#REF!))</f>
        <v>0</v>
      </c>
      <c r="M58" s="88">
        <f>SUMIFS('[8]1'!$BB$9:$BB$36,'[8]1'!$C$9:$C$36,$H58,'[8]1'!$BN$9:$BN$36,#REF!,'[8]1'!$A$9:$A$36,"&gt;="&amp;(#REF!),'[8]1'!$A$9:$A$36,"&lt;="&amp;(#REF!))</f>
        <v>0</v>
      </c>
      <c r="N58" s="88">
        <f>SUMIFS('[8]1'!$BC$9:$BC$36,'[8]1'!$C$9:$C$36,$H58,'[8]1'!$BN$9:$BN$36,#REF!,'[8]1'!$A$9:$A$36,"&gt;="&amp;(#REF!),'[8]1'!$A$9:$A$36,"&lt;="&amp;(#REF!))</f>
        <v>0</v>
      </c>
      <c r="O58" s="88">
        <f>SUMIFS('[8]1'!$BD$9:$BD$36,'[8]1'!$C$9:$C$36,$H58,'[8]1'!$BN$9:$BN$36,#REF!,'[8]1'!$A$9:$A$36,"&gt;="&amp;(#REF!),'[8]1'!$A$9:$A$36,"&lt;="&amp;(#REF!))</f>
        <v>0</v>
      </c>
      <c r="P58" s="88">
        <f>SUMIFS('[8]1'!$BE$9:$BE$36,'[8]1'!$C$9:$C$36,$H58,'[8]1'!$BN$9:$BN$36,$C$7,'[8]1'!$A$9:$A$36,"&gt;="&amp;(#REF!),'[8]1'!$A$9:$A$36,"&lt;="&amp;(#REF!))</f>
        <v>0</v>
      </c>
      <c r="Q58" s="88">
        <f>SUMIFS('[8]1'!$BF$9:$BF$36,'[8]1'!$C$9:$C$36,$H58,'[8]1'!$BN$9:$BN$36,$C$7,'[8]1'!$A$9:$A$36,"&gt;="&amp;(#REF!),'[8]1'!$A$9:$A$36,"&lt;="&amp;(#REF!))</f>
        <v>0</v>
      </c>
      <c r="R58" s="88">
        <f>SUMIFS('[8]1'!$BG$9:$BG$36,'[8]1'!$C$9:$C$36,$H58,'[8]1'!$BN$9:$BN$36,#REF!,'[8]1'!$A$9:$A$36,"&gt;="&amp;(#REF!),'[8]1'!$A$9:$A$36,"&lt;="&amp;(#REF!))</f>
        <v>0</v>
      </c>
      <c r="S58" s="88">
        <f>MOD(SUMIFS('[8]1'!$BI$9:$BI$36,'[8]1'!$C$9:$C$36,$H58,'[8]1'!$BN$9:$BN$36,#REF!,'[8]1'!$A$9:$A$36,"&gt;="&amp;(#REF!),'[8]1'!$A$9:$A$36,"&lt;="&amp;(#REF!)),$S$6)</f>
        <v>0</v>
      </c>
      <c r="T58" s="88">
        <f>TRUNC((SUMIFS('[8]1'!$BL$9:$BL$36,'[8]1'!$C$9:$C$36,$H58,'[8]1'!$BN$9:$BN$36,#REF!,'[8]1'!$A$9:$A$36,"&gt;="&amp;(#REF!),'[8]1'!$A$9:$A$36,"&lt;="&amp;(#REF!))+(SUMIFS('[8]1'!$BI$9:$BI$36,'[8]1'!$C$9:$C$36,$H58,'[8]1'!$BN$9:$BN$36,#REF!,'[8]1'!$A$9:$A$36,"&gt;="&amp;(#REF!),'[8]1'!$A$9:$A$36,"&lt;="&amp;(#REF!))/S$6)))</f>
        <v>0</v>
      </c>
      <c r="U58" s="93">
        <f t="shared" si="3"/>
        <v>0</v>
      </c>
      <c r="V58" s="88"/>
      <c r="W58" s="94"/>
      <c r="X58" s="88"/>
      <c r="Y58" s="88"/>
      <c r="Z58" s="88"/>
      <c r="AA58" s="88"/>
      <c r="AB58" s="516"/>
    </row>
  </sheetData>
  <mergeCells count="24">
    <mergeCell ref="D2:AB2"/>
    <mergeCell ref="I3:V3"/>
    <mergeCell ref="D4:D6"/>
    <mergeCell ref="F4:F6"/>
    <mergeCell ref="S4:T4"/>
    <mergeCell ref="V4:V5"/>
    <mergeCell ref="W4:W5"/>
    <mergeCell ref="X4:Y5"/>
    <mergeCell ref="Z4:Z6"/>
    <mergeCell ref="AA4:AA6"/>
    <mergeCell ref="AB4:AB6"/>
    <mergeCell ref="S5:T5"/>
    <mergeCell ref="D7:D14"/>
    <mergeCell ref="AB7:AB13"/>
    <mergeCell ref="AB14:AB17"/>
    <mergeCell ref="D44:D58"/>
    <mergeCell ref="AB44:AB52"/>
    <mergeCell ref="AB53:AB58"/>
    <mergeCell ref="D19:D31"/>
    <mergeCell ref="AB19:AB29"/>
    <mergeCell ref="AB30:AB32"/>
    <mergeCell ref="D33:D43"/>
    <mergeCell ref="AB33:AB38"/>
    <mergeCell ref="AB42:AB43"/>
  </mergeCells>
  <printOptions horizontalCentered="1"/>
  <pageMargins left="0" right="0" top="0.39370078740157483" bottom="0.15748031496062992" header="0.11811023622047245" footer="0"/>
  <pageSetup scale="50" orientation="landscape" r:id="rId1"/>
  <headerFooter alignWithMargins="0">
    <oddHeader>&amp;L&amp;G</oddHeader>
    <oddFooter>&amp;LPrepare by: Husain H. Al-Harazi&amp;C&amp;P Of &amp;N&amp;R&amp;D</oddFooter>
  </headerFooter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K122"/>
  <sheetViews>
    <sheetView showZeros="0" rightToLeft="1" zoomScale="55" zoomScaleNormal="55" workbookViewId="0">
      <pane ySplit="7" topLeftCell="A98" activePane="bottomLeft" state="frozen"/>
      <selection activeCell="L18" sqref="L18"/>
      <selection pane="bottomLeft" activeCell="BG117" sqref="BG117"/>
    </sheetView>
  </sheetViews>
  <sheetFormatPr defaultRowHeight="15"/>
  <cols>
    <col min="1" max="1" width="0.42578125" customWidth="1"/>
    <col min="2" max="2" width="2.5703125" customWidth="1"/>
    <col min="3" max="3" width="0.7109375" customWidth="1"/>
    <col min="4" max="5" width="4.42578125" customWidth="1"/>
    <col min="6" max="6" width="4.42578125" bestFit="1" customWidth="1"/>
    <col min="7" max="7" width="5.42578125" customWidth="1"/>
    <col min="8" max="8" width="22.7109375" customWidth="1"/>
    <col min="9" max="9" width="2.42578125" style="2" customWidth="1"/>
    <col min="10" max="10" width="13.28515625" style="103" customWidth="1"/>
    <col min="11" max="11" width="2.7109375" style="103" customWidth="1"/>
    <col min="12" max="12" width="8.5703125" style="103" customWidth="1"/>
    <col min="13" max="13" width="2" style="103" customWidth="1"/>
    <col min="14" max="14" width="10.7109375" style="103" customWidth="1"/>
    <col min="15" max="15" width="3" style="103" customWidth="1"/>
    <col min="16" max="16" width="7.5703125" style="103" customWidth="1"/>
    <col min="17" max="17" width="1.85546875" customWidth="1"/>
    <col min="18" max="18" width="6.140625" style="103" customWidth="1"/>
    <col min="19" max="19" width="2.42578125" customWidth="1"/>
    <col min="20" max="20" width="7.42578125" style="103" customWidth="1"/>
    <col min="21" max="21" width="2" customWidth="1"/>
    <col min="22" max="22" width="6.28515625" style="103" customWidth="1"/>
    <col min="23" max="23" width="2.140625" style="103" customWidth="1"/>
    <col min="24" max="24" width="10.42578125" style="103" customWidth="1"/>
    <col min="25" max="25" width="2.42578125" customWidth="1"/>
    <col min="26" max="26" width="7.5703125" style="103" customWidth="1"/>
    <col min="27" max="27" width="1.85546875" customWidth="1"/>
    <col min="28" max="28" width="6.28515625" style="103" customWidth="1"/>
    <col min="29" max="29" width="1.85546875" customWidth="1"/>
    <col min="30" max="30" width="6.85546875" style="103" customWidth="1"/>
    <col min="31" max="31" width="1.7109375" customWidth="1"/>
    <col min="32" max="32" width="6.28515625" style="103" customWidth="1"/>
    <col min="33" max="33" width="4.7109375" style="103" customWidth="1"/>
    <col min="34" max="34" width="7" style="103" customWidth="1"/>
    <col min="35" max="35" width="1.85546875" customWidth="1"/>
    <col min="36" max="36" width="7.42578125" style="103" customWidth="1"/>
    <col min="37" max="37" width="1.85546875" customWidth="1"/>
    <col min="38" max="38" width="7.42578125" style="103" customWidth="1"/>
    <col min="39" max="39" width="2.42578125" customWidth="1"/>
    <col min="40" max="40" width="7.42578125" style="103" customWidth="1"/>
    <col min="41" max="41" width="1.85546875" style="2" customWidth="1"/>
    <col min="42" max="42" width="6.28515625" customWidth="1"/>
    <col min="43" max="43" width="1.85546875" customWidth="1"/>
    <col min="44" max="44" width="8.140625" customWidth="1"/>
    <col min="45" max="47" width="7.140625" hidden="1" customWidth="1"/>
    <col min="48" max="50" width="8.140625" hidden="1" customWidth="1"/>
    <col min="51" max="51" width="6.85546875" hidden="1" customWidth="1"/>
    <col min="52" max="52" width="5.5703125" hidden="1" customWidth="1"/>
    <col min="53" max="54" width="8.140625" hidden="1" customWidth="1"/>
    <col min="55" max="55" width="2.7109375" hidden="1" customWidth="1"/>
    <col min="56" max="56" width="5.42578125" hidden="1" customWidth="1"/>
    <col min="57" max="57" width="5.42578125" customWidth="1"/>
    <col min="58" max="58" width="25.5703125" customWidth="1"/>
    <col min="59" max="59" width="24.5703125" customWidth="1"/>
    <col min="60" max="60" width="5.5703125" customWidth="1"/>
    <col min="61" max="61" width="5" customWidth="1"/>
    <col min="62" max="62" width="23.140625" customWidth="1"/>
    <col min="63" max="63" width="20" customWidth="1"/>
    <col min="64" max="64" width="20.85546875" customWidth="1"/>
  </cols>
  <sheetData>
    <row r="1" spans="1:63" ht="15.75" customHeight="1">
      <c r="A1" s="4"/>
      <c r="B1" s="4"/>
      <c r="C1" s="4"/>
      <c r="D1" s="4"/>
      <c r="E1" s="4"/>
      <c r="F1" s="4"/>
      <c r="G1" s="4"/>
      <c r="H1" s="4"/>
      <c r="I1" s="5"/>
      <c r="J1" s="6"/>
      <c r="K1" s="6"/>
      <c r="L1" s="6"/>
      <c r="M1" s="6"/>
      <c r="N1" s="6"/>
      <c r="O1" s="6"/>
      <c r="P1" s="6"/>
      <c r="Q1" s="4"/>
      <c r="R1" s="6"/>
      <c r="S1" s="4"/>
      <c r="T1" s="6"/>
      <c r="U1" s="4"/>
      <c r="V1" s="6"/>
      <c r="W1" s="6"/>
      <c r="X1" s="6"/>
      <c r="Y1" s="4"/>
      <c r="Z1" s="6"/>
      <c r="AA1" s="4"/>
      <c r="AB1" s="6"/>
      <c r="AC1" s="4"/>
      <c r="AD1" s="6"/>
      <c r="AE1" s="4"/>
      <c r="AF1" s="6"/>
      <c r="AG1" s="6"/>
      <c r="AH1" s="6"/>
      <c r="AI1" s="4"/>
      <c r="AJ1" s="6"/>
      <c r="AK1" s="4"/>
      <c r="AL1" s="6"/>
      <c r="AM1" s="4"/>
      <c r="AN1" s="6"/>
      <c r="AO1" s="5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</row>
    <row r="2" spans="1:63" ht="20.25" customHeight="1">
      <c r="A2" s="4"/>
      <c r="B2" s="4"/>
      <c r="C2" s="4"/>
      <c r="D2" s="513" t="s">
        <v>11</v>
      </c>
      <c r="E2" s="513"/>
      <c r="F2" s="513"/>
      <c r="G2" s="513"/>
      <c r="H2" s="513"/>
      <c r="I2" s="513"/>
      <c r="J2" s="513"/>
      <c r="K2" s="513"/>
      <c r="L2" s="513"/>
      <c r="M2" s="513"/>
      <c r="N2" s="513"/>
      <c r="O2" s="513"/>
      <c r="P2" s="513"/>
      <c r="Q2" s="513"/>
      <c r="R2" s="513"/>
      <c r="S2" s="513"/>
      <c r="T2" s="513"/>
      <c r="U2" s="513"/>
      <c r="V2" s="513"/>
      <c r="W2" s="513"/>
      <c r="X2" s="513"/>
      <c r="Y2" s="513"/>
      <c r="Z2" s="513"/>
      <c r="AA2" s="513"/>
      <c r="AB2" s="513"/>
      <c r="AC2" s="513"/>
      <c r="AD2" s="513"/>
      <c r="AE2" s="513"/>
      <c r="AF2" s="513"/>
      <c r="AG2" s="513"/>
      <c r="AH2" s="513"/>
      <c r="AI2" s="513"/>
      <c r="AJ2" s="513"/>
      <c r="AK2" s="513"/>
      <c r="AL2" s="513"/>
      <c r="AM2" s="513"/>
      <c r="AN2" s="513"/>
      <c r="AO2" s="513"/>
      <c r="AP2" s="513"/>
      <c r="AQ2" s="513"/>
      <c r="AR2" s="513"/>
      <c r="AS2" s="513"/>
      <c r="AT2" s="513"/>
      <c r="AU2" s="513"/>
      <c r="AV2" s="513"/>
      <c r="AW2" s="513"/>
      <c r="AX2" s="513"/>
      <c r="AY2" s="513"/>
      <c r="AZ2" s="513"/>
      <c r="BA2" s="513"/>
      <c r="BB2" s="513"/>
      <c r="BC2" s="513"/>
      <c r="BD2" s="513"/>
      <c r="BE2" s="513"/>
      <c r="BF2" s="513"/>
      <c r="BG2" s="513"/>
      <c r="BH2" s="513"/>
      <c r="BI2" s="513"/>
      <c r="BJ2" s="513"/>
      <c r="BK2" s="513"/>
    </row>
    <row r="3" spans="1:63" ht="15.75" customHeight="1">
      <c r="A3" s="4"/>
      <c r="B3" s="4"/>
      <c r="C3" s="4"/>
      <c r="D3" s="7"/>
      <c r="E3" s="7"/>
      <c r="F3" s="7"/>
      <c r="G3" s="7"/>
      <c r="H3" s="5"/>
      <c r="I3" s="531">
        <v>44197</v>
      </c>
      <c r="J3" s="531"/>
      <c r="K3" s="531"/>
      <c r="L3" s="531"/>
      <c r="M3" s="531"/>
      <c r="N3" s="531"/>
      <c r="O3" s="531"/>
      <c r="P3" s="531"/>
      <c r="Q3" s="531"/>
      <c r="R3" s="531"/>
      <c r="S3" s="531"/>
      <c r="T3" s="531"/>
      <c r="U3" s="531"/>
      <c r="V3" s="531"/>
      <c r="W3" s="531"/>
      <c r="X3" s="531"/>
      <c r="Y3" s="531"/>
      <c r="Z3" s="531"/>
      <c r="AA3" s="531"/>
      <c r="AB3" s="531"/>
      <c r="AC3" s="8"/>
      <c r="AD3" s="555" t="s">
        <v>12</v>
      </c>
      <c r="AE3" s="555"/>
      <c r="AF3" s="555"/>
      <c r="AG3" s="555"/>
      <c r="AH3" s="555"/>
      <c r="AI3" s="555"/>
      <c r="AJ3" s="555"/>
      <c r="AK3" s="555"/>
      <c r="AL3" s="555"/>
      <c r="AM3" s="555"/>
      <c r="AN3" s="531">
        <v>44347</v>
      </c>
      <c r="AO3" s="531"/>
      <c r="AP3" s="531"/>
      <c r="AQ3" s="531"/>
      <c r="AR3" s="531"/>
      <c r="AS3" s="531"/>
      <c r="AT3" s="531"/>
      <c r="AU3" s="531"/>
      <c r="AV3" s="531"/>
      <c r="AW3" s="531"/>
      <c r="AX3" s="531"/>
      <c r="AY3" s="531"/>
      <c r="AZ3" s="531"/>
      <c r="BA3" s="531"/>
      <c r="BB3" s="531"/>
      <c r="BC3" s="531"/>
      <c r="BD3" s="531"/>
      <c r="BE3" s="531"/>
      <c r="BF3" s="531"/>
      <c r="BG3" s="9"/>
      <c r="BH3" s="9"/>
      <c r="BI3" s="9"/>
      <c r="BJ3" s="9"/>
      <c r="BK3" s="9"/>
    </row>
    <row r="4" spans="1:63" ht="14.25" customHeight="1">
      <c r="D4" s="512" t="s">
        <v>14</v>
      </c>
      <c r="E4" s="10"/>
      <c r="F4" s="532" t="s">
        <v>15</v>
      </c>
      <c r="G4" s="11"/>
      <c r="H4" s="12" t="s">
        <v>16</v>
      </c>
      <c r="I4" s="551"/>
      <c r="J4" s="552"/>
      <c r="K4" s="13"/>
      <c r="L4" s="13"/>
      <c r="M4" s="13"/>
      <c r="N4" s="13"/>
      <c r="O4" s="13"/>
      <c r="P4" s="13"/>
      <c r="Q4" s="553"/>
      <c r="R4" s="553"/>
      <c r="S4" s="552"/>
      <c r="T4" s="554"/>
      <c r="U4" s="549"/>
      <c r="V4" s="550"/>
      <c r="W4" s="14"/>
      <c r="X4" s="14"/>
      <c r="Y4" s="549"/>
      <c r="Z4" s="550"/>
      <c r="AA4" s="549"/>
      <c r="AB4" s="550"/>
      <c r="AC4" s="549"/>
      <c r="AD4" s="550"/>
      <c r="AE4" s="549"/>
      <c r="AF4" s="550"/>
      <c r="AG4" s="14"/>
      <c r="AH4" s="14"/>
      <c r="AI4" s="549"/>
      <c r="AJ4" s="550"/>
      <c r="AK4" s="549"/>
      <c r="AL4" s="550"/>
      <c r="AM4" s="549"/>
      <c r="AN4" s="550"/>
      <c r="AO4" s="549"/>
      <c r="AP4" s="550"/>
      <c r="AQ4" s="549"/>
      <c r="AR4" s="550"/>
      <c r="AS4" s="15">
        <v>11238</v>
      </c>
      <c r="AT4" s="15">
        <v>12381</v>
      </c>
      <c r="AU4" s="15">
        <v>7429</v>
      </c>
      <c r="AV4" s="15">
        <v>12857</v>
      </c>
      <c r="AW4" s="15">
        <v>108571</v>
      </c>
      <c r="AX4" s="15"/>
      <c r="AY4" s="15"/>
      <c r="AZ4" s="16"/>
      <c r="BA4" s="16"/>
      <c r="BB4" s="16"/>
      <c r="BC4" s="526"/>
      <c r="BD4" s="527"/>
      <c r="BE4" s="17"/>
      <c r="BF4" s="534" t="s">
        <v>17</v>
      </c>
      <c r="BG4" s="534" t="s">
        <v>18</v>
      </c>
      <c r="BH4" s="536" t="s">
        <v>19</v>
      </c>
      <c r="BI4" s="536"/>
      <c r="BJ4" s="534" t="s">
        <v>20</v>
      </c>
      <c r="BK4" s="534" t="s">
        <v>21</v>
      </c>
    </row>
    <row r="5" spans="1:63" ht="14.25" customHeight="1">
      <c r="D5" s="509"/>
      <c r="E5" s="18"/>
      <c r="F5" s="533"/>
      <c r="G5" s="19"/>
      <c r="H5" s="12" t="s">
        <v>23</v>
      </c>
      <c r="I5" s="551"/>
      <c r="J5" s="552"/>
      <c r="K5" s="13"/>
      <c r="L5" s="13"/>
      <c r="M5" s="13"/>
      <c r="N5" s="13"/>
      <c r="O5" s="13"/>
      <c r="P5" s="13"/>
      <c r="Q5" s="553"/>
      <c r="R5" s="553"/>
      <c r="S5" s="552"/>
      <c r="T5" s="554"/>
      <c r="U5" s="549"/>
      <c r="V5" s="550"/>
      <c r="W5" s="14"/>
      <c r="X5" s="14"/>
      <c r="Y5" s="549"/>
      <c r="Z5" s="550"/>
      <c r="AA5" s="549"/>
      <c r="AB5" s="550"/>
      <c r="AC5" s="549"/>
      <c r="AD5" s="550"/>
      <c r="AE5" s="549"/>
      <c r="AF5" s="550"/>
      <c r="AG5" s="14"/>
      <c r="AH5" s="14"/>
      <c r="AI5" s="549"/>
      <c r="AJ5" s="550"/>
      <c r="AK5" s="549"/>
      <c r="AL5" s="550"/>
      <c r="AM5" s="549"/>
      <c r="AN5" s="550"/>
      <c r="AO5" s="549"/>
      <c r="AP5" s="550"/>
      <c r="AQ5" s="549"/>
      <c r="AR5" s="550"/>
      <c r="AS5" s="15">
        <v>11524</v>
      </c>
      <c r="AT5" s="15">
        <v>12667</v>
      </c>
      <c r="AU5" s="15">
        <v>7714</v>
      </c>
      <c r="AV5" s="15">
        <v>13143</v>
      </c>
      <c r="AW5" s="15"/>
      <c r="AX5" s="15"/>
      <c r="AY5" s="15"/>
      <c r="AZ5" s="16"/>
      <c r="BA5" s="16"/>
      <c r="BB5" s="16"/>
      <c r="BC5" s="526"/>
      <c r="BD5" s="527"/>
      <c r="BE5" s="20"/>
      <c r="BF5" s="535"/>
      <c r="BG5" s="535"/>
      <c r="BH5" s="536"/>
      <c r="BI5" s="536"/>
      <c r="BJ5" s="535"/>
      <c r="BK5" s="535"/>
    </row>
    <row r="6" spans="1:63" ht="31.5" customHeight="1">
      <c r="D6" s="509"/>
      <c r="E6" s="18"/>
      <c r="F6" s="533"/>
      <c r="G6" s="19"/>
      <c r="H6" s="12" t="s">
        <v>24</v>
      </c>
      <c r="I6" s="547"/>
      <c r="J6" s="543"/>
      <c r="K6" s="543"/>
      <c r="L6" s="544"/>
      <c r="M6" s="543"/>
      <c r="N6" s="544"/>
      <c r="O6" s="543"/>
      <c r="P6" s="544"/>
      <c r="Q6" s="547"/>
      <c r="R6" s="547"/>
      <c r="S6" s="548"/>
      <c r="T6" s="544"/>
      <c r="U6" s="543"/>
      <c r="V6" s="544"/>
      <c r="W6" s="543"/>
      <c r="X6" s="544"/>
      <c r="Y6" s="543"/>
      <c r="Z6" s="544"/>
      <c r="AA6" s="543"/>
      <c r="AB6" s="544"/>
      <c r="AC6" s="543"/>
      <c r="AD6" s="544"/>
      <c r="AE6" s="543"/>
      <c r="AF6" s="544"/>
      <c r="AG6" s="543"/>
      <c r="AH6" s="544"/>
      <c r="AI6" s="543"/>
      <c r="AJ6" s="544"/>
      <c r="AK6" s="543"/>
      <c r="AL6" s="544"/>
      <c r="AM6" s="543"/>
      <c r="AN6" s="544"/>
      <c r="AO6" s="545"/>
      <c r="AP6" s="546"/>
      <c r="AQ6" s="545"/>
      <c r="AR6" s="546"/>
      <c r="AS6" s="15" t="s">
        <v>25</v>
      </c>
      <c r="AT6" s="15" t="s">
        <v>26</v>
      </c>
      <c r="AU6" s="15" t="s">
        <v>27</v>
      </c>
      <c r="AV6" s="15" t="s">
        <v>28</v>
      </c>
      <c r="AW6" s="15" t="s">
        <v>29</v>
      </c>
      <c r="AX6" s="15" t="s">
        <v>26</v>
      </c>
      <c r="AY6" s="15" t="s">
        <v>30</v>
      </c>
      <c r="AZ6" s="16" t="s">
        <v>31</v>
      </c>
      <c r="BA6" s="16" t="s">
        <v>32</v>
      </c>
      <c r="BB6" s="16" t="s">
        <v>33</v>
      </c>
      <c r="BC6" s="526" t="s">
        <v>34</v>
      </c>
      <c r="BD6" s="527"/>
      <c r="BE6" s="20"/>
      <c r="BF6" s="535" t="s">
        <v>35</v>
      </c>
      <c r="BG6" s="535" t="s">
        <v>36</v>
      </c>
      <c r="BH6" s="536"/>
      <c r="BI6" s="536"/>
      <c r="BJ6" s="535"/>
      <c r="BK6" s="535"/>
    </row>
    <row r="7" spans="1:63" ht="15.75" customHeight="1">
      <c r="D7" s="509"/>
      <c r="E7" s="21"/>
      <c r="F7" s="533"/>
      <c r="G7" s="19"/>
      <c r="H7" s="22" t="s">
        <v>37</v>
      </c>
      <c r="I7" s="23"/>
      <c r="J7" s="24"/>
      <c r="K7" s="23"/>
      <c r="L7" s="24"/>
      <c r="M7" s="25"/>
      <c r="N7" s="26"/>
      <c r="O7" s="25"/>
      <c r="P7" s="26"/>
      <c r="Q7" s="23"/>
      <c r="R7" s="24"/>
      <c r="S7" s="23"/>
      <c r="T7" s="24"/>
      <c r="U7" s="23"/>
      <c r="V7" s="24"/>
      <c r="W7" s="24"/>
      <c r="X7" s="24"/>
      <c r="Y7" s="23"/>
      <c r="Z7" s="24"/>
      <c r="AA7" s="23"/>
      <c r="AB7" s="24"/>
      <c r="AC7" s="23"/>
      <c r="AD7" s="24"/>
      <c r="AE7" s="23"/>
      <c r="AF7" s="24"/>
      <c r="AG7" s="24"/>
      <c r="AH7" s="24"/>
      <c r="AI7" s="23"/>
      <c r="AJ7" s="24"/>
      <c r="AK7" s="23"/>
      <c r="AL7" s="24"/>
      <c r="AM7" s="23"/>
      <c r="AN7" s="24"/>
      <c r="AO7" s="23"/>
      <c r="AP7" s="27"/>
      <c r="AQ7" s="23"/>
      <c r="AR7" s="27"/>
      <c r="AS7" s="27" t="s">
        <v>39</v>
      </c>
      <c r="AT7" s="27" t="s">
        <v>39</v>
      </c>
      <c r="AU7" s="27" t="s">
        <v>39</v>
      </c>
      <c r="AV7" s="27" t="s">
        <v>39</v>
      </c>
      <c r="AW7" s="27" t="s">
        <v>40</v>
      </c>
      <c r="AX7" s="27" t="s">
        <v>40</v>
      </c>
      <c r="AY7" s="27" t="s">
        <v>40</v>
      </c>
      <c r="AZ7" s="27" t="s">
        <v>40</v>
      </c>
      <c r="BA7" s="27" t="s">
        <v>40</v>
      </c>
      <c r="BB7" s="27" t="s">
        <v>40</v>
      </c>
      <c r="BC7" s="23">
        <v>24</v>
      </c>
      <c r="BD7" s="27" t="s">
        <v>38</v>
      </c>
      <c r="BE7" s="28"/>
      <c r="BF7" s="535"/>
      <c r="BG7" s="537"/>
      <c r="BH7" s="29" t="s">
        <v>2</v>
      </c>
      <c r="BI7" s="29" t="s">
        <v>41</v>
      </c>
      <c r="BJ7" s="537"/>
      <c r="BK7" s="535"/>
    </row>
    <row r="8" spans="1:63" ht="16.5" customHeight="1">
      <c r="C8" s="30" t="s">
        <v>42</v>
      </c>
      <c r="D8" s="512" t="s">
        <v>43</v>
      </c>
      <c r="E8" s="31"/>
      <c r="F8" s="32">
        <v>19</v>
      </c>
      <c r="G8" s="33">
        <v>172</v>
      </c>
      <c r="H8" s="34" t="s">
        <v>112</v>
      </c>
      <c r="I8" s="35"/>
      <c r="J8" s="36"/>
      <c r="K8" s="35"/>
      <c r="L8" s="36"/>
      <c r="M8" s="37"/>
      <c r="N8" s="36"/>
      <c r="O8" s="37"/>
      <c r="P8" s="36"/>
      <c r="Q8" s="37"/>
      <c r="R8" s="36"/>
      <c r="S8" s="37"/>
      <c r="T8" s="36"/>
      <c r="U8" s="37"/>
      <c r="V8" s="36"/>
      <c r="W8" s="37"/>
      <c r="X8" s="36"/>
      <c r="Y8" s="37"/>
      <c r="Z8" s="36"/>
      <c r="AA8" s="37"/>
      <c r="AB8" s="36"/>
      <c r="AC8" s="37"/>
      <c r="AD8" s="36"/>
      <c r="AE8" s="37"/>
      <c r="AF8" s="36"/>
      <c r="AG8" s="35"/>
      <c r="AH8" s="36"/>
      <c r="AI8" s="37"/>
      <c r="AJ8" s="36"/>
      <c r="AK8" s="37"/>
      <c r="AL8" s="36"/>
      <c r="AM8" s="37"/>
      <c r="AN8" s="36"/>
      <c r="AO8" s="37"/>
      <c r="AP8" s="38"/>
      <c r="AQ8" s="38"/>
      <c r="AR8" s="38"/>
      <c r="AS8" s="39"/>
      <c r="AT8" s="39"/>
      <c r="AU8" s="39"/>
      <c r="AV8" s="39"/>
      <c r="AW8" s="39"/>
      <c r="AX8" s="39"/>
      <c r="AY8" s="39"/>
      <c r="AZ8" s="39"/>
      <c r="BA8" s="39"/>
      <c r="BB8" s="39"/>
      <c r="BC8" s="35"/>
      <c r="BD8" s="40"/>
      <c r="BE8" s="40"/>
      <c r="BF8" s="41">
        <v>-25776</v>
      </c>
      <c r="BG8" s="42">
        <v>18480000</v>
      </c>
      <c r="BH8" s="41">
        <v>0</v>
      </c>
      <c r="BI8" s="41">
        <v>0</v>
      </c>
      <c r="BJ8" s="41">
        <v>18480000</v>
      </c>
      <c r="BK8" s="41">
        <v>-25776</v>
      </c>
    </row>
    <row r="9" spans="1:63" ht="16.5" customHeight="1">
      <c r="C9" s="30"/>
      <c r="D9" s="509"/>
      <c r="E9" s="43"/>
      <c r="F9" s="32">
        <v>20</v>
      </c>
      <c r="G9" s="33">
        <v>127</v>
      </c>
      <c r="H9" s="34" t="s">
        <v>113</v>
      </c>
      <c r="I9" s="35"/>
      <c r="J9" s="36"/>
      <c r="K9" s="35"/>
      <c r="L9" s="36"/>
      <c r="M9" s="37"/>
      <c r="N9" s="36"/>
      <c r="O9" s="37"/>
      <c r="P9" s="36"/>
      <c r="Q9" s="37"/>
      <c r="R9" s="36"/>
      <c r="S9" s="37"/>
      <c r="T9" s="36"/>
      <c r="U9" s="37"/>
      <c r="V9" s="36"/>
      <c r="W9" s="37"/>
      <c r="X9" s="36"/>
      <c r="Y9" s="37"/>
      <c r="Z9" s="36"/>
      <c r="AA9" s="37"/>
      <c r="AB9" s="36"/>
      <c r="AC9" s="37"/>
      <c r="AD9" s="36"/>
      <c r="AE9" s="37"/>
      <c r="AF9" s="36"/>
      <c r="AG9" s="35"/>
      <c r="AH9" s="36"/>
      <c r="AI9" s="37"/>
      <c r="AJ9" s="36"/>
      <c r="AK9" s="37"/>
      <c r="AL9" s="36"/>
      <c r="AM9" s="37"/>
      <c r="AN9" s="36"/>
      <c r="AO9" s="37"/>
      <c r="AP9" s="38"/>
      <c r="AQ9" s="38"/>
      <c r="AR9" s="38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5"/>
      <c r="BD9" s="40"/>
      <c r="BE9" s="40"/>
      <c r="BF9" s="41">
        <v>-17634</v>
      </c>
      <c r="BG9" s="42">
        <v>16170000</v>
      </c>
      <c r="BH9" s="41">
        <v>0</v>
      </c>
      <c r="BI9" s="41">
        <v>0</v>
      </c>
      <c r="BJ9" s="41">
        <v>16170000</v>
      </c>
      <c r="BK9" s="41">
        <v>-17634</v>
      </c>
    </row>
    <row r="10" spans="1:63" ht="16.5" customHeight="1">
      <c r="C10" s="30"/>
      <c r="D10" s="509"/>
      <c r="E10" s="43"/>
      <c r="F10" s="32"/>
      <c r="G10" s="33"/>
      <c r="H10" s="34" t="s">
        <v>114</v>
      </c>
      <c r="I10" s="35"/>
      <c r="J10" s="36"/>
      <c r="K10" s="35"/>
      <c r="L10" s="36"/>
      <c r="M10" s="37"/>
      <c r="N10" s="36"/>
      <c r="O10" s="37"/>
      <c r="P10" s="36"/>
      <c r="Q10" s="37"/>
      <c r="R10" s="36"/>
      <c r="S10" s="37"/>
      <c r="T10" s="36"/>
      <c r="U10" s="37"/>
      <c r="V10" s="36"/>
      <c r="W10" s="37"/>
      <c r="X10" s="36"/>
      <c r="Y10" s="37"/>
      <c r="Z10" s="36"/>
      <c r="AA10" s="37"/>
      <c r="AB10" s="36"/>
      <c r="AC10" s="37"/>
      <c r="AD10" s="36"/>
      <c r="AE10" s="37"/>
      <c r="AF10" s="36"/>
      <c r="AG10" s="35"/>
      <c r="AH10" s="36"/>
      <c r="AI10" s="37"/>
      <c r="AJ10" s="36"/>
      <c r="AK10" s="37"/>
      <c r="AL10" s="36"/>
      <c r="AM10" s="37"/>
      <c r="AN10" s="36"/>
      <c r="AO10" s="37"/>
      <c r="AP10" s="38"/>
      <c r="AQ10" s="38"/>
      <c r="AR10" s="38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5"/>
      <c r="BD10" s="40"/>
      <c r="BE10" s="40"/>
      <c r="BF10" s="41">
        <v>0</v>
      </c>
      <c r="BG10" s="42">
        <v>0</v>
      </c>
      <c r="BH10" s="41">
        <v>0</v>
      </c>
      <c r="BI10" s="41">
        <v>0</v>
      </c>
      <c r="BJ10" s="41">
        <v>0</v>
      </c>
      <c r="BK10" s="41">
        <v>0</v>
      </c>
    </row>
    <row r="11" spans="1:63" ht="16.5" customHeight="1">
      <c r="C11" s="30"/>
      <c r="D11" s="509"/>
      <c r="E11" s="43"/>
      <c r="F11" s="32">
        <v>21</v>
      </c>
      <c r="G11" s="33">
        <v>168</v>
      </c>
      <c r="H11" s="34" t="s">
        <v>115</v>
      </c>
      <c r="I11" s="35"/>
      <c r="J11" s="36"/>
      <c r="K11" s="35"/>
      <c r="L11" s="36"/>
      <c r="M11" s="37"/>
      <c r="N11" s="36"/>
      <c r="O11" s="37"/>
      <c r="P11" s="36"/>
      <c r="Q11" s="37"/>
      <c r="R11" s="36"/>
      <c r="S11" s="37"/>
      <c r="T11" s="36"/>
      <c r="U11" s="37"/>
      <c r="V11" s="36"/>
      <c r="W11" s="37"/>
      <c r="X11" s="36"/>
      <c r="Y11" s="37"/>
      <c r="Z11" s="36"/>
      <c r="AA11" s="37"/>
      <c r="AB11" s="36"/>
      <c r="AC11" s="37"/>
      <c r="AD11" s="36"/>
      <c r="AE11" s="37"/>
      <c r="AF11" s="36"/>
      <c r="AG11" s="35"/>
      <c r="AH11" s="36"/>
      <c r="AI11" s="37"/>
      <c r="AJ11" s="36"/>
      <c r="AK11" s="37"/>
      <c r="AL11" s="36"/>
      <c r="AM11" s="37"/>
      <c r="AN11" s="36"/>
      <c r="AO11" s="37"/>
      <c r="AP11" s="38"/>
      <c r="AQ11" s="38"/>
      <c r="AR11" s="38"/>
      <c r="AS11" s="39"/>
      <c r="AT11" s="39"/>
      <c r="AU11" s="39"/>
      <c r="AV11" s="39"/>
      <c r="AW11" s="39"/>
      <c r="AX11" s="39"/>
      <c r="AY11" s="39"/>
      <c r="AZ11" s="39"/>
      <c r="BA11" s="39"/>
      <c r="BB11" s="39"/>
      <c r="BC11" s="35"/>
      <c r="BD11" s="40"/>
      <c r="BE11" s="40"/>
      <c r="BF11" s="41">
        <v>-38635</v>
      </c>
      <c r="BG11" s="42">
        <v>0</v>
      </c>
      <c r="BH11" s="41">
        <v>0</v>
      </c>
      <c r="BI11" s="41">
        <v>0</v>
      </c>
      <c r="BJ11" s="41">
        <v>0</v>
      </c>
      <c r="BK11" s="41">
        <v>-38635</v>
      </c>
    </row>
    <row r="12" spans="1:63" ht="16.5" customHeight="1">
      <c r="C12" s="30"/>
      <c r="D12" s="509"/>
      <c r="E12" s="43"/>
      <c r="F12" s="32">
        <v>22</v>
      </c>
      <c r="G12" s="33">
        <v>128</v>
      </c>
      <c r="H12" s="34" t="s">
        <v>116</v>
      </c>
      <c r="I12" s="35"/>
      <c r="J12" s="36"/>
      <c r="K12" s="35"/>
      <c r="L12" s="36"/>
      <c r="M12" s="37"/>
      <c r="N12" s="36"/>
      <c r="O12" s="37"/>
      <c r="P12" s="36"/>
      <c r="Q12" s="37"/>
      <c r="R12" s="36"/>
      <c r="S12" s="37"/>
      <c r="T12" s="36"/>
      <c r="U12" s="37"/>
      <c r="V12" s="36"/>
      <c r="W12" s="37"/>
      <c r="X12" s="36"/>
      <c r="Y12" s="37"/>
      <c r="Z12" s="36"/>
      <c r="AA12" s="37"/>
      <c r="AB12" s="36"/>
      <c r="AC12" s="37"/>
      <c r="AD12" s="36"/>
      <c r="AE12" s="37"/>
      <c r="AF12" s="36"/>
      <c r="AG12" s="35"/>
      <c r="AH12" s="36"/>
      <c r="AI12" s="37"/>
      <c r="AJ12" s="36"/>
      <c r="AK12" s="37"/>
      <c r="AL12" s="36"/>
      <c r="AM12" s="37"/>
      <c r="AN12" s="36"/>
      <c r="AO12" s="37"/>
      <c r="AP12" s="38"/>
      <c r="AQ12" s="38"/>
      <c r="AR12" s="38"/>
      <c r="AS12" s="39"/>
      <c r="AT12" s="39"/>
      <c r="AU12" s="39"/>
      <c r="AV12" s="39"/>
      <c r="AW12" s="39"/>
      <c r="AX12" s="39"/>
      <c r="AY12" s="39"/>
      <c r="AZ12" s="39"/>
      <c r="BA12" s="39"/>
      <c r="BB12" s="39"/>
      <c r="BC12" s="35"/>
      <c r="BD12" s="40"/>
      <c r="BE12" s="40"/>
      <c r="BF12" s="41">
        <v>0</v>
      </c>
      <c r="BG12" s="42">
        <v>69983550</v>
      </c>
      <c r="BH12" s="41">
        <v>0</v>
      </c>
      <c r="BI12" s="41">
        <v>0</v>
      </c>
      <c r="BJ12" s="41">
        <v>70030000</v>
      </c>
      <c r="BK12" s="41">
        <v>-46450</v>
      </c>
    </row>
    <row r="13" spans="1:63" ht="16.5" customHeight="1">
      <c r="C13" s="30"/>
      <c r="D13" s="509"/>
      <c r="E13" s="43"/>
      <c r="F13" s="32">
        <v>23</v>
      </c>
      <c r="G13" s="33">
        <v>114</v>
      </c>
      <c r="H13" s="34" t="s">
        <v>117</v>
      </c>
      <c r="I13" s="35"/>
      <c r="J13" s="36"/>
      <c r="K13" s="35"/>
      <c r="L13" s="36"/>
      <c r="M13" s="37"/>
      <c r="N13" s="36"/>
      <c r="O13" s="37"/>
      <c r="P13" s="36"/>
      <c r="Q13" s="37"/>
      <c r="R13" s="36"/>
      <c r="S13" s="37"/>
      <c r="T13" s="36"/>
      <c r="U13" s="37"/>
      <c r="V13" s="36"/>
      <c r="W13" s="37"/>
      <c r="X13" s="36"/>
      <c r="Y13" s="37"/>
      <c r="Z13" s="36"/>
      <c r="AA13" s="37"/>
      <c r="AB13" s="36"/>
      <c r="AC13" s="37"/>
      <c r="AD13" s="36"/>
      <c r="AE13" s="37"/>
      <c r="AF13" s="36"/>
      <c r="AG13" s="35"/>
      <c r="AH13" s="36"/>
      <c r="AI13" s="37"/>
      <c r="AJ13" s="36"/>
      <c r="AK13" s="37"/>
      <c r="AL13" s="36"/>
      <c r="AM13" s="37"/>
      <c r="AN13" s="36"/>
      <c r="AO13" s="37"/>
      <c r="AP13" s="38"/>
      <c r="AQ13" s="38"/>
      <c r="AR13" s="38"/>
      <c r="AS13" s="39"/>
      <c r="AT13" s="39"/>
      <c r="AU13" s="39"/>
      <c r="AV13" s="39"/>
      <c r="AW13" s="39"/>
      <c r="AX13" s="39"/>
      <c r="AY13" s="39"/>
      <c r="AZ13" s="39"/>
      <c r="BA13" s="39"/>
      <c r="BB13" s="39"/>
      <c r="BC13" s="35"/>
      <c r="BD13" s="40"/>
      <c r="BE13" s="40"/>
      <c r="BF13" s="41">
        <v>-27786</v>
      </c>
      <c r="BG13" s="42">
        <v>32247600</v>
      </c>
      <c r="BH13" s="41">
        <v>0</v>
      </c>
      <c r="BI13" s="41">
        <v>0</v>
      </c>
      <c r="BJ13" s="41">
        <v>32247600</v>
      </c>
      <c r="BK13" s="41">
        <v>-27786</v>
      </c>
    </row>
    <row r="14" spans="1:63" ht="16.5" customHeight="1">
      <c r="C14" s="30"/>
      <c r="D14" s="509"/>
      <c r="E14" s="43"/>
      <c r="F14" s="32"/>
      <c r="G14" s="33"/>
      <c r="H14" s="34" t="s">
        <v>118</v>
      </c>
      <c r="I14" s="35"/>
      <c r="J14" s="36"/>
      <c r="K14" s="35"/>
      <c r="L14" s="36"/>
      <c r="M14" s="37"/>
      <c r="N14" s="36"/>
      <c r="O14" s="37"/>
      <c r="P14" s="36"/>
      <c r="Q14" s="37"/>
      <c r="R14" s="36"/>
      <c r="S14" s="37"/>
      <c r="T14" s="36"/>
      <c r="U14" s="37"/>
      <c r="V14" s="36"/>
      <c r="W14" s="37"/>
      <c r="X14" s="36"/>
      <c r="Y14" s="37"/>
      <c r="Z14" s="36"/>
      <c r="AA14" s="37"/>
      <c r="AB14" s="36"/>
      <c r="AC14" s="37"/>
      <c r="AD14" s="36"/>
      <c r="AE14" s="37"/>
      <c r="AF14" s="36"/>
      <c r="AG14" s="35"/>
      <c r="AH14" s="36"/>
      <c r="AI14" s="37"/>
      <c r="AJ14" s="36"/>
      <c r="AK14" s="37"/>
      <c r="AL14" s="36"/>
      <c r="AM14" s="37"/>
      <c r="AN14" s="36"/>
      <c r="AO14" s="37"/>
      <c r="AP14" s="38"/>
      <c r="AQ14" s="38"/>
      <c r="AR14" s="38"/>
      <c r="AS14" s="39"/>
      <c r="AT14" s="39"/>
      <c r="AU14" s="39"/>
      <c r="AV14" s="39"/>
      <c r="AW14" s="39"/>
      <c r="AX14" s="39"/>
      <c r="AY14" s="39"/>
      <c r="AZ14" s="39"/>
      <c r="BA14" s="39"/>
      <c r="BB14" s="39"/>
      <c r="BC14" s="35"/>
      <c r="BD14" s="40"/>
      <c r="BE14" s="40"/>
      <c r="BF14" s="41">
        <v>-45000</v>
      </c>
      <c r="BG14" s="42">
        <v>0</v>
      </c>
      <c r="BH14" s="41">
        <v>0</v>
      </c>
      <c r="BI14" s="41">
        <v>0</v>
      </c>
      <c r="BJ14" s="41">
        <v>0</v>
      </c>
      <c r="BK14" s="41">
        <v>-45000</v>
      </c>
    </row>
    <row r="15" spans="1:63" ht="16.5" customHeight="1">
      <c r="C15" s="30"/>
      <c r="D15" s="509"/>
      <c r="E15" s="43"/>
      <c r="F15" s="32">
        <v>24</v>
      </c>
      <c r="G15" s="33">
        <v>133</v>
      </c>
      <c r="H15" s="34" t="s">
        <v>119</v>
      </c>
      <c r="I15" s="35"/>
      <c r="J15" s="36"/>
      <c r="K15" s="35"/>
      <c r="L15" s="36"/>
      <c r="M15" s="37"/>
      <c r="N15" s="36"/>
      <c r="O15" s="37"/>
      <c r="P15" s="36"/>
      <c r="Q15" s="37"/>
      <c r="R15" s="36"/>
      <c r="S15" s="37"/>
      <c r="T15" s="36"/>
      <c r="U15" s="37"/>
      <c r="V15" s="36"/>
      <c r="W15" s="37"/>
      <c r="X15" s="36"/>
      <c r="Y15" s="37"/>
      <c r="Z15" s="36"/>
      <c r="AA15" s="37"/>
      <c r="AB15" s="36"/>
      <c r="AC15" s="37"/>
      <c r="AD15" s="36"/>
      <c r="AE15" s="37"/>
      <c r="AF15" s="36"/>
      <c r="AG15" s="35"/>
      <c r="AH15" s="36"/>
      <c r="AI15" s="37"/>
      <c r="AJ15" s="36"/>
      <c r="AK15" s="37"/>
      <c r="AL15" s="36"/>
      <c r="AM15" s="37"/>
      <c r="AN15" s="36"/>
      <c r="AO15" s="37"/>
      <c r="AP15" s="38"/>
      <c r="AQ15" s="38"/>
      <c r="AR15" s="38"/>
      <c r="AS15" s="39"/>
      <c r="AT15" s="39"/>
      <c r="AU15" s="39"/>
      <c r="AV15" s="39"/>
      <c r="AW15" s="39"/>
      <c r="AX15" s="39"/>
      <c r="AY15" s="39"/>
      <c r="AZ15" s="39"/>
      <c r="BA15" s="39"/>
      <c r="BB15" s="39"/>
      <c r="BC15" s="35"/>
      <c r="BD15" s="40"/>
      <c r="BE15" s="40"/>
      <c r="BF15" s="41">
        <v>-12772</v>
      </c>
      <c r="BG15" s="42">
        <v>135290400</v>
      </c>
      <c r="BH15" s="41">
        <v>0</v>
      </c>
      <c r="BI15" s="41">
        <v>0</v>
      </c>
      <c r="BJ15" s="41">
        <v>135290450</v>
      </c>
      <c r="BK15" s="41">
        <v>-12822</v>
      </c>
    </row>
    <row r="16" spans="1:63" ht="16.5" customHeight="1">
      <c r="C16" s="30"/>
      <c r="D16" s="509"/>
      <c r="E16" s="43"/>
      <c r="F16" s="32"/>
      <c r="G16" s="33"/>
      <c r="H16" s="34" t="s">
        <v>120</v>
      </c>
      <c r="I16" s="35"/>
      <c r="J16" s="36"/>
      <c r="K16" s="35"/>
      <c r="L16" s="36"/>
      <c r="M16" s="37"/>
      <c r="N16" s="36"/>
      <c r="O16" s="37"/>
      <c r="P16" s="36"/>
      <c r="Q16" s="37"/>
      <c r="R16" s="36"/>
      <c r="S16" s="37"/>
      <c r="T16" s="36"/>
      <c r="U16" s="37"/>
      <c r="V16" s="36"/>
      <c r="W16" s="37"/>
      <c r="X16" s="36"/>
      <c r="Y16" s="37"/>
      <c r="Z16" s="36"/>
      <c r="AA16" s="37"/>
      <c r="AB16" s="36"/>
      <c r="AC16" s="37"/>
      <c r="AD16" s="36"/>
      <c r="AE16" s="37"/>
      <c r="AF16" s="36"/>
      <c r="AG16" s="35"/>
      <c r="AH16" s="36"/>
      <c r="AI16" s="37"/>
      <c r="AJ16" s="36"/>
      <c r="AK16" s="37"/>
      <c r="AL16" s="36"/>
      <c r="AM16" s="37"/>
      <c r="AN16" s="36"/>
      <c r="AO16" s="37"/>
      <c r="AP16" s="38"/>
      <c r="AQ16" s="38"/>
      <c r="AR16" s="38"/>
      <c r="AS16" s="39"/>
      <c r="AT16" s="39"/>
      <c r="AU16" s="39"/>
      <c r="AV16" s="39"/>
      <c r="AW16" s="39"/>
      <c r="AX16" s="39"/>
      <c r="AY16" s="39"/>
      <c r="AZ16" s="39"/>
      <c r="BA16" s="39"/>
      <c r="BB16" s="39"/>
      <c r="BC16" s="35"/>
      <c r="BD16" s="40"/>
      <c r="BE16" s="40"/>
      <c r="BF16" s="41">
        <v>0</v>
      </c>
      <c r="BG16" s="42">
        <v>0</v>
      </c>
      <c r="BH16" s="41">
        <v>0</v>
      </c>
      <c r="BI16" s="41">
        <v>0</v>
      </c>
      <c r="BJ16" s="41">
        <v>0</v>
      </c>
      <c r="BK16" s="41">
        <v>0</v>
      </c>
    </row>
    <row r="17" spans="3:63" ht="16.5" customHeight="1">
      <c r="C17" s="30"/>
      <c r="D17" s="509"/>
      <c r="E17" s="43"/>
      <c r="F17" s="32"/>
      <c r="G17" s="33"/>
      <c r="H17" s="34" t="s">
        <v>121</v>
      </c>
      <c r="I17" s="35"/>
      <c r="J17" s="36"/>
      <c r="K17" s="35"/>
      <c r="L17" s="36"/>
      <c r="M17" s="37"/>
      <c r="N17" s="36"/>
      <c r="O17" s="37"/>
      <c r="P17" s="36"/>
      <c r="Q17" s="37"/>
      <c r="R17" s="36"/>
      <c r="S17" s="37"/>
      <c r="T17" s="36"/>
      <c r="U17" s="37"/>
      <c r="V17" s="36"/>
      <c r="W17" s="37"/>
      <c r="X17" s="36"/>
      <c r="Y17" s="37"/>
      <c r="Z17" s="36"/>
      <c r="AA17" s="37"/>
      <c r="AB17" s="36"/>
      <c r="AC17" s="37"/>
      <c r="AD17" s="36"/>
      <c r="AE17" s="37"/>
      <c r="AF17" s="36"/>
      <c r="AG17" s="35"/>
      <c r="AH17" s="36"/>
      <c r="AI17" s="37"/>
      <c r="AJ17" s="36"/>
      <c r="AK17" s="37"/>
      <c r="AL17" s="36"/>
      <c r="AM17" s="37"/>
      <c r="AN17" s="36"/>
      <c r="AO17" s="37"/>
      <c r="AP17" s="38"/>
      <c r="AQ17" s="38"/>
      <c r="AR17" s="38"/>
      <c r="AS17" s="39"/>
      <c r="AT17" s="39"/>
      <c r="AU17" s="39"/>
      <c r="AV17" s="39"/>
      <c r="AW17" s="39"/>
      <c r="AX17" s="39"/>
      <c r="AY17" s="39"/>
      <c r="AZ17" s="39"/>
      <c r="BA17" s="39"/>
      <c r="BB17" s="39"/>
      <c r="BC17" s="35"/>
      <c r="BD17" s="40"/>
      <c r="BE17" s="40"/>
      <c r="BF17" s="41">
        <v>-9375</v>
      </c>
      <c r="BG17" s="42">
        <v>19404000</v>
      </c>
      <c r="BH17" s="41">
        <v>0</v>
      </c>
      <c r="BI17" s="41">
        <v>0</v>
      </c>
      <c r="BJ17" s="41">
        <v>19404000</v>
      </c>
      <c r="BK17" s="41">
        <v>-9375</v>
      </c>
    </row>
    <row r="18" spans="3:63" ht="16.5" customHeight="1">
      <c r="C18" s="30"/>
      <c r="D18" s="509"/>
      <c r="E18" s="43"/>
      <c r="F18" s="32">
        <v>25</v>
      </c>
      <c r="G18" s="33">
        <v>115</v>
      </c>
      <c r="H18" s="34" t="s">
        <v>122</v>
      </c>
      <c r="I18" s="35"/>
      <c r="J18" s="36"/>
      <c r="K18" s="35"/>
      <c r="L18" s="36"/>
      <c r="M18" s="37"/>
      <c r="N18" s="36"/>
      <c r="O18" s="37"/>
      <c r="P18" s="36"/>
      <c r="Q18" s="37"/>
      <c r="R18" s="36"/>
      <c r="S18" s="37"/>
      <c r="T18" s="36"/>
      <c r="U18" s="37"/>
      <c r="V18" s="36"/>
      <c r="W18" s="37"/>
      <c r="X18" s="36"/>
      <c r="Y18" s="37"/>
      <c r="Z18" s="36"/>
      <c r="AA18" s="37"/>
      <c r="AB18" s="36"/>
      <c r="AC18" s="37"/>
      <c r="AD18" s="36"/>
      <c r="AE18" s="37"/>
      <c r="AF18" s="36"/>
      <c r="AG18" s="35"/>
      <c r="AH18" s="36"/>
      <c r="AI18" s="37"/>
      <c r="AJ18" s="36"/>
      <c r="AK18" s="37"/>
      <c r="AL18" s="36"/>
      <c r="AM18" s="37"/>
      <c r="AN18" s="36"/>
      <c r="AO18" s="37"/>
      <c r="AP18" s="38"/>
      <c r="AQ18" s="38"/>
      <c r="AR18" s="38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5"/>
      <c r="BD18" s="40"/>
      <c r="BE18" s="40"/>
      <c r="BF18" s="41">
        <v>-13279</v>
      </c>
      <c r="BG18" s="42">
        <v>174494250</v>
      </c>
      <c r="BH18" s="41">
        <v>0</v>
      </c>
      <c r="BI18" s="41">
        <v>0</v>
      </c>
      <c r="BJ18" s="41">
        <v>174494250</v>
      </c>
      <c r="BK18" s="41">
        <v>-13279</v>
      </c>
    </row>
    <row r="19" spans="3:63" ht="16.5" customHeight="1">
      <c r="C19" s="30"/>
      <c r="D19" s="509"/>
      <c r="E19" s="43"/>
      <c r="F19" s="32">
        <v>26</v>
      </c>
      <c r="G19" s="33">
        <v>106</v>
      </c>
      <c r="H19" s="34" t="s">
        <v>123</v>
      </c>
      <c r="I19" s="35"/>
      <c r="J19" s="36"/>
      <c r="K19" s="35"/>
      <c r="L19" s="36"/>
      <c r="M19" s="37"/>
      <c r="N19" s="36"/>
      <c r="O19" s="37"/>
      <c r="P19" s="36"/>
      <c r="Q19" s="37"/>
      <c r="R19" s="36"/>
      <c r="S19" s="37"/>
      <c r="T19" s="36"/>
      <c r="U19" s="37"/>
      <c r="V19" s="36"/>
      <c r="W19" s="37"/>
      <c r="X19" s="36"/>
      <c r="Y19" s="37"/>
      <c r="Z19" s="36"/>
      <c r="AA19" s="37"/>
      <c r="AB19" s="36"/>
      <c r="AC19" s="37"/>
      <c r="AD19" s="36"/>
      <c r="AE19" s="37"/>
      <c r="AF19" s="36"/>
      <c r="AG19" s="35"/>
      <c r="AH19" s="36"/>
      <c r="AI19" s="37"/>
      <c r="AJ19" s="36"/>
      <c r="AK19" s="37"/>
      <c r="AL19" s="36"/>
      <c r="AM19" s="37"/>
      <c r="AN19" s="36"/>
      <c r="AO19" s="37"/>
      <c r="AP19" s="38"/>
      <c r="AQ19" s="38"/>
      <c r="AR19" s="38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5"/>
      <c r="BD19" s="40"/>
      <c r="BE19" s="40"/>
      <c r="BF19" s="41">
        <v>0</v>
      </c>
      <c r="BG19" s="42">
        <v>0</v>
      </c>
      <c r="BH19" s="41">
        <v>0</v>
      </c>
      <c r="BI19" s="41">
        <v>0</v>
      </c>
      <c r="BJ19" s="41">
        <v>0</v>
      </c>
      <c r="BK19" s="41">
        <v>0</v>
      </c>
    </row>
    <row r="20" spans="3:63" ht="16.5" customHeight="1">
      <c r="C20" s="30"/>
      <c r="D20" s="509"/>
      <c r="E20" s="43"/>
      <c r="F20" s="32"/>
      <c r="G20" s="33"/>
      <c r="H20" s="34" t="s">
        <v>124</v>
      </c>
      <c r="I20" s="35"/>
      <c r="J20" s="36"/>
      <c r="K20" s="35"/>
      <c r="L20" s="36"/>
      <c r="M20" s="37"/>
      <c r="N20" s="36"/>
      <c r="O20" s="37"/>
      <c r="P20" s="36"/>
      <c r="Q20" s="37"/>
      <c r="R20" s="36"/>
      <c r="S20" s="37"/>
      <c r="T20" s="36"/>
      <c r="U20" s="37"/>
      <c r="V20" s="36"/>
      <c r="W20" s="37"/>
      <c r="X20" s="36"/>
      <c r="Y20" s="37"/>
      <c r="Z20" s="36"/>
      <c r="AA20" s="37"/>
      <c r="AB20" s="36"/>
      <c r="AC20" s="37"/>
      <c r="AD20" s="36"/>
      <c r="AE20" s="37"/>
      <c r="AF20" s="36"/>
      <c r="AG20" s="35"/>
      <c r="AH20" s="36"/>
      <c r="AI20" s="37"/>
      <c r="AJ20" s="36"/>
      <c r="AK20" s="37"/>
      <c r="AL20" s="36"/>
      <c r="AM20" s="37"/>
      <c r="AN20" s="36"/>
      <c r="AO20" s="37"/>
      <c r="AP20" s="38"/>
      <c r="AQ20" s="38"/>
      <c r="AR20" s="38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5"/>
      <c r="BD20" s="40"/>
      <c r="BE20" s="40"/>
      <c r="BF20" s="41">
        <v>0</v>
      </c>
      <c r="BG20" s="42">
        <v>0</v>
      </c>
      <c r="BH20" s="41">
        <v>0</v>
      </c>
      <c r="BI20" s="41">
        <v>0</v>
      </c>
      <c r="BJ20" s="41">
        <v>0</v>
      </c>
      <c r="BK20" s="41">
        <v>0</v>
      </c>
    </row>
    <row r="21" spans="3:63" ht="16.5" customHeight="1">
      <c r="C21" s="30"/>
      <c r="D21" s="509"/>
      <c r="E21" s="43"/>
      <c r="F21" s="32"/>
      <c r="G21" s="33"/>
      <c r="H21" s="34" t="s">
        <v>125</v>
      </c>
      <c r="I21" s="35"/>
      <c r="J21" s="36"/>
      <c r="K21" s="35"/>
      <c r="L21" s="36"/>
      <c r="M21" s="37"/>
      <c r="N21" s="36"/>
      <c r="O21" s="37"/>
      <c r="P21" s="36"/>
      <c r="Q21" s="37"/>
      <c r="R21" s="36"/>
      <c r="S21" s="37"/>
      <c r="T21" s="36"/>
      <c r="U21" s="37"/>
      <c r="V21" s="36"/>
      <c r="W21" s="37"/>
      <c r="X21" s="36"/>
      <c r="Y21" s="37"/>
      <c r="Z21" s="36"/>
      <c r="AA21" s="37"/>
      <c r="AB21" s="36"/>
      <c r="AC21" s="37"/>
      <c r="AD21" s="36"/>
      <c r="AE21" s="37"/>
      <c r="AF21" s="36"/>
      <c r="AG21" s="35"/>
      <c r="AH21" s="36"/>
      <c r="AI21" s="37"/>
      <c r="AJ21" s="36"/>
      <c r="AK21" s="37"/>
      <c r="AL21" s="36"/>
      <c r="AM21" s="37"/>
      <c r="AN21" s="36"/>
      <c r="AO21" s="37"/>
      <c r="AP21" s="38"/>
      <c r="AQ21" s="38"/>
      <c r="AR21" s="38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5"/>
      <c r="BD21" s="40"/>
      <c r="BE21" s="40"/>
      <c r="BF21" s="41">
        <v>-40300</v>
      </c>
      <c r="BG21" s="42">
        <v>23100000</v>
      </c>
      <c r="BH21" s="41">
        <v>0</v>
      </c>
      <c r="BI21" s="41">
        <v>0</v>
      </c>
      <c r="BJ21" s="41">
        <v>23100000</v>
      </c>
      <c r="BK21" s="41">
        <v>-40300</v>
      </c>
    </row>
    <row r="22" spans="3:63" ht="16.5" customHeight="1">
      <c r="C22" s="30"/>
      <c r="D22" s="509"/>
      <c r="E22" s="43"/>
      <c r="F22" s="32">
        <v>27</v>
      </c>
      <c r="G22" s="33">
        <v>122</v>
      </c>
      <c r="H22" s="34" t="s">
        <v>126</v>
      </c>
      <c r="I22" s="35"/>
      <c r="J22" s="36"/>
      <c r="K22" s="35"/>
      <c r="L22" s="36"/>
      <c r="M22" s="37"/>
      <c r="N22" s="36"/>
      <c r="O22" s="37"/>
      <c r="P22" s="36"/>
      <c r="Q22" s="37"/>
      <c r="R22" s="36"/>
      <c r="S22" s="37"/>
      <c r="T22" s="36"/>
      <c r="U22" s="37"/>
      <c r="V22" s="36"/>
      <c r="W22" s="37"/>
      <c r="X22" s="36"/>
      <c r="Y22" s="37"/>
      <c r="Z22" s="36"/>
      <c r="AA22" s="37"/>
      <c r="AB22" s="36"/>
      <c r="AC22" s="37"/>
      <c r="AD22" s="36"/>
      <c r="AE22" s="37"/>
      <c r="AF22" s="36"/>
      <c r="AG22" s="35"/>
      <c r="AH22" s="36"/>
      <c r="AI22" s="37"/>
      <c r="AJ22" s="36"/>
      <c r="AK22" s="37"/>
      <c r="AL22" s="36"/>
      <c r="AM22" s="37"/>
      <c r="AN22" s="36"/>
      <c r="AO22" s="37"/>
      <c r="AP22" s="38"/>
      <c r="AQ22" s="38"/>
      <c r="AR22" s="38"/>
      <c r="AS22" s="39"/>
      <c r="AT22" s="39"/>
      <c r="AU22" s="39"/>
      <c r="AV22" s="39"/>
      <c r="AW22" s="39"/>
      <c r="AX22" s="39"/>
      <c r="AY22" s="39"/>
      <c r="AZ22" s="39"/>
      <c r="BA22" s="39"/>
      <c r="BB22" s="39"/>
      <c r="BC22" s="35"/>
      <c r="BD22" s="40"/>
      <c r="BE22" s="40"/>
      <c r="BF22" s="41">
        <v>0</v>
      </c>
      <c r="BG22" s="42">
        <v>0</v>
      </c>
      <c r="BH22" s="41">
        <v>0</v>
      </c>
      <c r="BI22" s="41">
        <v>0</v>
      </c>
      <c r="BJ22" s="41">
        <v>0</v>
      </c>
      <c r="BK22" s="41">
        <v>0</v>
      </c>
    </row>
    <row r="23" spans="3:63" ht="16.5" customHeight="1">
      <c r="C23" s="30" t="s">
        <v>44</v>
      </c>
      <c r="D23" s="509"/>
      <c r="E23" s="43"/>
      <c r="F23" s="32">
        <v>28</v>
      </c>
      <c r="G23" s="33">
        <v>124</v>
      </c>
      <c r="H23" s="34" t="s">
        <v>127</v>
      </c>
      <c r="I23" s="35"/>
      <c r="J23" s="36"/>
      <c r="K23" s="35"/>
      <c r="L23" s="36"/>
      <c r="M23" s="37"/>
      <c r="N23" s="36"/>
      <c r="O23" s="37"/>
      <c r="P23" s="36"/>
      <c r="Q23" s="37"/>
      <c r="R23" s="36"/>
      <c r="S23" s="37"/>
      <c r="T23" s="36"/>
      <c r="U23" s="37"/>
      <c r="V23" s="36"/>
      <c r="W23" s="37"/>
      <c r="X23" s="36"/>
      <c r="Y23" s="37"/>
      <c r="Z23" s="36"/>
      <c r="AA23" s="37"/>
      <c r="AB23" s="36"/>
      <c r="AC23" s="37"/>
      <c r="AD23" s="36"/>
      <c r="AE23" s="37"/>
      <c r="AF23" s="36"/>
      <c r="AG23" s="35"/>
      <c r="AH23" s="36"/>
      <c r="AI23" s="37"/>
      <c r="AJ23" s="36"/>
      <c r="AK23" s="37"/>
      <c r="AL23" s="36"/>
      <c r="AM23" s="37"/>
      <c r="AN23" s="36"/>
      <c r="AO23" s="37"/>
      <c r="AP23" s="38"/>
      <c r="AQ23" s="38"/>
      <c r="AR23" s="38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5"/>
      <c r="BD23" s="40"/>
      <c r="BE23" s="40"/>
      <c r="BF23" s="41">
        <v>1721676</v>
      </c>
      <c r="BG23" s="42">
        <v>0</v>
      </c>
      <c r="BH23" s="41">
        <v>0</v>
      </c>
      <c r="BI23" s="41">
        <v>0</v>
      </c>
      <c r="BJ23" s="41">
        <v>0</v>
      </c>
      <c r="BK23" s="41">
        <v>1721676</v>
      </c>
    </row>
    <row r="24" spans="3:63" ht="16.5" customHeight="1">
      <c r="C24" s="30"/>
      <c r="D24" s="509"/>
      <c r="E24" s="43"/>
      <c r="F24" s="32">
        <v>29</v>
      </c>
      <c r="G24" s="33">
        <v>126</v>
      </c>
      <c r="H24" s="34" t="s">
        <v>128</v>
      </c>
      <c r="I24" s="35"/>
      <c r="J24" s="36"/>
      <c r="K24" s="35"/>
      <c r="L24" s="36"/>
      <c r="M24" s="37"/>
      <c r="N24" s="36"/>
      <c r="O24" s="37"/>
      <c r="P24" s="36"/>
      <c r="Q24" s="37"/>
      <c r="R24" s="36"/>
      <c r="S24" s="37"/>
      <c r="T24" s="36"/>
      <c r="U24" s="37"/>
      <c r="V24" s="36"/>
      <c r="W24" s="37"/>
      <c r="X24" s="36"/>
      <c r="Y24" s="37"/>
      <c r="Z24" s="36"/>
      <c r="AA24" s="37"/>
      <c r="AB24" s="36"/>
      <c r="AC24" s="37"/>
      <c r="AD24" s="36"/>
      <c r="AE24" s="37"/>
      <c r="AF24" s="36"/>
      <c r="AG24" s="35"/>
      <c r="AH24" s="36"/>
      <c r="AI24" s="37"/>
      <c r="AJ24" s="36"/>
      <c r="AK24" s="37"/>
      <c r="AL24" s="36"/>
      <c r="AM24" s="37"/>
      <c r="AN24" s="36"/>
      <c r="AO24" s="37"/>
      <c r="AP24" s="38"/>
      <c r="AQ24" s="38"/>
      <c r="AR24" s="38"/>
      <c r="AS24" s="39"/>
      <c r="AT24" s="39"/>
      <c r="AU24" s="39"/>
      <c r="AV24" s="39"/>
      <c r="AW24" s="39"/>
      <c r="AX24" s="39"/>
      <c r="AY24" s="39"/>
      <c r="AZ24" s="39"/>
      <c r="BA24" s="39"/>
      <c r="BB24" s="39"/>
      <c r="BC24" s="35"/>
      <c r="BD24" s="40"/>
      <c r="BE24" s="40"/>
      <c r="BF24" s="41">
        <v>0</v>
      </c>
      <c r="BG24" s="42">
        <v>0</v>
      </c>
      <c r="BH24" s="41">
        <v>0</v>
      </c>
      <c r="BI24" s="41">
        <v>0</v>
      </c>
      <c r="BJ24" s="41">
        <v>0</v>
      </c>
      <c r="BK24" s="41">
        <v>0</v>
      </c>
    </row>
    <row r="25" spans="3:63" ht="16.5" customHeight="1">
      <c r="C25" s="30" t="s">
        <v>45</v>
      </c>
      <c r="D25" s="509"/>
      <c r="E25" s="43"/>
      <c r="F25" s="32">
        <v>30</v>
      </c>
      <c r="G25" s="33"/>
      <c r="H25" s="34" t="s">
        <v>129</v>
      </c>
      <c r="I25" s="35"/>
      <c r="J25" s="36"/>
      <c r="K25" s="35"/>
      <c r="L25" s="36"/>
      <c r="M25" s="37"/>
      <c r="N25" s="36"/>
      <c r="O25" s="37"/>
      <c r="P25" s="36"/>
      <c r="Q25" s="37"/>
      <c r="R25" s="36"/>
      <c r="S25" s="37"/>
      <c r="T25" s="36"/>
      <c r="U25" s="37"/>
      <c r="V25" s="36"/>
      <c r="W25" s="37"/>
      <c r="X25" s="36"/>
      <c r="Y25" s="37"/>
      <c r="Z25" s="36"/>
      <c r="AA25" s="37"/>
      <c r="AB25" s="36"/>
      <c r="AC25" s="37"/>
      <c r="AD25" s="36"/>
      <c r="AE25" s="37"/>
      <c r="AF25" s="36"/>
      <c r="AG25" s="35"/>
      <c r="AH25" s="36"/>
      <c r="AI25" s="37"/>
      <c r="AJ25" s="36"/>
      <c r="AK25" s="37"/>
      <c r="AL25" s="36"/>
      <c r="AM25" s="37"/>
      <c r="AN25" s="36"/>
      <c r="AO25" s="37"/>
      <c r="AP25" s="38"/>
      <c r="AQ25" s="38"/>
      <c r="AR25" s="38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5"/>
      <c r="BD25" s="40"/>
      <c r="BE25" s="40"/>
      <c r="BF25" s="41">
        <v>-58898</v>
      </c>
      <c r="BG25" s="42">
        <v>0</v>
      </c>
      <c r="BH25" s="41">
        <v>0</v>
      </c>
      <c r="BI25" s="41">
        <v>0</v>
      </c>
      <c r="BJ25" s="41">
        <v>0</v>
      </c>
      <c r="BK25" s="41">
        <v>-58898</v>
      </c>
    </row>
    <row r="26" spans="3:63" ht="16.5" customHeight="1">
      <c r="C26" s="30" t="s">
        <v>46</v>
      </c>
      <c r="D26" s="509"/>
      <c r="E26" s="43"/>
      <c r="F26" s="32">
        <v>31</v>
      </c>
      <c r="G26" s="33">
        <v>906</v>
      </c>
      <c r="H26" s="34" t="s">
        <v>130</v>
      </c>
      <c r="I26" s="35"/>
      <c r="J26" s="36"/>
      <c r="K26" s="35"/>
      <c r="L26" s="36"/>
      <c r="M26" s="37"/>
      <c r="N26" s="36"/>
      <c r="O26" s="37"/>
      <c r="P26" s="36"/>
      <c r="Q26" s="37"/>
      <c r="R26" s="36"/>
      <c r="S26" s="37"/>
      <c r="T26" s="36"/>
      <c r="U26" s="37"/>
      <c r="V26" s="36"/>
      <c r="W26" s="37"/>
      <c r="X26" s="36"/>
      <c r="Y26" s="37"/>
      <c r="Z26" s="36"/>
      <c r="AA26" s="37"/>
      <c r="AB26" s="36"/>
      <c r="AC26" s="37"/>
      <c r="AD26" s="36"/>
      <c r="AE26" s="37"/>
      <c r="AF26" s="36"/>
      <c r="AG26" s="35"/>
      <c r="AH26" s="36"/>
      <c r="AI26" s="37"/>
      <c r="AJ26" s="36"/>
      <c r="AK26" s="37"/>
      <c r="AL26" s="36"/>
      <c r="AM26" s="37"/>
      <c r="AN26" s="36"/>
      <c r="AO26" s="37"/>
      <c r="AP26" s="38"/>
      <c r="AQ26" s="38"/>
      <c r="AR26" s="38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5"/>
      <c r="BD26" s="40"/>
      <c r="BE26" s="40"/>
      <c r="BF26" s="41">
        <v>0</v>
      </c>
      <c r="BG26" s="42">
        <v>0</v>
      </c>
      <c r="BH26" s="41">
        <v>0</v>
      </c>
      <c r="BI26" s="41">
        <v>0</v>
      </c>
      <c r="BJ26" s="41">
        <v>0</v>
      </c>
      <c r="BK26" s="41"/>
    </row>
    <row r="27" spans="3:63" ht="16.5" customHeight="1">
      <c r="C27" s="30" t="s">
        <v>47</v>
      </c>
      <c r="D27" s="509"/>
      <c r="E27" s="43"/>
      <c r="F27" s="32">
        <v>32</v>
      </c>
      <c r="G27" s="33"/>
      <c r="H27" s="34" t="s">
        <v>131</v>
      </c>
      <c r="I27" s="35"/>
      <c r="J27" s="36"/>
      <c r="K27" s="35"/>
      <c r="L27" s="36"/>
      <c r="M27" s="37"/>
      <c r="N27" s="36"/>
      <c r="O27" s="37"/>
      <c r="P27" s="36"/>
      <c r="Q27" s="37"/>
      <c r="R27" s="36"/>
      <c r="S27" s="37"/>
      <c r="T27" s="36"/>
      <c r="U27" s="37"/>
      <c r="V27" s="36"/>
      <c r="W27" s="37"/>
      <c r="X27" s="36"/>
      <c r="Y27" s="37"/>
      <c r="Z27" s="36"/>
      <c r="AA27" s="37"/>
      <c r="AB27" s="36"/>
      <c r="AC27" s="37"/>
      <c r="AD27" s="36"/>
      <c r="AE27" s="37"/>
      <c r="AF27" s="36"/>
      <c r="AG27" s="35"/>
      <c r="AH27" s="36"/>
      <c r="AI27" s="37"/>
      <c r="AJ27" s="36"/>
      <c r="AK27" s="37"/>
      <c r="AL27" s="36"/>
      <c r="AM27" s="37"/>
      <c r="AN27" s="36"/>
      <c r="AO27" s="37"/>
      <c r="AP27" s="38"/>
      <c r="AQ27" s="38"/>
      <c r="AR27" s="38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5"/>
      <c r="BD27" s="40"/>
      <c r="BE27" s="40"/>
      <c r="BF27" s="41">
        <v>0</v>
      </c>
      <c r="BG27" s="42">
        <v>0</v>
      </c>
      <c r="BH27" s="41">
        <v>0</v>
      </c>
      <c r="BI27" s="41">
        <v>0</v>
      </c>
      <c r="BJ27" s="41">
        <v>0</v>
      </c>
      <c r="BK27" s="41">
        <v>0</v>
      </c>
    </row>
    <row r="28" spans="3:63" ht="16.5" customHeight="1">
      <c r="C28" s="30"/>
      <c r="D28" s="509"/>
      <c r="E28" s="43"/>
      <c r="F28" s="32"/>
      <c r="G28" s="33"/>
      <c r="H28" s="34" t="s">
        <v>132</v>
      </c>
      <c r="I28" s="35"/>
      <c r="J28" s="36"/>
      <c r="K28" s="35"/>
      <c r="L28" s="36"/>
      <c r="M28" s="37"/>
      <c r="N28" s="36"/>
      <c r="O28" s="37"/>
      <c r="P28" s="36"/>
      <c r="Q28" s="37"/>
      <c r="R28" s="36"/>
      <c r="S28" s="37"/>
      <c r="T28" s="36"/>
      <c r="U28" s="37"/>
      <c r="V28" s="36"/>
      <c r="W28" s="37"/>
      <c r="X28" s="36"/>
      <c r="Y28" s="37"/>
      <c r="Z28" s="36"/>
      <c r="AA28" s="37"/>
      <c r="AB28" s="36"/>
      <c r="AC28" s="37"/>
      <c r="AD28" s="36"/>
      <c r="AE28" s="37"/>
      <c r="AF28" s="36"/>
      <c r="AG28" s="35"/>
      <c r="AH28" s="36"/>
      <c r="AI28" s="37"/>
      <c r="AJ28" s="36"/>
      <c r="AK28" s="37"/>
      <c r="AL28" s="36"/>
      <c r="AM28" s="37"/>
      <c r="AN28" s="36"/>
      <c r="AO28" s="37"/>
      <c r="AP28" s="38"/>
      <c r="AQ28" s="38"/>
      <c r="AR28" s="38"/>
      <c r="AS28" s="39"/>
      <c r="AT28" s="39"/>
      <c r="AU28" s="39"/>
      <c r="AV28" s="39"/>
      <c r="AW28" s="39"/>
      <c r="AX28" s="39"/>
      <c r="AY28" s="39"/>
      <c r="AZ28" s="39"/>
      <c r="BA28" s="39"/>
      <c r="BB28" s="39"/>
      <c r="BC28" s="35"/>
      <c r="BD28" s="40"/>
      <c r="BE28" s="40"/>
      <c r="BF28" s="41">
        <v>0</v>
      </c>
      <c r="BG28" s="42">
        <v>9800960</v>
      </c>
      <c r="BH28" s="41">
        <v>0</v>
      </c>
      <c r="BI28" s="41">
        <v>0</v>
      </c>
      <c r="BJ28" s="41">
        <v>9800960</v>
      </c>
      <c r="BK28" s="41">
        <v>0</v>
      </c>
    </row>
    <row r="29" spans="3:63" ht="16.5" customHeight="1">
      <c r="C29" s="30" t="s">
        <v>48</v>
      </c>
      <c r="D29" s="509"/>
      <c r="E29" s="43"/>
      <c r="F29" s="32">
        <v>33</v>
      </c>
      <c r="G29" s="33"/>
      <c r="H29" s="34" t="s">
        <v>133</v>
      </c>
      <c r="I29" s="35"/>
      <c r="J29" s="36"/>
      <c r="K29" s="35"/>
      <c r="L29" s="36"/>
      <c r="M29" s="37"/>
      <c r="N29" s="36"/>
      <c r="O29" s="37"/>
      <c r="P29" s="36"/>
      <c r="Q29" s="37"/>
      <c r="R29" s="36"/>
      <c r="S29" s="37"/>
      <c r="T29" s="36"/>
      <c r="U29" s="37"/>
      <c r="V29" s="36"/>
      <c r="W29" s="37"/>
      <c r="X29" s="36"/>
      <c r="Y29" s="37"/>
      <c r="Z29" s="36"/>
      <c r="AA29" s="37"/>
      <c r="AB29" s="36"/>
      <c r="AC29" s="37"/>
      <c r="AD29" s="36"/>
      <c r="AE29" s="37"/>
      <c r="AF29" s="36"/>
      <c r="AG29" s="35"/>
      <c r="AH29" s="36"/>
      <c r="AI29" s="37"/>
      <c r="AJ29" s="36"/>
      <c r="AK29" s="37"/>
      <c r="AL29" s="36"/>
      <c r="AM29" s="37"/>
      <c r="AN29" s="36"/>
      <c r="AO29" s="37"/>
      <c r="AP29" s="38"/>
      <c r="AQ29" s="38"/>
      <c r="AR29" s="38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5"/>
      <c r="BD29" s="40"/>
      <c r="BE29" s="40"/>
      <c r="BF29" s="41">
        <v>0</v>
      </c>
      <c r="BG29" s="42">
        <v>0</v>
      </c>
      <c r="BH29" s="41">
        <v>0</v>
      </c>
      <c r="BI29" s="41">
        <v>0</v>
      </c>
      <c r="BJ29" s="41">
        <v>0</v>
      </c>
      <c r="BK29" s="41">
        <v>0</v>
      </c>
    </row>
    <row r="30" spans="3:63" ht="16.5" customHeight="1">
      <c r="C30" s="30" t="s">
        <v>49</v>
      </c>
      <c r="D30" s="509"/>
      <c r="E30" s="43"/>
      <c r="F30" s="32">
        <v>34</v>
      </c>
      <c r="G30" s="33"/>
      <c r="H30" s="34" t="s">
        <v>134</v>
      </c>
      <c r="I30" s="35"/>
      <c r="J30" s="36"/>
      <c r="K30" s="35"/>
      <c r="L30" s="36"/>
      <c r="M30" s="37"/>
      <c r="N30" s="36"/>
      <c r="O30" s="37"/>
      <c r="P30" s="36"/>
      <c r="Q30" s="37"/>
      <c r="R30" s="36"/>
      <c r="S30" s="37"/>
      <c r="T30" s="36"/>
      <c r="U30" s="37"/>
      <c r="V30" s="36"/>
      <c r="W30" s="37"/>
      <c r="X30" s="36"/>
      <c r="Y30" s="37"/>
      <c r="Z30" s="36"/>
      <c r="AA30" s="37"/>
      <c r="AB30" s="36"/>
      <c r="AC30" s="37"/>
      <c r="AD30" s="36"/>
      <c r="AE30" s="37"/>
      <c r="AF30" s="36"/>
      <c r="AG30" s="35"/>
      <c r="AH30" s="36"/>
      <c r="AI30" s="37"/>
      <c r="AJ30" s="36"/>
      <c r="AK30" s="37"/>
      <c r="AL30" s="36"/>
      <c r="AM30" s="37"/>
      <c r="AN30" s="36"/>
      <c r="AO30" s="37"/>
      <c r="AP30" s="38"/>
      <c r="AQ30" s="38"/>
      <c r="AR30" s="38"/>
      <c r="AS30" s="39"/>
      <c r="AT30" s="39"/>
      <c r="AU30" s="39"/>
      <c r="AV30" s="39"/>
      <c r="AW30" s="39"/>
      <c r="AX30" s="39"/>
      <c r="AY30" s="39"/>
      <c r="AZ30" s="39"/>
      <c r="BA30" s="39"/>
      <c r="BB30" s="39"/>
      <c r="BC30" s="35"/>
      <c r="BD30" s="40"/>
      <c r="BE30" s="40"/>
      <c r="BF30" s="41">
        <v>0</v>
      </c>
      <c r="BG30" s="42">
        <v>0</v>
      </c>
      <c r="BH30" s="41">
        <v>0</v>
      </c>
      <c r="BI30" s="41">
        <v>0</v>
      </c>
      <c r="BJ30" s="41">
        <v>0</v>
      </c>
      <c r="BK30" s="41">
        <v>0</v>
      </c>
    </row>
    <row r="31" spans="3:63" ht="16.5" customHeight="1">
      <c r="C31" s="30" t="s">
        <v>50</v>
      </c>
      <c r="D31" s="509"/>
      <c r="E31" s="43"/>
      <c r="F31" s="32">
        <v>35</v>
      </c>
      <c r="G31" s="33"/>
      <c r="H31" s="34" t="s">
        <v>135</v>
      </c>
      <c r="I31" s="35"/>
      <c r="J31" s="36"/>
      <c r="K31" s="35"/>
      <c r="L31" s="36"/>
      <c r="M31" s="37"/>
      <c r="N31" s="36"/>
      <c r="O31" s="37"/>
      <c r="P31" s="36"/>
      <c r="Q31" s="37"/>
      <c r="R31" s="36"/>
      <c r="S31" s="37"/>
      <c r="T31" s="36"/>
      <c r="U31" s="37"/>
      <c r="V31" s="36"/>
      <c r="W31" s="37"/>
      <c r="X31" s="36"/>
      <c r="Y31" s="37"/>
      <c r="Z31" s="36"/>
      <c r="AA31" s="37"/>
      <c r="AB31" s="36"/>
      <c r="AC31" s="37"/>
      <c r="AD31" s="36"/>
      <c r="AE31" s="37"/>
      <c r="AF31" s="36"/>
      <c r="AG31" s="35"/>
      <c r="AH31" s="36"/>
      <c r="AI31" s="37"/>
      <c r="AJ31" s="36"/>
      <c r="AK31" s="37"/>
      <c r="AL31" s="36"/>
      <c r="AM31" s="37"/>
      <c r="AN31" s="36"/>
      <c r="AO31" s="37"/>
      <c r="AP31" s="38"/>
      <c r="AQ31" s="38"/>
      <c r="AR31" s="38"/>
      <c r="AS31" s="39"/>
      <c r="AT31" s="39"/>
      <c r="AU31" s="39"/>
      <c r="AV31" s="39"/>
      <c r="AW31" s="39"/>
      <c r="AX31" s="39"/>
      <c r="AY31" s="39"/>
      <c r="AZ31" s="39"/>
      <c r="BA31" s="39"/>
      <c r="BB31" s="39"/>
      <c r="BC31" s="35"/>
      <c r="BD31" s="40"/>
      <c r="BE31" s="40"/>
      <c r="BF31" s="41">
        <v>0</v>
      </c>
      <c r="BG31" s="42">
        <v>5319730</v>
      </c>
      <c r="BH31" s="41">
        <v>0</v>
      </c>
      <c r="BI31" s="41">
        <v>0</v>
      </c>
      <c r="BJ31" s="41">
        <v>5090620</v>
      </c>
      <c r="BK31" s="41">
        <v>229110</v>
      </c>
    </row>
    <row r="32" spans="3:63" ht="16.5" customHeight="1">
      <c r="C32" s="30"/>
      <c r="D32" s="509"/>
      <c r="E32" s="43"/>
      <c r="F32" s="32">
        <v>36</v>
      </c>
      <c r="G32" s="33"/>
      <c r="H32" s="34" t="s">
        <v>136</v>
      </c>
      <c r="I32" s="35"/>
      <c r="J32" s="36"/>
      <c r="K32" s="35"/>
      <c r="L32" s="36"/>
      <c r="M32" s="37"/>
      <c r="N32" s="36"/>
      <c r="O32" s="37"/>
      <c r="P32" s="36"/>
      <c r="Q32" s="37"/>
      <c r="R32" s="36"/>
      <c r="S32" s="37"/>
      <c r="T32" s="36"/>
      <c r="U32" s="37"/>
      <c r="V32" s="36"/>
      <c r="W32" s="37"/>
      <c r="X32" s="36"/>
      <c r="Y32" s="37"/>
      <c r="Z32" s="36"/>
      <c r="AA32" s="37"/>
      <c r="AB32" s="36"/>
      <c r="AC32" s="37"/>
      <c r="AD32" s="36"/>
      <c r="AE32" s="37"/>
      <c r="AF32" s="36"/>
      <c r="AG32" s="35"/>
      <c r="AH32" s="36"/>
      <c r="AI32" s="37"/>
      <c r="AJ32" s="36"/>
      <c r="AK32" s="37"/>
      <c r="AL32" s="36"/>
      <c r="AM32" s="37"/>
      <c r="AN32" s="36"/>
      <c r="AO32" s="37"/>
      <c r="AP32" s="38"/>
      <c r="AQ32" s="38"/>
      <c r="AR32" s="38"/>
      <c r="AS32" s="39"/>
      <c r="AT32" s="39"/>
      <c r="AU32" s="39"/>
      <c r="AV32" s="39"/>
      <c r="AW32" s="39"/>
      <c r="AX32" s="39"/>
      <c r="AY32" s="39"/>
      <c r="AZ32" s="39"/>
      <c r="BA32" s="39"/>
      <c r="BB32" s="39"/>
      <c r="BC32" s="35"/>
      <c r="BD32" s="40"/>
      <c r="BE32" s="40"/>
      <c r="BF32" s="41">
        <v>0</v>
      </c>
      <c r="BG32" s="42">
        <v>69519030</v>
      </c>
      <c r="BH32" s="41">
        <v>0</v>
      </c>
      <c r="BI32" s="41">
        <v>0</v>
      </c>
      <c r="BJ32" s="41">
        <v>0</v>
      </c>
      <c r="BK32" s="41">
        <v>69519030</v>
      </c>
    </row>
    <row r="33" spans="3:63" ht="16.5" customHeight="1">
      <c r="C33" s="30"/>
      <c r="D33" s="509"/>
      <c r="E33" s="43"/>
      <c r="F33" s="32"/>
      <c r="G33" s="33"/>
      <c r="H33" s="34" t="s">
        <v>137</v>
      </c>
      <c r="I33" s="35"/>
      <c r="J33" s="36"/>
      <c r="K33" s="35"/>
      <c r="L33" s="36"/>
      <c r="M33" s="37"/>
      <c r="N33" s="36"/>
      <c r="O33" s="37"/>
      <c r="P33" s="36"/>
      <c r="Q33" s="37"/>
      <c r="R33" s="36"/>
      <c r="S33" s="37"/>
      <c r="T33" s="36"/>
      <c r="U33" s="37"/>
      <c r="V33" s="36"/>
      <c r="W33" s="37"/>
      <c r="X33" s="36"/>
      <c r="Y33" s="37"/>
      <c r="Z33" s="36"/>
      <c r="AA33" s="37"/>
      <c r="AB33" s="36"/>
      <c r="AC33" s="37"/>
      <c r="AD33" s="36"/>
      <c r="AE33" s="37"/>
      <c r="AF33" s="36"/>
      <c r="AG33" s="35"/>
      <c r="AH33" s="36"/>
      <c r="AI33" s="37"/>
      <c r="AJ33" s="36"/>
      <c r="AK33" s="37"/>
      <c r="AL33" s="36"/>
      <c r="AM33" s="37"/>
      <c r="AN33" s="36"/>
      <c r="AO33" s="37"/>
      <c r="AP33" s="38"/>
      <c r="AQ33" s="38"/>
      <c r="AR33" s="38"/>
      <c r="AS33" s="39"/>
      <c r="AT33" s="39"/>
      <c r="AU33" s="39"/>
      <c r="AV33" s="39"/>
      <c r="AW33" s="39"/>
      <c r="AX33" s="39"/>
      <c r="AY33" s="39"/>
      <c r="AZ33" s="39"/>
      <c r="BA33" s="39"/>
      <c r="BB33" s="39"/>
      <c r="BC33" s="35"/>
      <c r="BD33" s="40"/>
      <c r="BE33" s="40"/>
      <c r="BF33" s="41">
        <v>0</v>
      </c>
      <c r="BG33" s="42">
        <v>0</v>
      </c>
      <c r="BH33" s="41">
        <v>0</v>
      </c>
      <c r="BI33" s="41">
        <v>0</v>
      </c>
      <c r="BJ33" s="41">
        <v>0</v>
      </c>
      <c r="BK33" s="41">
        <v>0</v>
      </c>
    </row>
    <row r="34" spans="3:63" ht="16.5" customHeight="1">
      <c r="D34" s="509"/>
      <c r="E34" s="43"/>
      <c r="F34" s="32">
        <v>1</v>
      </c>
      <c r="G34" s="33">
        <v>104</v>
      </c>
      <c r="H34" s="34" t="s">
        <v>138</v>
      </c>
      <c r="I34" s="35"/>
      <c r="J34" s="36"/>
      <c r="K34" s="35"/>
      <c r="L34" s="36"/>
      <c r="M34" s="37"/>
      <c r="N34" s="36"/>
      <c r="O34" s="37"/>
      <c r="P34" s="36"/>
      <c r="Q34" s="37"/>
      <c r="R34" s="36"/>
      <c r="S34" s="37"/>
      <c r="T34" s="36"/>
      <c r="U34" s="37"/>
      <c r="V34" s="36"/>
      <c r="W34" s="37"/>
      <c r="X34" s="36"/>
      <c r="Y34" s="37"/>
      <c r="Z34" s="36"/>
      <c r="AA34" s="37"/>
      <c r="AB34" s="36"/>
      <c r="AC34" s="37"/>
      <c r="AD34" s="36"/>
      <c r="AE34" s="37"/>
      <c r="AF34" s="36"/>
      <c r="AG34" s="35"/>
      <c r="AH34" s="36"/>
      <c r="AI34" s="37"/>
      <c r="AJ34" s="36"/>
      <c r="AK34" s="37"/>
      <c r="AL34" s="36"/>
      <c r="AM34" s="37"/>
      <c r="AN34" s="36"/>
      <c r="AO34" s="37"/>
      <c r="AP34" s="38"/>
      <c r="AQ34" s="38"/>
      <c r="AR34" s="38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5"/>
      <c r="BD34" s="40"/>
      <c r="BE34" s="40"/>
      <c r="BF34" s="41">
        <v>29731682</v>
      </c>
      <c r="BG34" s="42">
        <v>234645600</v>
      </c>
      <c r="BH34" s="41">
        <v>0</v>
      </c>
      <c r="BI34" s="41">
        <v>0</v>
      </c>
      <c r="BJ34" s="41">
        <v>244731700</v>
      </c>
      <c r="BK34" s="41">
        <v>19645582</v>
      </c>
    </row>
    <row r="35" spans="3:63" ht="16.5" customHeight="1">
      <c r="D35" s="509"/>
      <c r="E35" s="43"/>
      <c r="F35" s="32"/>
      <c r="G35" s="33"/>
      <c r="H35" s="34" t="s">
        <v>139</v>
      </c>
      <c r="I35" s="35"/>
      <c r="J35" s="36"/>
      <c r="K35" s="35"/>
      <c r="L35" s="36"/>
      <c r="M35" s="37"/>
      <c r="N35" s="36"/>
      <c r="O35" s="37"/>
      <c r="P35" s="36"/>
      <c r="Q35" s="37"/>
      <c r="R35" s="36"/>
      <c r="S35" s="37"/>
      <c r="T35" s="36"/>
      <c r="U35" s="37"/>
      <c r="V35" s="36"/>
      <c r="W35" s="37"/>
      <c r="X35" s="36"/>
      <c r="Y35" s="37"/>
      <c r="Z35" s="36"/>
      <c r="AA35" s="37"/>
      <c r="AB35" s="36"/>
      <c r="AC35" s="37"/>
      <c r="AD35" s="36"/>
      <c r="AE35" s="37"/>
      <c r="AF35" s="36"/>
      <c r="AG35" s="35"/>
      <c r="AH35" s="36"/>
      <c r="AI35" s="37"/>
      <c r="AJ35" s="36"/>
      <c r="AK35" s="37"/>
      <c r="AL35" s="36"/>
      <c r="AM35" s="37"/>
      <c r="AN35" s="36"/>
      <c r="AO35" s="37"/>
      <c r="AP35" s="38"/>
      <c r="AQ35" s="38"/>
      <c r="AR35" s="38"/>
      <c r="AS35" s="39"/>
      <c r="AT35" s="39"/>
      <c r="AU35" s="39"/>
      <c r="AV35" s="39"/>
      <c r="AW35" s="39"/>
      <c r="AX35" s="39"/>
      <c r="AY35" s="39"/>
      <c r="AZ35" s="39"/>
      <c r="BA35" s="39"/>
      <c r="BB35" s="39"/>
      <c r="BC35" s="35"/>
      <c r="BD35" s="40"/>
      <c r="BE35" s="40"/>
      <c r="BF35" s="41">
        <v>0</v>
      </c>
      <c r="BG35" s="42">
        <v>0</v>
      </c>
      <c r="BH35" s="41">
        <v>0</v>
      </c>
      <c r="BI35" s="41">
        <v>0</v>
      </c>
      <c r="BJ35" s="41">
        <v>0</v>
      </c>
      <c r="BK35" s="41">
        <v>0</v>
      </c>
    </row>
    <row r="36" spans="3:63" ht="16.5" customHeight="1">
      <c r="D36" s="509"/>
      <c r="E36" s="43"/>
      <c r="F36" s="32">
        <v>2</v>
      </c>
      <c r="G36" s="33">
        <v>117</v>
      </c>
      <c r="H36" s="34" t="s">
        <v>140</v>
      </c>
      <c r="I36" s="35"/>
      <c r="J36" s="36"/>
      <c r="K36" s="35"/>
      <c r="L36" s="36"/>
      <c r="M36" s="37"/>
      <c r="N36" s="36"/>
      <c r="O36" s="37"/>
      <c r="P36" s="36"/>
      <c r="Q36" s="37"/>
      <c r="R36" s="36"/>
      <c r="S36" s="37"/>
      <c r="T36" s="36"/>
      <c r="U36" s="37"/>
      <c r="V36" s="36"/>
      <c r="W36" s="37"/>
      <c r="X36" s="36"/>
      <c r="Y36" s="37"/>
      <c r="Z36" s="36"/>
      <c r="AA36" s="37"/>
      <c r="AB36" s="36"/>
      <c r="AC36" s="37"/>
      <c r="AD36" s="36"/>
      <c r="AE36" s="37"/>
      <c r="AF36" s="36"/>
      <c r="AG36" s="35"/>
      <c r="AH36" s="36"/>
      <c r="AI36" s="37"/>
      <c r="AJ36" s="36"/>
      <c r="AK36" s="37"/>
      <c r="AL36" s="36"/>
      <c r="AM36" s="37"/>
      <c r="AN36" s="36"/>
      <c r="AO36" s="37"/>
      <c r="AP36" s="38"/>
      <c r="AQ36" s="38"/>
      <c r="AR36" s="38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5"/>
      <c r="BD36" s="40"/>
      <c r="BE36" s="40"/>
      <c r="BF36" s="41">
        <v>0</v>
      </c>
      <c r="BG36" s="42">
        <v>206587500</v>
      </c>
      <c r="BH36" s="41">
        <v>0</v>
      </c>
      <c r="BI36" s="41">
        <v>0</v>
      </c>
      <c r="BJ36" s="41">
        <v>212625000</v>
      </c>
      <c r="BK36" s="41">
        <v>-6037500</v>
      </c>
    </row>
    <row r="37" spans="3:63" ht="16.5" customHeight="1">
      <c r="D37" s="509"/>
      <c r="E37" s="43"/>
      <c r="F37" s="32"/>
      <c r="G37" s="33"/>
      <c r="H37" s="34" t="s">
        <v>141</v>
      </c>
      <c r="I37" s="35"/>
      <c r="J37" s="36"/>
      <c r="K37" s="35"/>
      <c r="L37" s="36"/>
      <c r="M37" s="37"/>
      <c r="N37" s="36"/>
      <c r="O37" s="37"/>
      <c r="P37" s="36"/>
      <c r="Q37" s="37"/>
      <c r="R37" s="36"/>
      <c r="S37" s="37"/>
      <c r="T37" s="36"/>
      <c r="U37" s="37"/>
      <c r="V37" s="36"/>
      <c r="W37" s="37"/>
      <c r="X37" s="36"/>
      <c r="Y37" s="37"/>
      <c r="Z37" s="36"/>
      <c r="AA37" s="37"/>
      <c r="AB37" s="36"/>
      <c r="AC37" s="37"/>
      <c r="AD37" s="36"/>
      <c r="AE37" s="37"/>
      <c r="AF37" s="36"/>
      <c r="AG37" s="35"/>
      <c r="AH37" s="36"/>
      <c r="AI37" s="37"/>
      <c r="AJ37" s="36"/>
      <c r="AK37" s="37"/>
      <c r="AL37" s="36"/>
      <c r="AM37" s="37"/>
      <c r="AN37" s="36"/>
      <c r="AO37" s="37"/>
      <c r="AP37" s="38"/>
      <c r="AQ37" s="38"/>
      <c r="AR37" s="38"/>
      <c r="AS37" s="39"/>
      <c r="AT37" s="39"/>
      <c r="AU37" s="39"/>
      <c r="AV37" s="39"/>
      <c r="AW37" s="39"/>
      <c r="AX37" s="39"/>
      <c r="AY37" s="39"/>
      <c r="AZ37" s="39"/>
      <c r="BA37" s="39"/>
      <c r="BB37" s="39"/>
      <c r="BC37" s="35"/>
      <c r="BD37" s="40"/>
      <c r="BE37" s="40"/>
      <c r="BF37" s="41">
        <v>0</v>
      </c>
      <c r="BG37" s="42">
        <v>0</v>
      </c>
      <c r="BH37" s="41">
        <v>0</v>
      </c>
      <c r="BI37" s="41">
        <v>0</v>
      </c>
      <c r="BJ37" s="41">
        <v>0</v>
      </c>
      <c r="BK37" s="41">
        <v>0</v>
      </c>
    </row>
    <row r="38" spans="3:63" ht="16.5" customHeight="1">
      <c r="D38" s="509"/>
      <c r="E38" s="43"/>
      <c r="F38" s="32">
        <v>3</v>
      </c>
      <c r="G38" s="33"/>
      <c r="H38" s="34" t="s">
        <v>142</v>
      </c>
      <c r="I38" s="35"/>
      <c r="J38" s="36"/>
      <c r="K38" s="35"/>
      <c r="L38" s="36"/>
      <c r="M38" s="37"/>
      <c r="N38" s="36"/>
      <c r="O38" s="37"/>
      <c r="P38" s="36"/>
      <c r="Q38" s="37"/>
      <c r="R38" s="36"/>
      <c r="S38" s="37"/>
      <c r="T38" s="36"/>
      <c r="U38" s="37"/>
      <c r="V38" s="36"/>
      <c r="W38" s="37"/>
      <c r="X38" s="36"/>
      <c r="Y38" s="37"/>
      <c r="Z38" s="36"/>
      <c r="AA38" s="37"/>
      <c r="AB38" s="36"/>
      <c r="AC38" s="37"/>
      <c r="AD38" s="36"/>
      <c r="AE38" s="37"/>
      <c r="AF38" s="36"/>
      <c r="AG38" s="35"/>
      <c r="AH38" s="36"/>
      <c r="AI38" s="37"/>
      <c r="AJ38" s="36"/>
      <c r="AK38" s="37"/>
      <c r="AL38" s="36"/>
      <c r="AM38" s="37"/>
      <c r="AN38" s="36"/>
      <c r="AO38" s="37"/>
      <c r="AP38" s="38"/>
      <c r="AQ38" s="38"/>
      <c r="AR38" s="38"/>
      <c r="AS38" s="39"/>
      <c r="AT38" s="39"/>
      <c r="AU38" s="39"/>
      <c r="AV38" s="39"/>
      <c r="AW38" s="39"/>
      <c r="AX38" s="39"/>
      <c r="AY38" s="39"/>
      <c r="AZ38" s="39"/>
      <c r="BA38" s="39"/>
      <c r="BB38" s="39"/>
      <c r="BC38" s="35"/>
      <c r="BD38" s="40"/>
      <c r="BE38" s="40"/>
      <c r="BF38" s="41">
        <v>0</v>
      </c>
      <c r="BG38" s="42">
        <v>442769250</v>
      </c>
      <c r="BH38" s="41">
        <v>0</v>
      </c>
      <c r="BI38" s="41">
        <v>0</v>
      </c>
      <c r="BJ38" s="41">
        <v>371750000</v>
      </c>
      <c r="BK38" s="41">
        <v>71019250</v>
      </c>
    </row>
    <row r="39" spans="3:63" ht="16.5" customHeight="1">
      <c r="D39" s="509"/>
      <c r="E39" s="43"/>
      <c r="F39" s="32">
        <v>4</v>
      </c>
      <c r="G39" s="33">
        <v>139</v>
      </c>
      <c r="H39" s="34" t="s">
        <v>143</v>
      </c>
      <c r="I39" s="35"/>
      <c r="J39" s="36"/>
      <c r="K39" s="35"/>
      <c r="L39" s="36"/>
      <c r="M39" s="37"/>
      <c r="N39" s="36"/>
      <c r="O39" s="37"/>
      <c r="P39" s="36"/>
      <c r="Q39" s="37"/>
      <c r="R39" s="36"/>
      <c r="S39" s="37"/>
      <c r="T39" s="36"/>
      <c r="U39" s="37"/>
      <c r="V39" s="36"/>
      <c r="W39" s="37"/>
      <c r="X39" s="36"/>
      <c r="Y39" s="37"/>
      <c r="Z39" s="36"/>
      <c r="AA39" s="37"/>
      <c r="AB39" s="36"/>
      <c r="AC39" s="37"/>
      <c r="AD39" s="36"/>
      <c r="AE39" s="37"/>
      <c r="AF39" s="36"/>
      <c r="AG39" s="35"/>
      <c r="AH39" s="36"/>
      <c r="AI39" s="37"/>
      <c r="AJ39" s="36"/>
      <c r="AK39" s="37"/>
      <c r="AL39" s="36"/>
      <c r="AM39" s="37"/>
      <c r="AN39" s="36"/>
      <c r="AO39" s="37"/>
      <c r="AP39" s="38"/>
      <c r="AQ39" s="38"/>
      <c r="AR39" s="38"/>
      <c r="AS39" s="39"/>
      <c r="AT39" s="39"/>
      <c r="AU39" s="39"/>
      <c r="AV39" s="39"/>
      <c r="AW39" s="39"/>
      <c r="AX39" s="39"/>
      <c r="AY39" s="39"/>
      <c r="AZ39" s="39"/>
      <c r="BA39" s="39"/>
      <c r="BB39" s="39"/>
      <c r="BC39" s="35"/>
      <c r="BD39" s="40"/>
      <c r="BE39" s="40"/>
      <c r="BF39" s="41">
        <v>-4274</v>
      </c>
      <c r="BG39" s="42">
        <v>124645500</v>
      </c>
      <c r="BH39" s="41">
        <v>0</v>
      </c>
      <c r="BI39" s="41">
        <v>0</v>
      </c>
      <c r="BJ39" s="41">
        <v>124645500</v>
      </c>
      <c r="BK39" s="41">
        <v>-4274</v>
      </c>
    </row>
    <row r="40" spans="3:63" ht="16.5" customHeight="1">
      <c r="D40" s="509"/>
      <c r="E40" s="43"/>
      <c r="F40" s="32"/>
      <c r="G40" s="33"/>
      <c r="H40" s="34" t="s">
        <v>144</v>
      </c>
      <c r="I40" s="35"/>
      <c r="J40" s="36"/>
      <c r="K40" s="35"/>
      <c r="L40" s="36"/>
      <c r="M40" s="37"/>
      <c r="N40" s="36"/>
      <c r="O40" s="37"/>
      <c r="P40" s="36"/>
      <c r="Q40" s="37"/>
      <c r="R40" s="36"/>
      <c r="S40" s="37"/>
      <c r="T40" s="36"/>
      <c r="U40" s="37"/>
      <c r="V40" s="36"/>
      <c r="W40" s="37"/>
      <c r="X40" s="36"/>
      <c r="Y40" s="37"/>
      <c r="Z40" s="36"/>
      <c r="AA40" s="37"/>
      <c r="AB40" s="36"/>
      <c r="AC40" s="37"/>
      <c r="AD40" s="36"/>
      <c r="AE40" s="37"/>
      <c r="AF40" s="36"/>
      <c r="AG40" s="35"/>
      <c r="AH40" s="36"/>
      <c r="AI40" s="37"/>
      <c r="AJ40" s="36"/>
      <c r="AK40" s="37"/>
      <c r="AL40" s="36"/>
      <c r="AM40" s="37"/>
      <c r="AN40" s="36"/>
      <c r="AO40" s="37"/>
      <c r="AP40" s="38"/>
      <c r="AQ40" s="38"/>
      <c r="AR40" s="38"/>
      <c r="AS40" s="39"/>
      <c r="AT40" s="39"/>
      <c r="AU40" s="39"/>
      <c r="AV40" s="39"/>
      <c r="AW40" s="39"/>
      <c r="AX40" s="39"/>
      <c r="AY40" s="39"/>
      <c r="AZ40" s="39"/>
      <c r="BA40" s="39"/>
      <c r="BB40" s="39"/>
      <c r="BC40" s="35"/>
      <c r="BD40" s="40"/>
      <c r="BE40" s="40"/>
      <c r="BF40" s="41">
        <v>0</v>
      </c>
      <c r="BG40" s="42">
        <v>0</v>
      </c>
      <c r="BH40" s="41">
        <v>0</v>
      </c>
      <c r="BI40" s="41">
        <v>0</v>
      </c>
      <c r="BJ40" s="41">
        <v>0</v>
      </c>
      <c r="BK40" s="41">
        <v>0</v>
      </c>
    </row>
    <row r="41" spans="3:63" ht="16.5" customHeight="1">
      <c r="D41" s="509"/>
      <c r="E41" s="43"/>
      <c r="F41" s="32">
        <v>5</v>
      </c>
      <c r="G41" s="33">
        <v>148</v>
      </c>
      <c r="H41" s="34" t="s">
        <v>145</v>
      </c>
      <c r="I41" s="35"/>
      <c r="J41" s="36"/>
      <c r="K41" s="35"/>
      <c r="L41" s="36"/>
      <c r="M41" s="37"/>
      <c r="N41" s="36"/>
      <c r="O41" s="37"/>
      <c r="P41" s="36"/>
      <c r="Q41" s="37"/>
      <c r="R41" s="36"/>
      <c r="S41" s="37"/>
      <c r="T41" s="36"/>
      <c r="U41" s="37"/>
      <c r="V41" s="36"/>
      <c r="W41" s="37"/>
      <c r="X41" s="36"/>
      <c r="Y41" s="37"/>
      <c r="Z41" s="36"/>
      <c r="AA41" s="37"/>
      <c r="AB41" s="36"/>
      <c r="AC41" s="37"/>
      <c r="AD41" s="36"/>
      <c r="AE41" s="37"/>
      <c r="AF41" s="36"/>
      <c r="AG41" s="35"/>
      <c r="AH41" s="36"/>
      <c r="AI41" s="37"/>
      <c r="AJ41" s="36"/>
      <c r="AK41" s="37"/>
      <c r="AL41" s="36"/>
      <c r="AM41" s="37"/>
      <c r="AN41" s="36"/>
      <c r="AO41" s="37"/>
      <c r="AP41" s="38"/>
      <c r="AQ41" s="38"/>
      <c r="AR41" s="38"/>
      <c r="AS41" s="39"/>
      <c r="AT41" s="39"/>
      <c r="AU41" s="39"/>
      <c r="AV41" s="39"/>
      <c r="AW41" s="39"/>
      <c r="AX41" s="39"/>
      <c r="AY41" s="39"/>
      <c r="AZ41" s="39"/>
      <c r="BA41" s="39"/>
      <c r="BB41" s="39"/>
      <c r="BC41" s="35"/>
      <c r="BD41" s="40"/>
      <c r="BE41" s="40"/>
      <c r="BF41" s="41">
        <v>0</v>
      </c>
      <c r="BG41" s="42">
        <v>67998000</v>
      </c>
      <c r="BH41" s="41">
        <v>0</v>
      </c>
      <c r="BI41" s="41">
        <v>0</v>
      </c>
      <c r="BJ41" s="41">
        <v>67702000</v>
      </c>
      <c r="BK41" s="41">
        <v>296000</v>
      </c>
    </row>
    <row r="42" spans="3:63" ht="16.5" customHeight="1">
      <c r="D42" s="509"/>
      <c r="E42" s="43"/>
      <c r="F42" s="32"/>
      <c r="G42" s="33"/>
      <c r="H42" s="34" t="s">
        <v>146</v>
      </c>
      <c r="I42" s="35"/>
      <c r="J42" s="36"/>
      <c r="K42" s="35"/>
      <c r="L42" s="36"/>
      <c r="M42" s="37"/>
      <c r="N42" s="36"/>
      <c r="O42" s="37"/>
      <c r="P42" s="36"/>
      <c r="Q42" s="37"/>
      <c r="R42" s="36"/>
      <c r="S42" s="37"/>
      <c r="T42" s="36"/>
      <c r="U42" s="37"/>
      <c r="V42" s="36"/>
      <c r="W42" s="37"/>
      <c r="X42" s="36"/>
      <c r="Y42" s="37"/>
      <c r="Z42" s="36"/>
      <c r="AA42" s="37"/>
      <c r="AB42" s="36"/>
      <c r="AC42" s="37"/>
      <c r="AD42" s="36"/>
      <c r="AE42" s="37"/>
      <c r="AF42" s="36"/>
      <c r="AG42" s="35"/>
      <c r="AH42" s="36"/>
      <c r="AI42" s="37"/>
      <c r="AJ42" s="36"/>
      <c r="AK42" s="37"/>
      <c r="AL42" s="36"/>
      <c r="AM42" s="37"/>
      <c r="AN42" s="36"/>
      <c r="AO42" s="37"/>
      <c r="AP42" s="38"/>
      <c r="AQ42" s="38"/>
      <c r="AR42" s="38"/>
      <c r="AS42" s="39"/>
      <c r="AT42" s="39"/>
      <c r="AU42" s="39"/>
      <c r="AV42" s="39"/>
      <c r="AW42" s="39"/>
      <c r="AX42" s="39"/>
      <c r="AY42" s="39"/>
      <c r="AZ42" s="39"/>
      <c r="BA42" s="39"/>
      <c r="BB42" s="39"/>
      <c r="BC42" s="35"/>
      <c r="BD42" s="40"/>
      <c r="BE42" s="40"/>
      <c r="BF42" s="41">
        <v>0</v>
      </c>
      <c r="BG42" s="42">
        <v>0</v>
      </c>
      <c r="BH42" s="41">
        <v>0</v>
      </c>
      <c r="BI42" s="41">
        <v>0</v>
      </c>
      <c r="BJ42" s="41">
        <v>0</v>
      </c>
      <c r="BK42" s="41">
        <v>0</v>
      </c>
    </row>
    <row r="43" spans="3:63" ht="16.5" customHeight="1">
      <c r="D43" s="509"/>
      <c r="E43" s="43"/>
      <c r="F43" s="32">
        <v>6</v>
      </c>
      <c r="G43" s="33">
        <v>135</v>
      </c>
      <c r="H43" s="34" t="s">
        <v>147</v>
      </c>
      <c r="I43" s="35"/>
      <c r="J43" s="36"/>
      <c r="K43" s="35"/>
      <c r="L43" s="36"/>
      <c r="M43" s="37"/>
      <c r="N43" s="36"/>
      <c r="O43" s="37"/>
      <c r="P43" s="36"/>
      <c r="Q43" s="37"/>
      <c r="R43" s="36"/>
      <c r="S43" s="37"/>
      <c r="T43" s="36"/>
      <c r="U43" s="37"/>
      <c r="V43" s="36"/>
      <c r="W43" s="37"/>
      <c r="X43" s="36"/>
      <c r="Y43" s="37"/>
      <c r="Z43" s="36"/>
      <c r="AA43" s="37"/>
      <c r="AB43" s="36"/>
      <c r="AC43" s="37"/>
      <c r="AD43" s="36"/>
      <c r="AE43" s="37"/>
      <c r="AF43" s="36"/>
      <c r="AG43" s="35"/>
      <c r="AH43" s="36"/>
      <c r="AI43" s="37"/>
      <c r="AJ43" s="36"/>
      <c r="AK43" s="37"/>
      <c r="AL43" s="36"/>
      <c r="AM43" s="37"/>
      <c r="AN43" s="36"/>
      <c r="AO43" s="37"/>
      <c r="AP43" s="38"/>
      <c r="AQ43" s="38"/>
      <c r="AR43" s="38"/>
      <c r="AS43" s="39"/>
      <c r="AT43" s="39"/>
      <c r="AU43" s="39"/>
      <c r="AV43" s="39"/>
      <c r="AW43" s="39"/>
      <c r="AX43" s="39"/>
      <c r="AY43" s="39"/>
      <c r="AZ43" s="39"/>
      <c r="BA43" s="39"/>
      <c r="BB43" s="39"/>
      <c r="BC43" s="35"/>
      <c r="BD43" s="40"/>
      <c r="BE43" s="40"/>
      <c r="BF43" s="41">
        <v>-20283</v>
      </c>
      <c r="BG43" s="42">
        <v>23005500</v>
      </c>
      <c r="BH43" s="41">
        <v>0</v>
      </c>
      <c r="BI43" s="41">
        <v>0</v>
      </c>
      <c r="BJ43" s="41">
        <v>22985500</v>
      </c>
      <c r="BK43" s="41">
        <v>-283</v>
      </c>
    </row>
    <row r="44" spans="3:63" ht="16.5" customHeight="1">
      <c r="D44" s="509"/>
      <c r="E44" s="43"/>
      <c r="F44" s="32">
        <v>7</v>
      </c>
      <c r="G44" s="33">
        <v>169</v>
      </c>
      <c r="H44" s="34" t="s">
        <v>148</v>
      </c>
      <c r="I44" s="35"/>
      <c r="J44" s="36"/>
      <c r="K44" s="35"/>
      <c r="L44" s="36"/>
      <c r="M44" s="37"/>
      <c r="N44" s="36"/>
      <c r="O44" s="37"/>
      <c r="P44" s="36"/>
      <c r="Q44" s="37"/>
      <c r="R44" s="36"/>
      <c r="S44" s="37"/>
      <c r="T44" s="36"/>
      <c r="U44" s="37"/>
      <c r="V44" s="36"/>
      <c r="W44" s="37"/>
      <c r="X44" s="36"/>
      <c r="Y44" s="37"/>
      <c r="Z44" s="36"/>
      <c r="AA44" s="37"/>
      <c r="AB44" s="36"/>
      <c r="AC44" s="37"/>
      <c r="AD44" s="36"/>
      <c r="AE44" s="37"/>
      <c r="AF44" s="36"/>
      <c r="AG44" s="35"/>
      <c r="AH44" s="36"/>
      <c r="AI44" s="37"/>
      <c r="AJ44" s="36"/>
      <c r="AK44" s="37"/>
      <c r="AL44" s="36"/>
      <c r="AM44" s="37"/>
      <c r="AN44" s="36"/>
      <c r="AO44" s="37"/>
      <c r="AP44" s="38"/>
      <c r="AQ44" s="38"/>
      <c r="AR44" s="38"/>
      <c r="AS44" s="39"/>
      <c r="AT44" s="39"/>
      <c r="AU44" s="39"/>
      <c r="AV44" s="39"/>
      <c r="AW44" s="39"/>
      <c r="AX44" s="39"/>
      <c r="AY44" s="39"/>
      <c r="AZ44" s="39"/>
      <c r="BA44" s="39"/>
      <c r="BB44" s="39"/>
      <c r="BC44" s="35"/>
      <c r="BD44" s="40"/>
      <c r="BE44" s="40"/>
      <c r="BF44" s="41">
        <v>0</v>
      </c>
      <c r="BG44" s="42">
        <v>172674600</v>
      </c>
      <c r="BH44" s="41">
        <v>0</v>
      </c>
      <c r="BI44" s="41">
        <v>0</v>
      </c>
      <c r="BJ44" s="41">
        <v>158619000</v>
      </c>
      <c r="BK44" s="41">
        <v>14055600</v>
      </c>
    </row>
    <row r="45" spans="3:63" ht="16.5" customHeight="1">
      <c r="D45" s="509"/>
      <c r="E45" s="43"/>
      <c r="F45" s="32"/>
      <c r="G45" s="33"/>
      <c r="H45" s="34" t="s">
        <v>149</v>
      </c>
      <c r="I45" s="35"/>
      <c r="J45" s="36"/>
      <c r="K45" s="35"/>
      <c r="L45" s="36"/>
      <c r="M45" s="37"/>
      <c r="N45" s="36"/>
      <c r="O45" s="37"/>
      <c r="P45" s="36"/>
      <c r="Q45" s="37"/>
      <c r="R45" s="36"/>
      <c r="S45" s="37"/>
      <c r="T45" s="36"/>
      <c r="U45" s="37"/>
      <c r="V45" s="36"/>
      <c r="W45" s="37"/>
      <c r="X45" s="36"/>
      <c r="Y45" s="37"/>
      <c r="Z45" s="36"/>
      <c r="AA45" s="37"/>
      <c r="AB45" s="36"/>
      <c r="AC45" s="37"/>
      <c r="AD45" s="36"/>
      <c r="AE45" s="37"/>
      <c r="AF45" s="36"/>
      <c r="AG45" s="35"/>
      <c r="AH45" s="36"/>
      <c r="AI45" s="37"/>
      <c r="AJ45" s="36"/>
      <c r="AK45" s="37"/>
      <c r="AL45" s="36"/>
      <c r="AM45" s="37"/>
      <c r="AN45" s="36"/>
      <c r="AO45" s="37"/>
      <c r="AP45" s="38"/>
      <c r="AQ45" s="38"/>
      <c r="AR45" s="38"/>
      <c r="AS45" s="39"/>
      <c r="AT45" s="39"/>
      <c r="AU45" s="39"/>
      <c r="AV45" s="39"/>
      <c r="AW45" s="39"/>
      <c r="AX45" s="39"/>
      <c r="AY45" s="39"/>
      <c r="AZ45" s="39"/>
      <c r="BA45" s="39"/>
      <c r="BB45" s="39"/>
      <c r="BC45" s="35"/>
      <c r="BD45" s="40"/>
      <c r="BE45" s="40"/>
      <c r="BF45" s="41">
        <v>0</v>
      </c>
      <c r="BG45" s="42">
        <v>145530000</v>
      </c>
      <c r="BH45" s="41">
        <v>0</v>
      </c>
      <c r="BI45" s="41">
        <v>0</v>
      </c>
      <c r="BJ45" s="41">
        <v>140910000</v>
      </c>
      <c r="BK45" s="41">
        <v>4620000</v>
      </c>
    </row>
    <row r="46" spans="3:63" ht="16.5" customHeight="1">
      <c r="D46" s="509"/>
      <c r="E46" s="43"/>
      <c r="F46" s="32">
        <v>8</v>
      </c>
      <c r="G46" s="33"/>
      <c r="H46" s="34" t="s">
        <v>150</v>
      </c>
      <c r="I46" s="35"/>
      <c r="J46" s="36"/>
      <c r="K46" s="35"/>
      <c r="L46" s="36"/>
      <c r="M46" s="37"/>
      <c r="N46" s="36"/>
      <c r="O46" s="37"/>
      <c r="P46" s="36"/>
      <c r="Q46" s="37"/>
      <c r="R46" s="36"/>
      <c r="S46" s="37"/>
      <c r="T46" s="36"/>
      <c r="U46" s="37"/>
      <c r="V46" s="36"/>
      <c r="W46" s="37"/>
      <c r="X46" s="36"/>
      <c r="Y46" s="37"/>
      <c r="Z46" s="36"/>
      <c r="AA46" s="37"/>
      <c r="AB46" s="36"/>
      <c r="AC46" s="37"/>
      <c r="AD46" s="36"/>
      <c r="AE46" s="37"/>
      <c r="AF46" s="36"/>
      <c r="AG46" s="35"/>
      <c r="AH46" s="36"/>
      <c r="AI46" s="37"/>
      <c r="AJ46" s="36"/>
      <c r="AK46" s="37"/>
      <c r="AL46" s="36"/>
      <c r="AM46" s="37"/>
      <c r="AN46" s="36"/>
      <c r="AO46" s="37"/>
      <c r="AP46" s="38"/>
      <c r="AQ46" s="38"/>
      <c r="AR46" s="38"/>
      <c r="AS46" s="39"/>
      <c r="AT46" s="39"/>
      <c r="AU46" s="39"/>
      <c r="AV46" s="39"/>
      <c r="AW46" s="39"/>
      <c r="AX46" s="39"/>
      <c r="AY46" s="39"/>
      <c r="AZ46" s="39"/>
      <c r="BA46" s="39"/>
      <c r="BB46" s="39"/>
      <c r="BC46" s="35"/>
      <c r="BD46" s="40"/>
      <c r="BE46" s="40"/>
      <c r="BF46" s="41">
        <v>-9522</v>
      </c>
      <c r="BG46" s="42">
        <v>22984500</v>
      </c>
      <c r="BH46" s="41">
        <v>0</v>
      </c>
      <c r="BI46" s="41">
        <v>0</v>
      </c>
      <c r="BJ46" s="41">
        <v>22984000</v>
      </c>
      <c r="BK46" s="41">
        <v>-9022</v>
      </c>
    </row>
    <row r="47" spans="3:63" ht="16.5" customHeight="1">
      <c r="D47" s="509"/>
      <c r="E47" s="43"/>
      <c r="F47" s="32">
        <v>9</v>
      </c>
      <c r="G47" s="33">
        <v>123</v>
      </c>
      <c r="H47" s="34" t="s">
        <v>151</v>
      </c>
      <c r="I47" s="35"/>
      <c r="J47" s="36"/>
      <c r="K47" s="35"/>
      <c r="L47" s="36"/>
      <c r="M47" s="37"/>
      <c r="N47" s="36"/>
      <c r="O47" s="37"/>
      <c r="P47" s="36"/>
      <c r="Q47" s="37"/>
      <c r="R47" s="36"/>
      <c r="S47" s="37"/>
      <c r="T47" s="36"/>
      <c r="U47" s="37"/>
      <c r="V47" s="36"/>
      <c r="W47" s="37"/>
      <c r="X47" s="36"/>
      <c r="Y47" s="37"/>
      <c r="Z47" s="36"/>
      <c r="AA47" s="37"/>
      <c r="AB47" s="36"/>
      <c r="AC47" s="37"/>
      <c r="AD47" s="36"/>
      <c r="AE47" s="37"/>
      <c r="AF47" s="36"/>
      <c r="AG47" s="35"/>
      <c r="AH47" s="36"/>
      <c r="AI47" s="37"/>
      <c r="AJ47" s="36"/>
      <c r="AK47" s="37"/>
      <c r="AL47" s="36"/>
      <c r="AM47" s="37"/>
      <c r="AN47" s="36"/>
      <c r="AO47" s="37"/>
      <c r="AP47" s="38"/>
      <c r="AQ47" s="38"/>
      <c r="AR47" s="38"/>
      <c r="AS47" s="39"/>
      <c r="AT47" s="39"/>
      <c r="AU47" s="39"/>
      <c r="AV47" s="39"/>
      <c r="AW47" s="39"/>
      <c r="AX47" s="39"/>
      <c r="AY47" s="39"/>
      <c r="AZ47" s="39"/>
      <c r="BA47" s="39"/>
      <c r="BB47" s="39"/>
      <c r="BC47" s="35"/>
      <c r="BD47" s="40"/>
      <c r="BE47" s="40"/>
      <c r="BF47" s="41">
        <v>0</v>
      </c>
      <c r="BG47" s="42">
        <v>9933000</v>
      </c>
      <c r="BH47" s="41">
        <v>0</v>
      </c>
      <c r="BI47" s="41">
        <v>0</v>
      </c>
      <c r="BJ47" s="41">
        <v>9933000</v>
      </c>
      <c r="BK47" s="41">
        <v>0</v>
      </c>
    </row>
    <row r="48" spans="3:63" ht="16.5" customHeight="1">
      <c r="D48" s="509"/>
      <c r="E48" s="43"/>
      <c r="F48" s="32"/>
      <c r="G48" s="33"/>
      <c r="H48" s="34" t="s">
        <v>152</v>
      </c>
      <c r="I48" s="35"/>
      <c r="J48" s="36"/>
      <c r="K48" s="35"/>
      <c r="L48" s="36"/>
      <c r="M48" s="37"/>
      <c r="N48" s="36"/>
      <c r="O48" s="37"/>
      <c r="P48" s="36"/>
      <c r="Q48" s="37"/>
      <c r="R48" s="36"/>
      <c r="S48" s="37"/>
      <c r="T48" s="36"/>
      <c r="U48" s="37"/>
      <c r="V48" s="36"/>
      <c r="W48" s="37"/>
      <c r="X48" s="36"/>
      <c r="Y48" s="37"/>
      <c r="Z48" s="36"/>
      <c r="AA48" s="37"/>
      <c r="AB48" s="36"/>
      <c r="AC48" s="37"/>
      <c r="AD48" s="36"/>
      <c r="AE48" s="37"/>
      <c r="AF48" s="36"/>
      <c r="AG48" s="35"/>
      <c r="AH48" s="36"/>
      <c r="AI48" s="37"/>
      <c r="AJ48" s="36"/>
      <c r="AK48" s="37"/>
      <c r="AL48" s="36"/>
      <c r="AM48" s="37"/>
      <c r="AN48" s="36"/>
      <c r="AO48" s="37"/>
      <c r="AP48" s="38"/>
      <c r="AQ48" s="38"/>
      <c r="AR48" s="38"/>
      <c r="AS48" s="39"/>
      <c r="AT48" s="39"/>
      <c r="AU48" s="39"/>
      <c r="AV48" s="39"/>
      <c r="AW48" s="39"/>
      <c r="AX48" s="39"/>
      <c r="AY48" s="39"/>
      <c r="AZ48" s="39"/>
      <c r="BA48" s="39"/>
      <c r="BB48" s="39"/>
      <c r="BC48" s="35"/>
      <c r="BD48" s="40"/>
      <c r="BE48" s="40"/>
      <c r="BF48" s="41">
        <v>0</v>
      </c>
      <c r="BG48" s="42">
        <v>0</v>
      </c>
      <c r="BH48" s="41">
        <v>0</v>
      </c>
      <c r="BI48" s="41">
        <v>0</v>
      </c>
      <c r="BJ48" s="41">
        <v>0</v>
      </c>
      <c r="BK48" s="41">
        <v>0</v>
      </c>
    </row>
    <row r="49" spans="4:63" ht="16.5" customHeight="1">
      <c r="D49" s="509"/>
      <c r="E49" s="43"/>
      <c r="F49" s="32">
        <v>10</v>
      </c>
      <c r="G49" s="33">
        <v>116</v>
      </c>
      <c r="H49" s="34" t="s">
        <v>153</v>
      </c>
      <c r="I49" s="35"/>
      <c r="J49" s="36"/>
      <c r="K49" s="35"/>
      <c r="L49" s="36"/>
      <c r="M49" s="37"/>
      <c r="N49" s="36"/>
      <c r="O49" s="37"/>
      <c r="P49" s="36"/>
      <c r="Q49" s="37"/>
      <c r="R49" s="36"/>
      <c r="S49" s="37"/>
      <c r="T49" s="36"/>
      <c r="U49" s="37"/>
      <c r="V49" s="36"/>
      <c r="W49" s="37"/>
      <c r="X49" s="36"/>
      <c r="Y49" s="37"/>
      <c r="Z49" s="36"/>
      <c r="AA49" s="37"/>
      <c r="AB49" s="36"/>
      <c r="AC49" s="37"/>
      <c r="AD49" s="36"/>
      <c r="AE49" s="37"/>
      <c r="AF49" s="36"/>
      <c r="AG49" s="35"/>
      <c r="AH49" s="36"/>
      <c r="AI49" s="37"/>
      <c r="AJ49" s="36"/>
      <c r="AK49" s="37"/>
      <c r="AL49" s="36"/>
      <c r="AM49" s="37"/>
      <c r="AN49" s="36"/>
      <c r="AO49" s="37"/>
      <c r="AP49" s="38"/>
      <c r="AQ49" s="38"/>
      <c r="AR49" s="38"/>
      <c r="AS49" s="39"/>
      <c r="AT49" s="39"/>
      <c r="AU49" s="39"/>
      <c r="AV49" s="39"/>
      <c r="AW49" s="39"/>
      <c r="AX49" s="39"/>
      <c r="AY49" s="39"/>
      <c r="AZ49" s="39"/>
      <c r="BA49" s="39"/>
      <c r="BB49" s="39"/>
      <c r="BC49" s="35"/>
      <c r="BD49" s="40"/>
      <c r="BE49" s="40"/>
      <c r="BF49" s="41">
        <v>-17400</v>
      </c>
      <c r="BG49" s="42">
        <v>0</v>
      </c>
      <c r="BH49" s="41">
        <v>0</v>
      </c>
      <c r="BI49" s="41">
        <v>0</v>
      </c>
      <c r="BJ49" s="41">
        <v>0</v>
      </c>
      <c r="BK49" s="41">
        <v>-17400</v>
      </c>
    </row>
    <row r="50" spans="4:63" ht="16.5" customHeight="1">
      <c r="D50" s="509"/>
      <c r="E50" s="43"/>
      <c r="F50" s="32">
        <v>11</v>
      </c>
      <c r="G50" s="33"/>
      <c r="H50" s="34" t="s">
        <v>154</v>
      </c>
      <c r="I50" s="35"/>
      <c r="J50" s="36"/>
      <c r="K50" s="35"/>
      <c r="L50" s="36"/>
      <c r="M50" s="37"/>
      <c r="N50" s="36"/>
      <c r="O50" s="37"/>
      <c r="P50" s="36"/>
      <c r="Q50" s="37"/>
      <c r="R50" s="36"/>
      <c r="S50" s="37"/>
      <c r="T50" s="36"/>
      <c r="U50" s="37"/>
      <c r="V50" s="36"/>
      <c r="W50" s="37"/>
      <c r="X50" s="36"/>
      <c r="Y50" s="37"/>
      <c r="Z50" s="36"/>
      <c r="AA50" s="37"/>
      <c r="AB50" s="36"/>
      <c r="AC50" s="37"/>
      <c r="AD50" s="36"/>
      <c r="AE50" s="37"/>
      <c r="AF50" s="36"/>
      <c r="AG50" s="35"/>
      <c r="AH50" s="36"/>
      <c r="AI50" s="37"/>
      <c r="AJ50" s="36"/>
      <c r="AK50" s="37"/>
      <c r="AL50" s="36"/>
      <c r="AM50" s="37"/>
      <c r="AN50" s="36"/>
      <c r="AO50" s="37"/>
      <c r="AP50" s="38"/>
      <c r="AQ50" s="38"/>
      <c r="AR50" s="38"/>
      <c r="AS50" s="39"/>
      <c r="AT50" s="39"/>
      <c r="AU50" s="39"/>
      <c r="AV50" s="39"/>
      <c r="AW50" s="39"/>
      <c r="AX50" s="39"/>
      <c r="AY50" s="39"/>
      <c r="AZ50" s="39"/>
      <c r="BA50" s="39"/>
      <c r="BB50" s="39"/>
      <c r="BC50" s="35"/>
      <c r="BD50" s="40"/>
      <c r="BE50" s="40"/>
      <c r="BF50" s="41">
        <v>-5230</v>
      </c>
      <c r="BG50" s="42">
        <v>0</v>
      </c>
      <c r="BH50" s="41">
        <v>0</v>
      </c>
      <c r="BI50" s="41">
        <v>0</v>
      </c>
      <c r="BJ50" s="41">
        <v>0</v>
      </c>
      <c r="BK50" s="41">
        <v>-5230</v>
      </c>
    </row>
    <row r="51" spans="4:63" ht="16.5" customHeight="1">
      <c r="D51" s="509"/>
      <c r="E51" s="43"/>
      <c r="F51" s="32">
        <v>12</v>
      </c>
      <c r="G51" s="33"/>
      <c r="H51" s="34" t="s">
        <v>155</v>
      </c>
      <c r="I51" s="35"/>
      <c r="J51" s="36"/>
      <c r="K51" s="35"/>
      <c r="L51" s="36"/>
      <c r="M51" s="37"/>
      <c r="N51" s="36"/>
      <c r="O51" s="37"/>
      <c r="P51" s="36"/>
      <c r="Q51" s="37"/>
      <c r="R51" s="36"/>
      <c r="S51" s="37"/>
      <c r="T51" s="36"/>
      <c r="U51" s="37"/>
      <c r="V51" s="36"/>
      <c r="W51" s="37"/>
      <c r="X51" s="36"/>
      <c r="Y51" s="37"/>
      <c r="Z51" s="36"/>
      <c r="AA51" s="37"/>
      <c r="AB51" s="36"/>
      <c r="AC51" s="37"/>
      <c r="AD51" s="36"/>
      <c r="AE51" s="37"/>
      <c r="AF51" s="36"/>
      <c r="AG51" s="35"/>
      <c r="AH51" s="36"/>
      <c r="AI51" s="37"/>
      <c r="AJ51" s="36"/>
      <c r="AK51" s="37"/>
      <c r="AL51" s="36"/>
      <c r="AM51" s="37"/>
      <c r="AN51" s="36"/>
      <c r="AO51" s="37"/>
      <c r="AP51" s="38"/>
      <c r="AQ51" s="38"/>
      <c r="AR51" s="38"/>
      <c r="AS51" s="39"/>
      <c r="AT51" s="39"/>
      <c r="AU51" s="39"/>
      <c r="AV51" s="39"/>
      <c r="AW51" s="39"/>
      <c r="AX51" s="39"/>
      <c r="AY51" s="39"/>
      <c r="AZ51" s="39"/>
      <c r="BA51" s="39"/>
      <c r="BB51" s="39"/>
      <c r="BC51" s="35"/>
      <c r="BD51" s="40"/>
      <c r="BE51" s="40"/>
      <c r="BF51" s="41">
        <v>0</v>
      </c>
      <c r="BG51" s="42">
        <v>956970</v>
      </c>
      <c r="BH51" s="41">
        <v>0</v>
      </c>
      <c r="BI51" s="41">
        <v>0</v>
      </c>
      <c r="BJ51" s="41">
        <v>957000</v>
      </c>
      <c r="BK51" s="41">
        <v>-30</v>
      </c>
    </row>
    <row r="52" spans="4:63" ht="16.5" customHeight="1">
      <c r="D52" s="509"/>
      <c r="E52" s="43"/>
      <c r="F52" s="32">
        <v>13</v>
      </c>
      <c r="G52" s="33">
        <v>121</v>
      </c>
      <c r="H52" s="34" t="s">
        <v>156</v>
      </c>
      <c r="I52" s="35"/>
      <c r="J52" s="36"/>
      <c r="K52" s="35"/>
      <c r="L52" s="36"/>
      <c r="M52" s="37"/>
      <c r="N52" s="36"/>
      <c r="O52" s="37"/>
      <c r="P52" s="36"/>
      <c r="Q52" s="37"/>
      <c r="R52" s="36"/>
      <c r="S52" s="37"/>
      <c r="T52" s="36"/>
      <c r="U52" s="37"/>
      <c r="V52" s="36"/>
      <c r="W52" s="37"/>
      <c r="X52" s="36"/>
      <c r="Y52" s="37"/>
      <c r="Z52" s="36"/>
      <c r="AA52" s="37"/>
      <c r="AB52" s="36"/>
      <c r="AC52" s="37"/>
      <c r="AD52" s="36"/>
      <c r="AE52" s="37"/>
      <c r="AF52" s="36"/>
      <c r="AG52" s="35"/>
      <c r="AH52" s="36"/>
      <c r="AI52" s="37"/>
      <c r="AJ52" s="36"/>
      <c r="AK52" s="37"/>
      <c r="AL52" s="36"/>
      <c r="AM52" s="37"/>
      <c r="AN52" s="36"/>
      <c r="AO52" s="37"/>
      <c r="AP52" s="38"/>
      <c r="AQ52" s="38"/>
      <c r="AR52" s="38"/>
      <c r="AS52" s="39"/>
      <c r="AT52" s="39"/>
      <c r="AU52" s="39"/>
      <c r="AV52" s="39"/>
      <c r="AW52" s="39"/>
      <c r="AX52" s="39"/>
      <c r="AY52" s="39"/>
      <c r="AZ52" s="39"/>
      <c r="BA52" s="39"/>
      <c r="BB52" s="39"/>
      <c r="BC52" s="35"/>
      <c r="BD52" s="40"/>
      <c r="BE52" s="40"/>
      <c r="BF52" s="41">
        <v>10313299</v>
      </c>
      <c r="BG52" s="42">
        <v>0</v>
      </c>
      <c r="BH52" s="41">
        <v>0</v>
      </c>
      <c r="BI52" s="41">
        <v>0</v>
      </c>
      <c r="BJ52" s="41">
        <v>1000000</v>
      </c>
      <c r="BK52" s="41">
        <v>9313299</v>
      </c>
    </row>
    <row r="53" spans="4:63" ht="16.5" customHeight="1">
      <c r="D53" s="509"/>
      <c r="E53" s="43"/>
      <c r="F53" s="32">
        <v>14</v>
      </c>
      <c r="G53" s="33">
        <v>120</v>
      </c>
      <c r="H53" s="34" t="s">
        <v>157</v>
      </c>
      <c r="I53" s="35"/>
      <c r="J53" s="36"/>
      <c r="K53" s="35"/>
      <c r="L53" s="36"/>
      <c r="M53" s="37"/>
      <c r="N53" s="36"/>
      <c r="O53" s="37"/>
      <c r="P53" s="36"/>
      <c r="Q53" s="37"/>
      <c r="R53" s="36"/>
      <c r="S53" s="37"/>
      <c r="T53" s="36"/>
      <c r="U53" s="37"/>
      <c r="V53" s="36"/>
      <c r="W53" s="37"/>
      <c r="X53" s="36"/>
      <c r="Y53" s="37"/>
      <c r="Z53" s="36"/>
      <c r="AA53" s="37"/>
      <c r="AB53" s="36"/>
      <c r="AC53" s="37"/>
      <c r="AD53" s="36"/>
      <c r="AE53" s="37"/>
      <c r="AF53" s="36"/>
      <c r="AG53" s="35"/>
      <c r="AH53" s="36"/>
      <c r="AI53" s="37"/>
      <c r="AJ53" s="36"/>
      <c r="AK53" s="37"/>
      <c r="AL53" s="36"/>
      <c r="AM53" s="37"/>
      <c r="AN53" s="36"/>
      <c r="AO53" s="37"/>
      <c r="AP53" s="38"/>
      <c r="AQ53" s="38"/>
      <c r="AR53" s="38"/>
      <c r="AS53" s="39"/>
      <c r="AT53" s="39"/>
      <c r="AU53" s="39"/>
      <c r="AV53" s="39"/>
      <c r="AW53" s="39"/>
      <c r="AX53" s="39"/>
      <c r="AY53" s="39"/>
      <c r="AZ53" s="39"/>
      <c r="BA53" s="39"/>
      <c r="BB53" s="39"/>
      <c r="BC53" s="35"/>
      <c r="BD53" s="40"/>
      <c r="BE53" s="40"/>
      <c r="BF53" s="41">
        <v>0</v>
      </c>
      <c r="BG53" s="42">
        <v>0</v>
      </c>
      <c r="BH53" s="41">
        <v>0</v>
      </c>
      <c r="BI53" s="41">
        <v>0</v>
      </c>
      <c r="BJ53" s="41">
        <v>0</v>
      </c>
      <c r="BK53" s="41">
        <v>0</v>
      </c>
    </row>
    <row r="54" spans="4:63" ht="16.5" customHeight="1">
      <c r="D54" s="18"/>
      <c r="E54" s="43"/>
      <c r="F54" s="44">
        <v>15</v>
      </c>
      <c r="G54" s="45"/>
      <c r="H54" s="34" t="s">
        <v>158</v>
      </c>
      <c r="I54" s="35"/>
      <c r="J54" s="36"/>
      <c r="K54" s="35"/>
      <c r="L54" s="36"/>
      <c r="M54" s="37"/>
      <c r="N54" s="36"/>
      <c r="O54" s="37"/>
      <c r="P54" s="36"/>
      <c r="Q54" s="37"/>
      <c r="R54" s="36"/>
      <c r="S54" s="37"/>
      <c r="T54" s="36"/>
      <c r="U54" s="37"/>
      <c r="V54" s="36"/>
      <c r="W54" s="37"/>
      <c r="X54" s="36"/>
      <c r="Y54" s="37"/>
      <c r="Z54" s="36"/>
      <c r="AA54" s="37"/>
      <c r="AB54" s="36"/>
      <c r="AC54" s="37"/>
      <c r="AD54" s="36"/>
      <c r="AE54" s="37"/>
      <c r="AF54" s="36"/>
      <c r="AG54" s="35"/>
      <c r="AH54" s="36"/>
      <c r="AI54" s="37"/>
      <c r="AJ54" s="36"/>
      <c r="AK54" s="37"/>
      <c r="AL54" s="36"/>
      <c r="AM54" s="37"/>
      <c r="AN54" s="36"/>
      <c r="AO54" s="37"/>
      <c r="AP54" s="38"/>
      <c r="AQ54" s="38"/>
      <c r="AR54" s="38"/>
      <c r="AS54" s="39"/>
      <c r="AT54" s="39"/>
      <c r="AU54" s="39"/>
      <c r="AV54" s="39"/>
      <c r="AW54" s="39"/>
      <c r="AX54" s="39"/>
      <c r="AY54" s="39"/>
      <c r="AZ54" s="39"/>
      <c r="BA54" s="39"/>
      <c r="BB54" s="39"/>
      <c r="BC54" s="35"/>
      <c r="BD54" s="40"/>
      <c r="BE54" s="40"/>
      <c r="BF54" s="41">
        <v>-22679</v>
      </c>
      <c r="BG54" s="42">
        <v>40396650</v>
      </c>
      <c r="BH54" s="41">
        <v>0</v>
      </c>
      <c r="BI54" s="41">
        <v>0</v>
      </c>
      <c r="BJ54" s="41">
        <v>40396500</v>
      </c>
      <c r="BK54" s="41">
        <v>-22529</v>
      </c>
    </row>
    <row r="55" spans="4:63" ht="16.5" customHeight="1">
      <c r="D55" s="18"/>
      <c r="E55" s="43"/>
      <c r="F55" s="44">
        <v>16</v>
      </c>
      <c r="G55" s="45"/>
      <c r="H55" s="34" t="s">
        <v>159</v>
      </c>
      <c r="I55" s="35"/>
      <c r="J55" s="36"/>
      <c r="K55" s="35"/>
      <c r="L55" s="36"/>
      <c r="M55" s="37"/>
      <c r="N55" s="36"/>
      <c r="O55" s="37"/>
      <c r="P55" s="36"/>
      <c r="Q55" s="37"/>
      <c r="R55" s="36"/>
      <c r="S55" s="37"/>
      <c r="T55" s="36"/>
      <c r="U55" s="37"/>
      <c r="V55" s="36"/>
      <c r="W55" s="37"/>
      <c r="X55" s="36"/>
      <c r="Y55" s="37"/>
      <c r="Z55" s="36"/>
      <c r="AA55" s="37"/>
      <c r="AB55" s="36"/>
      <c r="AC55" s="37"/>
      <c r="AD55" s="36"/>
      <c r="AE55" s="37"/>
      <c r="AF55" s="36"/>
      <c r="AG55" s="35"/>
      <c r="AH55" s="36"/>
      <c r="AI55" s="37"/>
      <c r="AJ55" s="36"/>
      <c r="AK55" s="37"/>
      <c r="AL55" s="36"/>
      <c r="AM55" s="37"/>
      <c r="AN55" s="36"/>
      <c r="AO55" s="37"/>
      <c r="AP55" s="38"/>
      <c r="AQ55" s="38"/>
      <c r="AR55" s="38"/>
      <c r="AS55" s="39"/>
      <c r="AT55" s="39"/>
      <c r="AU55" s="39"/>
      <c r="AV55" s="39"/>
      <c r="AW55" s="39"/>
      <c r="AX55" s="39"/>
      <c r="AY55" s="39"/>
      <c r="AZ55" s="39"/>
      <c r="BA55" s="39"/>
      <c r="BB55" s="39"/>
      <c r="BC55" s="35"/>
      <c r="BD55" s="40"/>
      <c r="BE55" s="40"/>
      <c r="BF55" s="41">
        <v>0</v>
      </c>
      <c r="BG55" s="42">
        <v>0</v>
      </c>
      <c r="BH55" s="41">
        <v>0</v>
      </c>
      <c r="BI55" s="41">
        <v>0</v>
      </c>
      <c r="BJ55" s="41">
        <v>0</v>
      </c>
      <c r="BK55" s="41">
        <v>0</v>
      </c>
    </row>
    <row r="56" spans="4:63" ht="16.5" customHeight="1">
      <c r="D56" s="18"/>
      <c r="E56" s="43"/>
      <c r="F56" s="44">
        <v>17</v>
      </c>
      <c r="G56" s="45"/>
      <c r="H56" s="34" t="s">
        <v>160</v>
      </c>
      <c r="I56" s="35"/>
      <c r="J56" s="36"/>
      <c r="K56" s="35"/>
      <c r="L56" s="36"/>
      <c r="M56" s="37"/>
      <c r="N56" s="36"/>
      <c r="O56" s="37"/>
      <c r="P56" s="36"/>
      <c r="Q56" s="37"/>
      <c r="R56" s="36"/>
      <c r="S56" s="37"/>
      <c r="T56" s="36"/>
      <c r="U56" s="37"/>
      <c r="V56" s="36"/>
      <c r="W56" s="37"/>
      <c r="X56" s="36"/>
      <c r="Y56" s="37"/>
      <c r="Z56" s="36"/>
      <c r="AA56" s="37"/>
      <c r="AB56" s="36"/>
      <c r="AC56" s="37"/>
      <c r="AD56" s="36"/>
      <c r="AE56" s="37"/>
      <c r="AF56" s="36"/>
      <c r="AG56" s="35"/>
      <c r="AH56" s="36"/>
      <c r="AI56" s="37"/>
      <c r="AJ56" s="36"/>
      <c r="AK56" s="37"/>
      <c r="AL56" s="36"/>
      <c r="AM56" s="37"/>
      <c r="AN56" s="36"/>
      <c r="AO56" s="37"/>
      <c r="AP56" s="38"/>
      <c r="AQ56" s="38"/>
      <c r="AR56" s="38"/>
      <c r="AS56" s="39"/>
      <c r="AT56" s="39"/>
      <c r="AU56" s="39"/>
      <c r="AV56" s="39"/>
      <c r="AW56" s="39"/>
      <c r="AX56" s="39"/>
      <c r="AY56" s="39"/>
      <c r="AZ56" s="39"/>
      <c r="BA56" s="39"/>
      <c r="BB56" s="39"/>
      <c r="BC56" s="35"/>
      <c r="BD56" s="40"/>
      <c r="BE56" s="40"/>
      <c r="BF56" s="41">
        <v>-27845</v>
      </c>
      <c r="BG56" s="42">
        <v>33928650</v>
      </c>
      <c r="BH56" s="41">
        <v>0</v>
      </c>
      <c r="BI56" s="41">
        <v>0</v>
      </c>
      <c r="BJ56" s="41">
        <v>33928500</v>
      </c>
      <c r="BK56" s="41">
        <v>-27695</v>
      </c>
    </row>
    <row r="57" spans="4:63" ht="16.5" customHeight="1">
      <c r="D57" s="18"/>
      <c r="E57" s="43"/>
      <c r="F57" s="44"/>
      <c r="G57" s="45"/>
      <c r="H57" s="34" t="s">
        <v>161</v>
      </c>
      <c r="I57" s="35"/>
      <c r="J57" s="36"/>
      <c r="K57" s="35"/>
      <c r="L57" s="36"/>
      <c r="M57" s="37"/>
      <c r="N57" s="36"/>
      <c r="O57" s="37"/>
      <c r="P57" s="36"/>
      <c r="Q57" s="37"/>
      <c r="R57" s="36"/>
      <c r="S57" s="37"/>
      <c r="T57" s="36"/>
      <c r="U57" s="37"/>
      <c r="V57" s="36"/>
      <c r="W57" s="37"/>
      <c r="X57" s="36"/>
      <c r="Y57" s="37"/>
      <c r="Z57" s="36"/>
      <c r="AA57" s="37"/>
      <c r="AB57" s="36"/>
      <c r="AC57" s="37"/>
      <c r="AD57" s="36"/>
      <c r="AE57" s="37"/>
      <c r="AF57" s="36"/>
      <c r="AG57" s="35"/>
      <c r="AH57" s="36"/>
      <c r="AI57" s="37"/>
      <c r="AJ57" s="36"/>
      <c r="AK57" s="37"/>
      <c r="AL57" s="36"/>
      <c r="AM57" s="37"/>
      <c r="AN57" s="36"/>
      <c r="AO57" s="37"/>
      <c r="AP57" s="38"/>
      <c r="AQ57" s="38"/>
      <c r="AR57" s="38"/>
      <c r="AS57" s="39"/>
      <c r="AT57" s="39"/>
      <c r="AU57" s="39"/>
      <c r="AV57" s="39"/>
      <c r="AW57" s="39"/>
      <c r="AX57" s="39"/>
      <c r="AY57" s="39"/>
      <c r="AZ57" s="39"/>
      <c r="BA57" s="39"/>
      <c r="BB57" s="39"/>
      <c r="BC57" s="35"/>
      <c r="BD57" s="40"/>
      <c r="BE57" s="40"/>
      <c r="BF57" s="41">
        <v>0</v>
      </c>
      <c r="BG57" s="42">
        <v>4620000</v>
      </c>
      <c r="BH57" s="41">
        <v>0</v>
      </c>
      <c r="BI57" s="41">
        <v>0</v>
      </c>
      <c r="BJ57" s="41">
        <v>4620000</v>
      </c>
      <c r="BK57" s="41">
        <v>0</v>
      </c>
    </row>
    <row r="58" spans="4:63" ht="16.5" customHeight="1">
      <c r="D58" s="18"/>
      <c r="E58" s="43"/>
      <c r="F58" s="44">
        <v>18</v>
      </c>
      <c r="G58" s="45"/>
      <c r="H58" s="34" t="s">
        <v>162</v>
      </c>
      <c r="I58" s="35"/>
      <c r="J58" s="36"/>
      <c r="K58" s="35"/>
      <c r="L58" s="36"/>
      <c r="M58" s="37"/>
      <c r="N58" s="36"/>
      <c r="O58" s="37"/>
      <c r="P58" s="36"/>
      <c r="Q58" s="37"/>
      <c r="R58" s="36"/>
      <c r="S58" s="37"/>
      <c r="T58" s="36"/>
      <c r="U58" s="37"/>
      <c r="V58" s="36"/>
      <c r="W58" s="37"/>
      <c r="X58" s="36"/>
      <c r="Y58" s="37"/>
      <c r="Z58" s="36"/>
      <c r="AA58" s="37"/>
      <c r="AB58" s="36"/>
      <c r="AC58" s="37"/>
      <c r="AD58" s="36"/>
      <c r="AE58" s="37"/>
      <c r="AF58" s="36"/>
      <c r="AG58" s="35"/>
      <c r="AH58" s="36"/>
      <c r="AI58" s="37"/>
      <c r="AJ58" s="36"/>
      <c r="AK58" s="37"/>
      <c r="AL58" s="36"/>
      <c r="AM58" s="37"/>
      <c r="AN58" s="36"/>
      <c r="AO58" s="37"/>
      <c r="AP58" s="38"/>
      <c r="AQ58" s="38"/>
      <c r="AR58" s="38"/>
      <c r="AS58" s="39"/>
      <c r="AT58" s="39"/>
      <c r="AU58" s="39"/>
      <c r="AV58" s="39"/>
      <c r="AW58" s="39"/>
      <c r="AX58" s="39"/>
      <c r="AY58" s="39"/>
      <c r="AZ58" s="39"/>
      <c r="BA58" s="39"/>
      <c r="BB58" s="39"/>
      <c r="BC58" s="35"/>
      <c r="BD58" s="40"/>
      <c r="BE58" s="40"/>
      <c r="BF58" s="41">
        <v>-3535</v>
      </c>
      <c r="BG58" s="42">
        <v>0</v>
      </c>
      <c r="BH58" s="41">
        <v>0</v>
      </c>
      <c r="BI58" s="41">
        <v>0</v>
      </c>
      <c r="BJ58" s="41">
        <v>0</v>
      </c>
      <c r="BK58" s="41">
        <v>-3535</v>
      </c>
    </row>
    <row r="59" spans="4:63" ht="16.5" customHeight="1">
      <c r="D59" s="18"/>
      <c r="E59" s="43"/>
      <c r="F59" s="44"/>
      <c r="G59" s="45"/>
      <c r="H59" s="34" t="s">
        <v>163</v>
      </c>
      <c r="I59" s="35"/>
      <c r="J59" s="36"/>
      <c r="K59" s="35"/>
      <c r="L59" s="36"/>
      <c r="M59" s="37"/>
      <c r="N59" s="36"/>
      <c r="O59" s="37"/>
      <c r="P59" s="36"/>
      <c r="Q59" s="37"/>
      <c r="R59" s="36"/>
      <c r="S59" s="37"/>
      <c r="T59" s="36"/>
      <c r="U59" s="37"/>
      <c r="V59" s="36"/>
      <c r="W59" s="37"/>
      <c r="X59" s="36"/>
      <c r="Y59" s="37"/>
      <c r="Z59" s="36"/>
      <c r="AA59" s="37"/>
      <c r="AB59" s="36"/>
      <c r="AC59" s="37"/>
      <c r="AD59" s="36"/>
      <c r="AE59" s="37"/>
      <c r="AF59" s="36"/>
      <c r="AG59" s="35"/>
      <c r="AH59" s="36"/>
      <c r="AI59" s="37"/>
      <c r="AJ59" s="36"/>
      <c r="AK59" s="37"/>
      <c r="AL59" s="36"/>
      <c r="AM59" s="37"/>
      <c r="AN59" s="36"/>
      <c r="AO59" s="37"/>
      <c r="AP59" s="38"/>
      <c r="AQ59" s="38"/>
      <c r="AR59" s="38"/>
      <c r="AS59" s="39"/>
      <c r="AT59" s="39"/>
      <c r="AU59" s="39"/>
      <c r="AV59" s="39"/>
      <c r="AW59" s="39"/>
      <c r="AX59" s="39"/>
      <c r="AY59" s="39"/>
      <c r="AZ59" s="39"/>
      <c r="BA59" s="39"/>
      <c r="BB59" s="39"/>
      <c r="BC59" s="35"/>
      <c r="BD59" s="40"/>
      <c r="BE59" s="40"/>
      <c r="BF59" s="41">
        <v>0</v>
      </c>
      <c r="BG59" s="42">
        <v>0</v>
      </c>
      <c r="BH59" s="41">
        <v>0</v>
      </c>
      <c r="BI59" s="41">
        <v>0</v>
      </c>
      <c r="BJ59" s="41">
        <v>0</v>
      </c>
      <c r="BK59" s="41">
        <v>0</v>
      </c>
    </row>
    <row r="60" spans="4:63" ht="16.5" customHeight="1">
      <c r="D60" s="18"/>
      <c r="E60" s="43"/>
      <c r="F60" s="44"/>
      <c r="G60" s="45"/>
      <c r="H60" s="34" t="s">
        <v>164</v>
      </c>
      <c r="I60" s="35"/>
      <c r="J60" s="36"/>
      <c r="K60" s="35"/>
      <c r="L60" s="36"/>
      <c r="M60" s="37"/>
      <c r="N60" s="36"/>
      <c r="O60" s="37"/>
      <c r="P60" s="36"/>
      <c r="Q60" s="37"/>
      <c r="R60" s="36"/>
      <c r="S60" s="37"/>
      <c r="T60" s="36"/>
      <c r="U60" s="37"/>
      <c r="V60" s="36"/>
      <c r="W60" s="37"/>
      <c r="X60" s="36"/>
      <c r="Y60" s="37"/>
      <c r="Z60" s="36"/>
      <c r="AA60" s="37"/>
      <c r="AB60" s="36"/>
      <c r="AC60" s="37"/>
      <c r="AD60" s="36"/>
      <c r="AE60" s="37"/>
      <c r="AF60" s="36"/>
      <c r="AG60" s="35"/>
      <c r="AH60" s="36"/>
      <c r="AI60" s="37"/>
      <c r="AJ60" s="36"/>
      <c r="AK60" s="37"/>
      <c r="AL60" s="36"/>
      <c r="AM60" s="37"/>
      <c r="AN60" s="36"/>
      <c r="AO60" s="37"/>
      <c r="AP60" s="38"/>
      <c r="AQ60" s="38"/>
      <c r="AR60" s="38"/>
      <c r="AS60" s="39"/>
      <c r="AT60" s="39"/>
      <c r="AU60" s="39"/>
      <c r="AV60" s="39"/>
      <c r="AW60" s="39"/>
      <c r="AX60" s="39"/>
      <c r="AY60" s="39"/>
      <c r="AZ60" s="39"/>
      <c r="BA60" s="39"/>
      <c r="BB60" s="39"/>
      <c r="BC60" s="35"/>
      <c r="BD60" s="40"/>
      <c r="BE60" s="40"/>
      <c r="BF60" s="41">
        <v>0</v>
      </c>
      <c r="BG60" s="42">
        <v>13860000</v>
      </c>
      <c r="BH60" s="41">
        <v>0</v>
      </c>
      <c r="BI60" s="41">
        <v>0</v>
      </c>
      <c r="BJ60" s="41">
        <v>13868000</v>
      </c>
      <c r="BK60" s="41">
        <v>-8000</v>
      </c>
    </row>
    <row r="61" spans="4:63" ht="16.5" customHeight="1">
      <c r="D61" s="18"/>
      <c r="E61" s="43"/>
      <c r="F61" s="44">
        <v>18</v>
      </c>
      <c r="G61" s="45"/>
      <c r="H61" s="34" t="s">
        <v>165</v>
      </c>
      <c r="I61" s="35"/>
      <c r="J61" s="36"/>
      <c r="K61" s="35"/>
      <c r="L61" s="36"/>
      <c r="M61" s="37"/>
      <c r="N61" s="36"/>
      <c r="O61" s="37"/>
      <c r="P61" s="36"/>
      <c r="Q61" s="37"/>
      <c r="R61" s="36"/>
      <c r="S61" s="37"/>
      <c r="T61" s="36"/>
      <c r="U61" s="37"/>
      <c r="V61" s="36"/>
      <c r="W61" s="37"/>
      <c r="X61" s="36"/>
      <c r="Y61" s="37"/>
      <c r="Z61" s="36"/>
      <c r="AA61" s="37"/>
      <c r="AB61" s="36"/>
      <c r="AC61" s="37"/>
      <c r="AD61" s="36"/>
      <c r="AE61" s="37"/>
      <c r="AF61" s="36"/>
      <c r="AG61" s="35"/>
      <c r="AH61" s="36"/>
      <c r="AI61" s="37"/>
      <c r="AJ61" s="36"/>
      <c r="AK61" s="37"/>
      <c r="AL61" s="36"/>
      <c r="AM61" s="37"/>
      <c r="AN61" s="36"/>
      <c r="AO61" s="37"/>
      <c r="AP61" s="38"/>
      <c r="AQ61" s="38"/>
      <c r="AR61" s="38"/>
      <c r="AS61" s="39"/>
      <c r="AT61" s="39"/>
      <c r="AU61" s="39"/>
      <c r="AV61" s="39"/>
      <c r="AW61" s="39"/>
      <c r="AX61" s="39"/>
      <c r="AY61" s="39"/>
      <c r="AZ61" s="39"/>
      <c r="BA61" s="39"/>
      <c r="BB61" s="39"/>
      <c r="BC61" s="35"/>
      <c r="BD61" s="40"/>
      <c r="BE61" s="40"/>
      <c r="BF61" s="41">
        <v>-26043</v>
      </c>
      <c r="BG61" s="42">
        <v>0</v>
      </c>
      <c r="BH61" s="41">
        <v>0</v>
      </c>
      <c r="BI61" s="41">
        <v>0</v>
      </c>
      <c r="BJ61" s="41">
        <v>0</v>
      </c>
      <c r="BK61" s="41">
        <v>-26043</v>
      </c>
    </row>
    <row r="62" spans="4:63" ht="16.5" customHeight="1">
      <c r="D62" s="18"/>
      <c r="E62" s="43"/>
      <c r="F62" s="44"/>
      <c r="G62" s="45"/>
      <c r="H62" s="34" t="s">
        <v>166</v>
      </c>
      <c r="I62" s="35"/>
      <c r="J62" s="36"/>
      <c r="K62" s="35"/>
      <c r="L62" s="36"/>
      <c r="M62" s="37"/>
      <c r="N62" s="36"/>
      <c r="O62" s="37"/>
      <c r="P62" s="36"/>
      <c r="Q62" s="37"/>
      <c r="R62" s="36"/>
      <c r="S62" s="37"/>
      <c r="T62" s="36"/>
      <c r="U62" s="37"/>
      <c r="V62" s="36"/>
      <c r="W62" s="37"/>
      <c r="X62" s="36"/>
      <c r="Y62" s="37"/>
      <c r="Z62" s="36"/>
      <c r="AA62" s="37"/>
      <c r="AB62" s="36"/>
      <c r="AC62" s="37"/>
      <c r="AD62" s="36"/>
      <c r="AE62" s="37"/>
      <c r="AF62" s="36"/>
      <c r="AG62" s="35"/>
      <c r="AH62" s="36"/>
      <c r="AI62" s="37"/>
      <c r="AJ62" s="36"/>
      <c r="AK62" s="37"/>
      <c r="AL62" s="36"/>
      <c r="AM62" s="37"/>
      <c r="AN62" s="36"/>
      <c r="AO62" s="37"/>
      <c r="AP62" s="38"/>
      <c r="AQ62" s="38"/>
      <c r="AR62" s="38"/>
      <c r="AS62" s="39"/>
      <c r="AT62" s="39"/>
      <c r="AU62" s="39"/>
      <c r="AV62" s="39"/>
      <c r="AW62" s="39"/>
      <c r="AX62" s="39"/>
      <c r="AY62" s="39"/>
      <c r="AZ62" s="39"/>
      <c r="BA62" s="39"/>
      <c r="BB62" s="39"/>
      <c r="BC62" s="35"/>
      <c r="BD62" s="40"/>
      <c r="BE62" s="40"/>
      <c r="BF62" s="41">
        <v>0</v>
      </c>
      <c r="BG62" s="42">
        <v>0</v>
      </c>
      <c r="BH62" s="41">
        <v>0</v>
      </c>
      <c r="BI62" s="41">
        <v>0</v>
      </c>
      <c r="BJ62" s="41">
        <v>0</v>
      </c>
      <c r="BK62" s="41">
        <v>0</v>
      </c>
    </row>
    <row r="63" spans="4:63" ht="16.5" customHeight="1">
      <c r="D63" s="512" t="s">
        <v>51</v>
      </c>
      <c r="E63" s="47"/>
      <c r="F63" s="48">
        <v>1</v>
      </c>
      <c r="G63" s="48">
        <v>355</v>
      </c>
      <c r="H63" s="34" t="s">
        <v>167</v>
      </c>
      <c r="I63" s="50"/>
      <c r="J63" s="51"/>
      <c r="K63" s="52"/>
      <c r="L63" s="53"/>
      <c r="M63" s="54"/>
      <c r="N63" s="53"/>
      <c r="O63" s="54"/>
      <c r="P63" s="53"/>
      <c r="Q63" s="55"/>
      <c r="R63" s="51"/>
      <c r="S63" s="55"/>
      <c r="T63" s="51"/>
      <c r="U63" s="55"/>
      <c r="V63" s="51"/>
      <c r="W63" s="54"/>
      <c r="X63" s="53"/>
      <c r="Y63" s="55"/>
      <c r="Z63" s="51"/>
      <c r="AA63" s="55"/>
      <c r="AB63" s="51"/>
      <c r="AC63" s="55"/>
      <c r="AD63" s="51"/>
      <c r="AE63" s="55"/>
      <c r="AF63" s="51"/>
      <c r="AG63" s="52"/>
      <c r="AH63" s="53"/>
      <c r="AI63" s="55"/>
      <c r="AJ63" s="51"/>
      <c r="AK63" s="55"/>
      <c r="AL63" s="51"/>
      <c r="AM63" s="55"/>
      <c r="AN63" s="51"/>
      <c r="AO63" s="55"/>
      <c r="AP63" s="55"/>
      <c r="AQ63" s="56"/>
      <c r="AR63" s="56"/>
      <c r="AS63" s="50"/>
      <c r="AT63" s="50"/>
      <c r="AU63" s="50"/>
      <c r="AV63" s="50"/>
      <c r="AW63" s="50"/>
      <c r="AX63" s="50"/>
      <c r="AY63" s="50"/>
      <c r="AZ63" s="50"/>
      <c r="BA63" s="50"/>
      <c r="BB63" s="50"/>
      <c r="BC63" s="50"/>
      <c r="BD63" s="50"/>
      <c r="BE63" s="57"/>
      <c r="BF63" s="58">
        <v>0</v>
      </c>
      <c r="BG63" s="59">
        <v>0</v>
      </c>
      <c r="BH63" s="55">
        <v>0</v>
      </c>
      <c r="BI63" s="55">
        <v>0</v>
      </c>
      <c r="BJ63" s="55">
        <v>0</v>
      </c>
      <c r="BK63" s="55">
        <v>0</v>
      </c>
    </row>
    <row r="64" spans="4:63" ht="16.5" customHeight="1">
      <c r="D64" s="509"/>
      <c r="E64" s="60"/>
      <c r="F64" s="48"/>
      <c r="G64" s="48"/>
      <c r="H64" s="34" t="s">
        <v>168</v>
      </c>
      <c r="I64" s="50"/>
      <c r="J64" s="51"/>
      <c r="K64" s="52"/>
      <c r="L64" s="53"/>
      <c r="M64" s="54"/>
      <c r="N64" s="53"/>
      <c r="O64" s="54"/>
      <c r="P64" s="53"/>
      <c r="Q64" s="55"/>
      <c r="R64" s="51"/>
      <c r="S64" s="55"/>
      <c r="T64" s="51"/>
      <c r="U64" s="55"/>
      <c r="V64" s="51"/>
      <c r="W64" s="54"/>
      <c r="X64" s="53"/>
      <c r="Y64" s="55"/>
      <c r="Z64" s="51"/>
      <c r="AA64" s="55"/>
      <c r="AB64" s="51"/>
      <c r="AC64" s="55"/>
      <c r="AD64" s="51"/>
      <c r="AE64" s="55"/>
      <c r="AF64" s="51"/>
      <c r="AG64" s="52"/>
      <c r="AH64" s="53"/>
      <c r="AI64" s="55"/>
      <c r="AJ64" s="51"/>
      <c r="AK64" s="55"/>
      <c r="AL64" s="51"/>
      <c r="AM64" s="55"/>
      <c r="AN64" s="51"/>
      <c r="AO64" s="55"/>
      <c r="AP64" s="55"/>
      <c r="AQ64" s="56"/>
      <c r="AR64" s="56"/>
      <c r="AS64" s="50"/>
      <c r="AT64" s="50"/>
      <c r="AU64" s="50"/>
      <c r="AV64" s="50"/>
      <c r="AW64" s="50"/>
      <c r="AX64" s="50"/>
      <c r="AY64" s="50"/>
      <c r="AZ64" s="50"/>
      <c r="BA64" s="50"/>
      <c r="BB64" s="50"/>
      <c r="BC64" s="50"/>
      <c r="BD64" s="50"/>
      <c r="BE64" s="57"/>
      <c r="BF64" s="58">
        <v>0</v>
      </c>
      <c r="BG64" s="59">
        <v>171141660</v>
      </c>
      <c r="BH64" s="55">
        <v>0</v>
      </c>
      <c r="BI64" s="55">
        <v>0</v>
      </c>
      <c r="BJ64" s="55">
        <v>169334400</v>
      </c>
      <c r="BK64" s="55">
        <v>1807260</v>
      </c>
    </row>
    <row r="65" spans="4:63" ht="16.5" customHeight="1">
      <c r="D65" s="509"/>
      <c r="E65" s="60"/>
      <c r="F65" s="48">
        <v>2</v>
      </c>
      <c r="G65" s="48">
        <v>363</v>
      </c>
      <c r="H65" s="34" t="s">
        <v>169</v>
      </c>
      <c r="I65" s="50"/>
      <c r="J65" s="51"/>
      <c r="K65" s="52"/>
      <c r="L65" s="53"/>
      <c r="M65" s="54"/>
      <c r="N65" s="53"/>
      <c r="O65" s="54"/>
      <c r="P65" s="53"/>
      <c r="Q65" s="55"/>
      <c r="R65" s="51"/>
      <c r="S65" s="55"/>
      <c r="T65" s="51"/>
      <c r="U65" s="55"/>
      <c r="V65" s="51"/>
      <c r="W65" s="54"/>
      <c r="X65" s="53"/>
      <c r="Y65" s="55"/>
      <c r="Z65" s="51"/>
      <c r="AA65" s="55"/>
      <c r="AB65" s="51"/>
      <c r="AC65" s="55"/>
      <c r="AD65" s="51"/>
      <c r="AE65" s="55"/>
      <c r="AF65" s="51"/>
      <c r="AG65" s="52"/>
      <c r="AH65" s="53"/>
      <c r="AI65" s="55"/>
      <c r="AJ65" s="51"/>
      <c r="AK65" s="55"/>
      <c r="AL65" s="51"/>
      <c r="AM65" s="55"/>
      <c r="AN65" s="51"/>
      <c r="AO65" s="55"/>
      <c r="AP65" s="55"/>
      <c r="AQ65" s="56"/>
      <c r="AR65" s="56"/>
      <c r="AS65" s="50"/>
      <c r="AT65" s="50"/>
      <c r="AU65" s="50"/>
      <c r="AV65" s="50"/>
      <c r="AW65" s="50"/>
      <c r="AX65" s="50"/>
      <c r="AY65" s="50"/>
      <c r="AZ65" s="50"/>
      <c r="BA65" s="50"/>
      <c r="BB65" s="50"/>
      <c r="BC65" s="50"/>
      <c r="BD65" s="50"/>
      <c r="BE65" s="57"/>
      <c r="BF65" s="58">
        <v>0</v>
      </c>
      <c r="BG65" s="59">
        <v>0</v>
      </c>
      <c r="BH65" s="55">
        <v>0</v>
      </c>
      <c r="BI65" s="55">
        <v>0</v>
      </c>
      <c r="BJ65" s="55">
        <v>0</v>
      </c>
      <c r="BK65" s="55">
        <v>0</v>
      </c>
    </row>
    <row r="66" spans="4:63" ht="16.5" customHeight="1">
      <c r="D66" s="509"/>
      <c r="E66" s="60"/>
      <c r="F66" s="48"/>
      <c r="G66" s="48"/>
      <c r="H66" s="34" t="s">
        <v>170</v>
      </c>
      <c r="I66" s="50"/>
      <c r="J66" s="51"/>
      <c r="K66" s="52"/>
      <c r="L66" s="53"/>
      <c r="M66" s="54"/>
      <c r="N66" s="53"/>
      <c r="O66" s="54"/>
      <c r="P66" s="53"/>
      <c r="Q66" s="55"/>
      <c r="R66" s="51"/>
      <c r="S66" s="55"/>
      <c r="T66" s="51"/>
      <c r="U66" s="55"/>
      <c r="V66" s="51"/>
      <c r="W66" s="54"/>
      <c r="X66" s="53"/>
      <c r="Y66" s="55"/>
      <c r="Z66" s="51"/>
      <c r="AA66" s="55"/>
      <c r="AB66" s="51"/>
      <c r="AC66" s="55"/>
      <c r="AD66" s="51"/>
      <c r="AE66" s="55"/>
      <c r="AF66" s="51"/>
      <c r="AG66" s="52"/>
      <c r="AH66" s="53"/>
      <c r="AI66" s="55"/>
      <c r="AJ66" s="51"/>
      <c r="AK66" s="55"/>
      <c r="AL66" s="51"/>
      <c r="AM66" s="55"/>
      <c r="AN66" s="51"/>
      <c r="AO66" s="55"/>
      <c r="AP66" s="55"/>
      <c r="AQ66" s="56"/>
      <c r="AR66" s="56"/>
      <c r="AS66" s="50"/>
      <c r="AT66" s="50"/>
      <c r="AU66" s="50"/>
      <c r="AV66" s="50"/>
      <c r="AW66" s="50"/>
      <c r="AX66" s="50"/>
      <c r="AY66" s="50"/>
      <c r="AZ66" s="50"/>
      <c r="BA66" s="50"/>
      <c r="BB66" s="50"/>
      <c r="BC66" s="50"/>
      <c r="BD66" s="50"/>
      <c r="BE66" s="57"/>
      <c r="BF66" s="58">
        <v>0</v>
      </c>
      <c r="BG66" s="59">
        <v>83781220</v>
      </c>
      <c r="BH66" s="55">
        <v>0</v>
      </c>
      <c r="BI66" s="55">
        <v>0</v>
      </c>
      <c r="BJ66" s="55">
        <v>69266400</v>
      </c>
      <c r="BK66" s="55">
        <v>14514820</v>
      </c>
    </row>
    <row r="67" spans="4:63" ht="16.5" customHeight="1">
      <c r="D67" s="509"/>
      <c r="E67" s="60"/>
      <c r="F67" s="48">
        <v>3</v>
      </c>
      <c r="G67" s="48">
        <v>306</v>
      </c>
      <c r="H67" s="34" t="s">
        <v>171</v>
      </c>
      <c r="I67" s="50"/>
      <c r="J67" s="51"/>
      <c r="K67" s="52"/>
      <c r="L67" s="53"/>
      <c r="M67" s="54"/>
      <c r="N67" s="53"/>
      <c r="O67" s="54"/>
      <c r="P67" s="53"/>
      <c r="Q67" s="55"/>
      <c r="R67" s="51"/>
      <c r="S67" s="55"/>
      <c r="T67" s="51"/>
      <c r="U67" s="55"/>
      <c r="V67" s="51"/>
      <c r="W67" s="54"/>
      <c r="X67" s="53"/>
      <c r="Y67" s="55"/>
      <c r="Z67" s="51"/>
      <c r="AA67" s="55"/>
      <c r="AB67" s="51"/>
      <c r="AC67" s="55"/>
      <c r="AD67" s="51"/>
      <c r="AE67" s="55"/>
      <c r="AF67" s="51"/>
      <c r="AG67" s="52"/>
      <c r="AH67" s="53"/>
      <c r="AI67" s="55"/>
      <c r="AJ67" s="51"/>
      <c r="AK67" s="55"/>
      <c r="AL67" s="51"/>
      <c r="AM67" s="55"/>
      <c r="AN67" s="51"/>
      <c r="AO67" s="55"/>
      <c r="AP67" s="55"/>
      <c r="AQ67" s="56"/>
      <c r="AR67" s="56"/>
      <c r="AS67" s="50"/>
      <c r="AT67" s="50"/>
      <c r="AU67" s="50"/>
      <c r="AV67" s="50"/>
      <c r="AW67" s="50"/>
      <c r="AX67" s="50"/>
      <c r="AY67" s="50"/>
      <c r="AZ67" s="50"/>
      <c r="BA67" s="50"/>
      <c r="BB67" s="50"/>
      <c r="BC67" s="50"/>
      <c r="BD67" s="50"/>
      <c r="BE67" s="57"/>
      <c r="BF67" s="58">
        <v>0</v>
      </c>
      <c r="BG67" s="59">
        <v>0</v>
      </c>
      <c r="BH67" s="55">
        <v>0</v>
      </c>
      <c r="BI67" s="55">
        <v>0</v>
      </c>
      <c r="BJ67" s="55">
        <v>0</v>
      </c>
      <c r="BK67" s="55">
        <v>0</v>
      </c>
    </row>
    <row r="68" spans="4:63" ht="16.5" customHeight="1">
      <c r="D68" s="509"/>
      <c r="E68" s="60"/>
      <c r="F68" s="48"/>
      <c r="G68" s="48"/>
      <c r="H68" s="34" t="s">
        <v>172</v>
      </c>
      <c r="I68" s="50"/>
      <c r="J68" s="51"/>
      <c r="K68" s="52"/>
      <c r="L68" s="53"/>
      <c r="M68" s="54"/>
      <c r="N68" s="53"/>
      <c r="O68" s="54"/>
      <c r="P68" s="53"/>
      <c r="Q68" s="55"/>
      <c r="R68" s="51"/>
      <c r="S68" s="55"/>
      <c r="T68" s="51"/>
      <c r="U68" s="55"/>
      <c r="V68" s="51"/>
      <c r="W68" s="54"/>
      <c r="X68" s="53"/>
      <c r="Y68" s="55"/>
      <c r="Z68" s="51"/>
      <c r="AA68" s="55"/>
      <c r="AB68" s="51"/>
      <c r="AC68" s="55"/>
      <c r="AD68" s="51"/>
      <c r="AE68" s="55"/>
      <c r="AF68" s="51"/>
      <c r="AG68" s="52"/>
      <c r="AH68" s="53"/>
      <c r="AI68" s="55"/>
      <c r="AJ68" s="51"/>
      <c r="AK68" s="55"/>
      <c r="AL68" s="51"/>
      <c r="AM68" s="55"/>
      <c r="AN68" s="51"/>
      <c r="AO68" s="55"/>
      <c r="AP68" s="55"/>
      <c r="AQ68" s="56"/>
      <c r="AR68" s="56"/>
      <c r="AS68" s="50"/>
      <c r="AT68" s="50"/>
      <c r="AU68" s="50"/>
      <c r="AV68" s="50"/>
      <c r="AW68" s="50"/>
      <c r="AX68" s="50"/>
      <c r="AY68" s="50"/>
      <c r="AZ68" s="50"/>
      <c r="BA68" s="50"/>
      <c r="BB68" s="50"/>
      <c r="BC68" s="50"/>
      <c r="BD68" s="50"/>
      <c r="BE68" s="57"/>
      <c r="BF68" s="58">
        <v>0</v>
      </c>
      <c r="BG68" s="59">
        <v>38627520</v>
      </c>
      <c r="BH68" s="55">
        <v>0</v>
      </c>
      <c r="BI68" s="55">
        <v>0</v>
      </c>
      <c r="BJ68" s="55">
        <v>33765200</v>
      </c>
      <c r="BK68" s="55">
        <v>4862320</v>
      </c>
    </row>
    <row r="69" spans="4:63" ht="16.5" customHeight="1">
      <c r="D69" s="509"/>
      <c r="E69" s="60"/>
      <c r="F69" s="48">
        <v>4</v>
      </c>
      <c r="G69" s="48">
        <v>393</v>
      </c>
      <c r="H69" s="34" t="s">
        <v>173</v>
      </c>
      <c r="I69" s="50"/>
      <c r="J69" s="51"/>
      <c r="K69" s="52"/>
      <c r="L69" s="53"/>
      <c r="M69" s="54"/>
      <c r="N69" s="53"/>
      <c r="O69" s="54"/>
      <c r="P69" s="53"/>
      <c r="Q69" s="55"/>
      <c r="R69" s="51"/>
      <c r="S69" s="55"/>
      <c r="T69" s="51"/>
      <c r="U69" s="55"/>
      <c r="V69" s="51"/>
      <c r="W69" s="54"/>
      <c r="X69" s="53"/>
      <c r="Y69" s="55"/>
      <c r="Z69" s="51"/>
      <c r="AA69" s="55"/>
      <c r="AB69" s="51"/>
      <c r="AC69" s="55"/>
      <c r="AD69" s="51"/>
      <c r="AE69" s="55"/>
      <c r="AF69" s="51"/>
      <c r="AG69" s="52"/>
      <c r="AH69" s="53"/>
      <c r="AI69" s="55"/>
      <c r="AJ69" s="51"/>
      <c r="AK69" s="55"/>
      <c r="AL69" s="51"/>
      <c r="AM69" s="55"/>
      <c r="AN69" s="51"/>
      <c r="AO69" s="55"/>
      <c r="AP69" s="55"/>
      <c r="AQ69" s="56"/>
      <c r="AR69" s="56"/>
      <c r="AS69" s="50"/>
      <c r="AT69" s="50"/>
      <c r="AU69" s="50"/>
      <c r="AV69" s="50"/>
      <c r="AW69" s="50"/>
      <c r="AX69" s="50"/>
      <c r="AY69" s="50"/>
      <c r="AZ69" s="50"/>
      <c r="BA69" s="50"/>
      <c r="BB69" s="50"/>
      <c r="BC69" s="50"/>
      <c r="BD69" s="50"/>
      <c r="BE69" s="57"/>
      <c r="BF69" s="58">
        <v>0</v>
      </c>
      <c r="BG69" s="59">
        <v>0</v>
      </c>
      <c r="BH69" s="55">
        <v>0</v>
      </c>
      <c r="BI69" s="55">
        <v>0</v>
      </c>
      <c r="BJ69" s="55">
        <v>0</v>
      </c>
      <c r="BK69" s="55">
        <v>0</v>
      </c>
    </row>
    <row r="70" spans="4:63" ht="16.5" customHeight="1">
      <c r="D70" s="509"/>
      <c r="E70" s="60"/>
      <c r="F70" s="48"/>
      <c r="G70" s="48"/>
      <c r="H70" s="34" t="s">
        <v>174</v>
      </c>
      <c r="I70" s="50"/>
      <c r="J70" s="51"/>
      <c r="K70" s="52"/>
      <c r="L70" s="53"/>
      <c r="M70" s="54"/>
      <c r="N70" s="53"/>
      <c r="O70" s="54"/>
      <c r="P70" s="53"/>
      <c r="Q70" s="55"/>
      <c r="R70" s="51"/>
      <c r="S70" s="55"/>
      <c r="T70" s="51"/>
      <c r="U70" s="55"/>
      <c r="V70" s="51"/>
      <c r="W70" s="54"/>
      <c r="X70" s="53"/>
      <c r="Y70" s="55"/>
      <c r="Z70" s="51"/>
      <c r="AA70" s="55"/>
      <c r="AB70" s="51"/>
      <c r="AC70" s="55"/>
      <c r="AD70" s="51"/>
      <c r="AE70" s="55"/>
      <c r="AF70" s="51"/>
      <c r="AG70" s="52"/>
      <c r="AH70" s="53"/>
      <c r="AI70" s="55"/>
      <c r="AJ70" s="51"/>
      <c r="AK70" s="55"/>
      <c r="AL70" s="51"/>
      <c r="AM70" s="55"/>
      <c r="AN70" s="51"/>
      <c r="AO70" s="55"/>
      <c r="AP70" s="55"/>
      <c r="AQ70" s="56"/>
      <c r="AR70" s="56"/>
      <c r="AS70" s="50"/>
      <c r="AT70" s="50"/>
      <c r="AU70" s="50"/>
      <c r="AV70" s="50"/>
      <c r="AW70" s="50"/>
      <c r="AX70" s="50"/>
      <c r="AY70" s="50"/>
      <c r="AZ70" s="50"/>
      <c r="BA70" s="50"/>
      <c r="BB70" s="50"/>
      <c r="BC70" s="50"/>
      <c r="BD70" s="50"/>
      <c r="BE70" s="57"/>
      <c r="BF70" s="58">
        <v>0</v>
      </c>
      <c r="BG70" s="59">
        <v>10614400</v>
      </c>
      <c r="BH70" s="55">
        <v>0</v>
      </c>
      <c r="BI70" s="55">
        <v>0</v>
      </c>
      <c r="BJ70" s="55">
        <v>11259200</v>
      </c>
      <c r="BK70" s="55">
        <v>-644800</v>
      </c>
    </row>
    <row r="71" spans="4:63" ht="16.5" customHeight="1">
      <c r="D71" s="509"/>
      <c r="E71" s="60"/>
      <c r="F71" s="48">
        <v>5</v>
      </c>
      <c r="G71" s="48">
        <v>369</v>
      </c>
      <c r="H71" s="34" t="s">
        <v>175</v>
      </c>
      <c r="I71" s="50"/>
      <c r="J71" s="51"/>
      <c r="K71" s="52"/>
      <c r="L71" s="53"/>
      <c r="M71" s="54"/>
      <c r="N71" s="53"/>
      <c r="O71" s="54"/>
      <c r="P71" s="53"/>
      <c r="Q71" s="55"/>
      <c r="R71" s="51"/>
      <c r="S71" s="55"/>
      <c r="T71" s="51"/>
      <c r="U71" s="55"/>
      <c r="V71" s="51"/>
      <c r="W71" s="54"/>
      <c r="X71" s="53"/>
      <c r="Y71" s="55"/>
      <c r="Z71" s="51"/>
      <c r="AA71" s="55"/>
      <c r="AB71" s="51"/>
      <c r="AC71" s="55"/>
      <c r="AD71" s="51"/>
      <c r="AE71" s="55"/>
      <c r="AF71" s="51"/>
      <c r="AG71" s="52"/>
      <c r="AH71" s="53"/>
      <c r="AI71" s="55"/>
      <c r="AJ71" s="51"/>
      <c r="AK71" s="55"/>
      <c r="AL71" s="51"/>
      <c r="AM71" s="55"/>
      <c r="AN71" s="51"/>
      <c r="AO71" s="55"/>
      <c r="AP71" s="55"/>
      <c r="AQ71" s="56"/>
      <c r="AR71" s="56"/>
      <c r="AS71" s="50"/>
      <c r="AT71" s="50"/>
      <c r="AU71" s="50"/>
      <c r="AV71" s="50"/>
      <c r="AW71" s="50"/>
      <c r="AX71" s="50"/>
      <c r="AY71" s="50"/>
      <c r="AZ71" s="50"/>
      <c r="BA71" s="50"/>
      <c r="BB71" s="50"/>
      <c r="BC71" s="50"/>
      <c r="BD71" s="50"/>
      <c r="BE71" s="57"/>
      <c r="BF71" s="58">
        <v>0</v>
      </c>
      <c r="BG71" s="59">
        <v>0</v>
      </c>
      <c r="BH71" s="55">
        <v>0</v>
      </c>
      <c r="BI71" s="55">
        <v>0</v>
      </c>
      <c r="BJ71" s="55">
        <v>0</v>
      </c>
      <c r="BK71" s="55">
        <v>0</v>
      </c>
    </row>
    <row r="72" spans="4:63" ht="16.5" customHeight="1">
      <c r="D72" s="509"/>
      <c r="E72" s="60"/>
      <c r="F72" s="48"/>
      <c r="G72" s="48"/>
      <c r="H72" s="34" t="s">
        <v>176</v>
      </c>
      <c r="I72" s="50"/>
      <c r="J72" s="51"/>
      <c r="K72" s="52"/>
      <c r="L72" s="53"/>
      <c r="M72" s="54"/>
      <c r="N72" s="53"/>
      <c r="O72" s="54"/>
      <c r="P72" s="53"/>
      <c r="Q72" s="55"/>
      <c r="R72" s="51"/>
      <c r="S72" s="55"/>
      <c r="T72" s="51"/>
      <c r="U72" s="55"/>
      <c r="V72" s="51"/>
      <c r="W72" s="54"/>
      <c r="X72" s="53"/>
      <c r="Y72" s="55"/>
      <c r="Z72" s="51"/>
      <c r="AA72" s="55"/>
      <c r="AB72" s="51"/>
      <c r="AC72" s="55"/>
      <c r="AD72" s="51"/>
      <c r="AE72" s="55"/>
      <c r="AF72" s="51"/>
      <c r="AG72" s="52"/>
      <c r="AH72" s="53"/>
      <c r="AI72" s="55"/>
      <c r="AJ72" s="51"/>
      <c r="AK72" s="55"/>
      <c r="AL72" s="51"/>
      <c r="AM72" s="55"/>
      <c r="AN72" s="51"/>
      <c r="AO72" s="55"/>
      <c r="AP72" s="55"/>
      <c r="AQ72" s="56"/>
      <c r="AR72" s="56"/>
      <c r="AS72" s="50"/>
      <c r="AT72" s="50"/>
      <c r="AU72" s="50"/>
      <c r="AV72" s="50"/>
      <c r="AW72" s="50"/>
      <c r="AX72" s="50"/>
      <c r="AY72" s="50"/>
      <c r="AZ72" s="50"/>
      <c r="BA72" s="50"/>
      <c r="BB72" s="50"/>
      <c r="BC72" s="50"/>
      <c r="BD72" s="50"/>
      <c r="BE72" s="57"/>
      <c r="BF72" s="58">
        <v>0</v>
      </c>
      <c r="BG72" s="59">
        <v>1289600</v>
      </c>
      <c r="BH72" s="55">
        <v>0</v>
      </c>
      <c r="BI72" s="55">
        <v>0</v>
      </c>
      <c r="BJ72" s="55">
        <v>644800</v>
      </c>
      <c r="BK72" s="55">
        <v>644800</v>
      </c>
    </row>
    <row r="73" spans="4:63" ht="16.5" customHeight="1">
      <c r="D73" s="509"/>
      <c r="E73" s="60"/>
      <c r="F73" s="48"/>
      <c r="G73" s="48"/>
      <c r="H73" s="34" t="s">
        <v>177</v>
      </c>
      <c r="I73" s="50"/>
      <c r="J73" s="51"/>
      <c r="K73" s="52"/>
      <c r="L73" s="53"/>
      <c r="M73" s="54"/>
      <c r="N73" s="53"/>
      <c r="O73" s="54"/>
      <c r="P73" s="53"/>
      <c r="Q73" s="55"/>
      <c r="R73" s="51"/>
      <c r="S73" s="55"/>
      <c r="T73" s="51"/>
      <c r="U73" s="55"/>
      <c r="V73" s="51"/>
      <c r="W73" s="54"/>
      <c r="X73" s="53"/>
      <c r="Y73" s="55"/>
      <c r="Z73" s="51"/>
      <c r="AA73" s="55"/>
      <c r="AB73" s="51"/>
      <c r="AC73" s="55"/>
      <c r="AD73" s="51"/>
      <c r="AE73" s="55"/>
      <c r="AF73" s="51"/>
      <c r="AG73" s="52"/>
      <c r="AH73" s="53"/>
      <c r="AI73" s="55"/>
      <c r="AJ73" s="51"/>
      <c r="AK73" s="55"/>
      <c r="AL73" s="51"/>
      <c r="AM73" s="55"/>
      <c r="AN73" s="51"/>
      <c r="AO73" s="55"/>
      <c r="AP73" s="55"/>
      <c r="AQ73" s="56"/>
      <c r="AR73" s="56"/>
      <c r="AS73" s="50"/>
      <c r="AT73" s="50"/>
      <c r="AU73" s="50"/>
      <c r="AV73" s="50"/>
      <c r="AW73" s="50"/>
      <c r="AX73" s="50"/>
      <c r="AY73" s="50"/>
      <c r="AZ73" s="50"/>
      <c r="BA73" s="50"/>
      <c r="BB73" s="50"/>
      <c r="BC73" s="50"/>
      <c r="BD73" s="50"/>
      <c r="BE73" s="57"/>
      <c r="BF73" s="58">
        <v>0</v>
      </c>
      <c r="BG73" s="59">
        <v>20139460</v>
      </c>
      <c r="BH73" s="55">
        <v>0</v>
      </c>
      <c r="BI73" s="55">
        <v>0</v>
      </c>
      <c r="BJ73" s="55">
        <v>20139460</v>
      </c>
      <c r="BK73" s="55">
        <v>0</v>
      </c>
    </row>
    <row r="74" spans="4:63" ht="16.5" customHeight="1">
      <c r="D74" s="509"/>
      <c r="E74" s="61"/>
      <c r="F74" s="48">
        <v>6</v>
      </c>
      <c r="G74" s="48">
        <v>373</v>
      </c>
      <c r="H74" s="34" t="s">
        <v>178</v>
      </c>
      <c r="I74" s="50"/>
      <c r="J74" s="51"/>
      <c r="K74" s="52"/>
      <c r="L74" s="53"/>
      <c r="M74" s="54"/>
      <c r="N74" s="53"/>
      <c r="O74" s="54"/>
      <c r="P74" s="53"/>
      <c r="Q74" s="55"/>
      <c r="R74" s="51"/>
      <c r="S74" s="55"/>
      <c r="T74" s="51"/>
      <c r="U74" s="55"/>
      <c r="V74" s="51"/>
      <c r="W74" s="54"/>
      <c r="X74" s="53"/>
      <c r="Y74" s="55"/>
      <c r="Z74" s="51"/>
      <c r="AA74" s="55"/>
      <c r="AB74" s="51"/>
      <c r="AC74" s="55"/>
      <c r="AD74" s="51"/>
      <c r="AE74" s="55"/>
      <c r="AF74" s="51"/>
      <c r="AG74" s="52"/>
      <c r="AH74" s="53"/>
      <c r="AI74" s="55"/>
      <c r="AJ74" s="51"/>
      <c r="AK74" s="55"/>
      <c r="AL74" s="51"/>
      <c r="AM74" s="55"/>
      <c r="AN74" s="51"/>
      <c r="AO74" s="55"/>
      <c r="AP74" s="55"/>
      <c r="AQ74" s="56"/>
      <c r="AR74" s="56"/>
      <c r="AS74" s="50"/>
      <c r="AT74" s="50"/>
      <c r="AU74" s="50"/>
      <c r="AV74" s="50"/>
      <c r="AW74" s="50"/>
      <c r="AX74" s="50"/>
      <c r="AY74" s="50"/>
      <c r="AZ74" s="50"/>
      <c r="BA74" s="50"/>
      <c r="BB74" s="50"/>
      <c r="BC74" s="50"/>
      <c r="BD74" s="50"/>
      <c r="BE74" s="57"/>
      <c r="BF74" s="58">
        <v>0</v>
      </c>
      <c r="BG74" s="59">
        <v>0</v>
      </c>
      <c r="BH74" s="55">
        <v>0</v>
      </c>
      <c r="BI74" s="55">
        <v>0</v>
      </c>
      <c r="BJ74" s="55">
        <v>0</v>
      </c>
      <c r="BK74" s="55">
        <v>0</v>
      </c>
    </row>
    <row r="75" spans="4:63" ht="16.5" customHeight="1">
      <c r="D75" s="509"/>
      <c r="E75" s="60"/>
      <c r="F75" s="48">
        <v>7</v>
      </c>
      <c r="G75" s="48">
        <v>323</v>
      </c>
      <c r="H75" s="34" t="s">
        <v>179</v>
      </c>
      <c r="I75" s="50"/>
      <c r="J75" s="51"/>
      <c r="K75" s="52"/>
      <c r="L75" s="53"/>
      <c r="M75" s="54"/>
      <c r="N75" s="53"/>
      <c r="O75" s="54"/>
      <c r="P75" s="53"/>
      <c r="Q75" s="55"/>
      <c r="R75" s="51"/>
      <c r="S75" s="55"/>
      <c r="T75" s="51"/>
      <c r="U75" s="55"/>
      <c r="V75" s="51"/>
      <c r="W75" s="54"/>
      <c r="X75" s="53"/>
      <c r="Y75" s="55"/>
      <c r="Z75" s="51"/>
      <c r="AA75" s="55"/>
      <c r="AB75" s="51"/>
      <c r="AC75" s="55"/>
      <c r="AD75" s="51"/>
      <c r="AE75" s="55"/>
      <c r="AF75" s="51"/>
      <c r="AG75" s="52"/>
      <c r="AH75" s="53"/>
      <c r="AI75" s="55"/>
      <c r="AJ75" s="51"/>
      <c r="AK75" s="55"/>
      <c r="AL75" s="51"/>
      <c r="AM75" s="55"/>
      <c r="AN75" s="51"/>
      <c r="AO75" s="55"/>
      <c r="AP75" s="55"/>
      <c r="AQ75" s="56"/>
      <c r="AR75" s="56"/>
      <c r="AS75" s="50"/>
      <c r="AT75" s="50"/>
      <c r="AU75" s="50"/>
      <c r="AV75" s="50"/>
      <c r="AW75" s="50"/>
      <c r="AX75" s="50"/>
      <c r="AY75" s="50"/>
      <c r="AZ75" s="50"/>
      <c r="BA75" s="50"/>
      <c r="BB75" s="50"/>
      <c r="BC75" s="50"/>
      <c r="BD75" s="50"/>
      <c r="BE75" s="57"/>
      <c r="BF75" s="58">
        <v>0</v>
      </c>
      <c r="BG75" s="59">
        <v>0</v>
      </c>
      <c r="BH75" s="55">
        <v>0</v>
      </c>
      <c r="BI75" s="55">
        <v>0</v>
      </c>
      <c r="BJ75" s="55">
        <v>0</v>
      </c>
      <c r="BK75" s="55">
        <v>0</v>
      </c>
    </row>
    <row r="76" spans="4:63" ht="16.5" customHeight="1">
      <c r="D76" s="509"/>
      <c r="E76" s="60"/>
      <c r="F76" s="48"/>
      <c r="G76" s="48"/>
      <c r="H76" s="34" t="s">
        <v>180</v>
      </c>
      <c r="I76" s="50"/>
      <c r="J76" s="51"/>
      <c r="K76" s="52"/>
      <c r="L76" s="53"/>
      <c r="M76" s="54"/>
      <c r="N76" s="53"/>
      <c r="O76" s="54"/>
      <c r="P76" s="53"/>
      <c r="Q76" s="55"/>
      <c r="R76" s="51"/>
      <c r="S76" s="55"/>
      <c r="T76" s="51"/>
      <c r="U76" s="55"/>
      <c r="V76" s="51"/>
      <c r="W76" s="54"/>
      <c r="X76" s="53"/>
      <c r="Y76" s="55"/>
      <c r="Z76" s="51"/>
      <c r="AA76" s="55"/>
      <c r="AB76" s="51"/>
      <c r="AC76" s="55"/>
      <c r="AD76" s="51"/>
      <c r="AE76" s="55"/>
      <c r="AF76" s="51"/>
      <c r="AG76" s="52"/>
      <c r="AH76" s="53"/>
      <c r="AI76" s="55"/>
      <c r="AJ76" s="51"/>
      <c r="AK76" s="55"/>
      <c r="AL76" s="51"/>
      <c r="AM76" s="55"/>
      <c r="AN76" s="51"/>
      <c r="AO76" s="55"/>
      <c r="AP76" s="55"/>
      <c r="AQ76" s="56"/>
      <c r="AR76" s="56"/>
      <c r="AS76" s="50"/>
      <c r="AT76" s="50"/>
      <c r="AU76" s="50"/>
      <c r="AV76" s="50"/>
      <c r="AW76" s="50"/>
      <c r="AX76" s="50"/>
      <c r="AY76" s="50"/>
      <c r="AZ76" s="50"/>
      <c r="BA76" s="50"/>
      <c r="BB76" s="50"/>
      <c r="BC76" s="50"/>
      <c r="BD76" s="50"/>
      <c r="BE76" s="57"/>
      <c r="BF76" s="58">
        <v>0</v>
      </c>
      <c r="BG76" s="59">
        <v>4622100</v>
      </c>
      <c r="BH76" s="55">
        <v>0</v>
      </c>
      <c r="BI76" s="55">
        <v>0</v>
      </c>
      <c r="BJ76" s="55">
        <v>4340000</v>
      </c>
      <c r="BK76" s="55">
        <v>282100</v>
      </c>
    </row>
    <row r="77" spans="4:63" ht="16.5" customHeight="1">
      <c r="D77" s="509"/>
      <c r="E77" s="60"/>
      <c r="F77" s="48"/>
      <c r="G77" s="48"/>
      <c r="H77" s="34" t="s">
        <v>181</v>
      </c>
      <c r="I77" s="50"/>
      <c r="J77" s="51"/>
      <c r="K77" s="52"/>
      <c r="L77" s="53"/>
      <c r="M77" s="54"/>
      <c r="N77" s="53"/>
      <c r="O77" s="54"/>
      <c r="P77" s="53"/>
      <c r="Q77" s="55"/>
      <c r="R77" s="51"/>
      <c r="S77" s="55"/>
      <c r="T77" s="51"/>
      <c r="U77" s="55"/>
      <c r="V77" s="51"/>
      <c r="W77" s="54"/>
      <c r="X77" s="53"/>
      <c r="Y77" s="55"/>
      <c r="Z77" s="51"/>
      <c r="AA77" s="55"/>
      <c r="AB77" s="51"/>
      <c r="AC77" s="55"/>
      <c r="AD77" s="51"/>
      <c r="AE77" s="55"/>
      <c r="AF77" s="51"/>
      <c r="AG77" s="52"/>
      <c r="AH77" s="53"/>
      <c r="AI77" s="55"/>
      <c r="AJ77" s="51"/>
      <c r="AK77" s="55"/>
      <c r="AL77" s="51"/>
      <c r="AM77" s="55"/>
      <c r="AN77" s="51"/>
      <c r="AO77" s="55"/>
      <c r="AP77" s="55"/>
      <c r="AQ77" s="56"/>
      <c r="AR77" s="56"/>
      <c r="AS77" s="50"/>
      <c r="AT77" s="50"/>
      <c r="AU77" s="50"/>
      <c r="AV77" s="50"/>
      <c r="AW77" s="50"/>
      <c r="AX77" s="50"/>
      <c r="AY77" s="50"/>
      <c r="AZ77" s="50"/>
      <c r="BA77" s="50"/>
      <c r="BB77" s="50"/>
      <c r="BC77" s="50"/>
      <c r="BD77" s="50"/>
      <c r="BE77" s="57"/>
      <c r="BF77" s="58">
        <v>0</v>
      </c>
      <c r="BG77" s="59">
        <v>0</v>
      </c>
      <c r="BH77" s="55">
        <v>0</v>
      </c>
      <c r="BI77" s="55">
        <v>0</v>
      </c>
      <c r="BJ77" s="55">
        <v>0</v>
      </c>
      <c r="BK77" s="55">
        <v>0</v>
      </c>
    </row>
    <row r="78" spans="4:63" ht="16.5" customHeight="1">
      <c r="D78" s="509"/>
      <c r="E78" s="60"/>
      <c r="F78" s="48">
        <v>8</v>
      </c>
      <c r="G78" s="48"/>
      <c r="H78" s="34" t="s">
        <v>182</v>
      </c>
      <c r="I78" s="50"/>
      <c r="J78" s="51"/>
      <c r="K78" s="52"/>
      <c r="L78" s="53"/>
      <c r="M78" s="54"/>
      <c r="N78" s="53"/>
      <c r="O78" s="54"/>
      <c r="P78" s="53"/>
      <c r="Q78" s="55"/>
      <c r="R78" s="51"/>
      <c r="S78" s="55"/>
      <c r="T78" s="51"/>
      <c r="U78" s="55"/>
      <c r="V78" s="51"/>
      <c r="W78" s="54"/>
      <c r="X78" s="53"/>
      <c r="Y78" s="55"/>
      <c r="Z78" s="51"/>
      <c r="AA78" s="55"/>
      <c r="AB78" s="51"/>
      <c r="AC78" s="55"/>
      <c r="AD78" s="51"/>
      <c r="AE78" s="55"/>
      <c r="AF78" s="51"/>
      <c r="AG78" s="52"/>
      <c r="AH78" s="53"/>
      <c r="AI78" s="55"/>
      <c r="AJ78" s="51"/>
      <c r="AK78" s="55"/>
      <c r="AL78" s="51"/>
      <c r="AM78" s="55"/>
      <c r="AN78" s="51"/>
      <c r="AO78" s="55"/>
      <c r="AP78" s="55"/>
      <c r="AQ78" s="56"/>
      <c r="AR78" s="56"/>
      <c r="AS78" s="50"/>
      <c r="AT78" s="50"/>
      <c r="AU78" s="50"/>
      <c r="AV78" s="50"/>
      <c r="AW78" s="50"/>
      <c r="AX78" s="50"/>
      <c r="AY78" s="50"/>
      <c r="AZ78" s="50"/>
      <c r="BA78" s="50"/>
      <c r="BB78" s="50"/>
      <c r="BC78" s="50"/>
      <c r="BD78" s="50"/>
      <c r="BE78" s="57"/>
      <c r="BF78" s="58">
        <v>0</v>
      </c>
      <c r="BG78" s="59">
        <v>0</v>
      </c>
      <c r="BH78" s="55">
        <v>0</v>
      </c>
      <c r="BI78" s="55">
        <v>0</v>
      </c>
      <c r="BJ78" s="55">
        <v>0</v>
      </c>
      <c r="BK78" s="55">
        <v>0</v>
      </c>
    </row>
    <row r="79" spans="4:63" ht="20.25" customHeight="1">
      <c r="D79" s="60"/>
      <c r="E79" s="60"/>
      <c r="F79" s="48">
        <v>9</v>
      </c>
      <c r="G79" s="48"/>
      <c r="H79" s="34" t="s">
        <v>183</v>
      </c>
      <c r="I79" s="50"/>
      <c r="J79" s="51"/>
      <c r="K79" s="52"/>
      <c r="L79" s="53"/>
      <c r="M79" s="54"/>
      <c r="N79" s="53"/>
      <c r="O79" s="54"/>
      <c r="P79" s="53"/>
      <c r="Q79" s="55"/>
      <c r="R79" s="51"/>
      <c r="S79" s="55"/>
      <c r="T79" s="51"/>
      <c r="U79" s="55"/>
      <c r="V79" s="51"/>
      <c r="W79" s="54"/>
      <c r="X79" s="53"/>
      <c r="Y79" s="55"/>
      <c r="Z79" s="51"/>
      <c r="AA79" s="55"/>
      <c r="AB79" s="51"/>
      <c r="AC79" s="55"/>
      <c r="AD79" s="51"/>
      <c r="AE79" s="55"/>
      <c r="AF79" s="51"/>
      <c r="AG79" s="52"/>
      <c r="AH79" s="53"/>
      <c r="AI79" s="55"/>
      <c r="AJ79" s="51"/>
      <c r="AK79" s="55"/>
      <c r="AL79" s="51"/>
      <c r="AM79" s="55"/>
      <c r="AN79" s="51"/>
      <c r="AO79" s="55"/>
      <c r="AP79" s="55"/>
      <c r="AQ79" s="56"/>
      <c r="AR79" s="56"/>
      <c r="AS79" s="50"/>
      <c r="AT79" s="50"/>
      <c r="AU79" s="50"/>
      <c r="AV79" s="50"/>
      <c r="AW79" s="50"/>
      <c r="AX79" s="50"/>
      <c r="AY79" s="50"/>
      <c r="AZ79" s="50"/>
      <c r="BA79" s="50"/>
      <c r="BB79" s="50"/>
      <c r="BC79" s="50"/>
      <c r="BD79" s="50"/>
      <c r="BE79" s="57"/>
      <c r="BF79" s="58">
        <v>0</v>
      </c>
      <c r="BG79" s="59">
        <v>0</v>
      </c>
      <c r="BH79" s="55">
        <v>0</v>
      </c>
      <c r="BI79" s="55">
        <v>0</v>
      </c>
      <c r="BJ79" s="55">
        <v>0</v>
      </c>
      <c r="BK79" s="55">
        <v>0</v>
      </c>
    </row>
    <row r="80" spans="4:63" ht="16.5" customHeight="1">
      <c r="D80" s="510" t="s">
        <v>52</v>
      </c>
      <c r="E80" s="62"/>
      <c r="F80" s="63">
        <v>1</v>
      </c>
      <c r="G80" s="63">
        <v>260</v>
      </c>
      <c r="H80" s="34" t="s">
        <v>184</v>
      </c>
      <c r="I80" s="65"/>
      <c r="J80" s="66"/>
      <c r="K80" s="67"/>
      <c r="L80" s="66"/>
      <c r="M80" s="68"/>
      <c r="N80" s="66"/>
      <c r="O80" s="68"/>
      <c r="P80" s="66"/>
      <c r="Q80" s="65"/>
      <c r="R80" s="66"/>
      <c r="S80" s="65"/>
      <c r="T80" s="66"/>
      <c r="U80" s="65"/>
      <c r="V80" s="66"/>
      <c r="W80" s="68"/>
      <c r="X80" s="66"/>
      <c r="Y80" s="65"/>
      <c r="Z80" s="66"/>
      <c r="AA80" s="65"/>
      <c r="AB80" s="66"/>
      <c r="AC80" s="65"/>
      <c r="AD80" s="66"/>
      <c r="AE80" s="65"/>
      <c r="AF80" s="66"/>
      <c r="AG80" s="67"/>
      <c r="AH80" s="66"/>
      <c r="AI80" s="65"/>
      <c r="AJ80" s="66"/>
      <c r="AK80" s="65"/>
      <c r="AL80" s="66"/>
      <c r="AM80" s="65"/>
      <c r="AN80" s="66"/>
      <c r="AO80" s="65"/>
      <c r="AP80" s="65"/>
      <c r="AQ80" s="69"/>
      <c r="AR80" s="69"/>
      <c r="AS80" s="65"/>
      <c r="AT80" s="65"/>
      <c r="AU80" s="65"/>
      <c r="AV80" s="65"/>
      <c r="AW80" s="65"/>
      <c r="AX80" s="65"/>
      <c r="AY80" s="65"/>
      <c r="AZ80" s="65"/>
      <c r="BA80" s="65"/>
      <c r="BB80" s="65"/>
      <c r="BC80" s="65"/>
      <c r="BD80" s="65"/>
      <c r="BE80" s="70"/>
      <c r="BF80" s="65">
        <v>0</v>
      </c>
      <c r="BG80" s="71">
        <v>212055900</v>
      </c>
      <c r="BH80" s="65">
        <v>0</v>
      </c>
      <c r="BI80" s="65">
        <v>0</v>
      </c>
      <c r="BJ80" s="65">
        <v>193286000</v>
      </c>
      <c r="BK80" s="65">
        <v>18769900</v>
      </c>
    </row>
    <row r="81" spans="4:63" ht="16.5" customHeight="1">
      <c r="D81" s="511"/>
      <c r="E81" s="72"/>
      <c r="F81" s="63">
        <v>2</v>
      </c>
      <c r="G81" s="63">
        <v>217</v>
      </c>
      <c r="H81" s="34" t="s">
        <v>185</v>
      </c>
      <c r="I81" s="65"/>
      <c r="J81" s="66"/>
      <c r="K81" s="67"/>
      <c r="L81" s="66"/>
      <c r="M81" s="68"/>
      <c r="N81" s="66"/>
      <c r="O81" s="68"/>
      <c r="P81" s="66"/>
      <c r="Q81" s="65"/>
      <c r="R81" s="66"/>
      <c r="S81" s="65"/>
      <c r="T81" s="66"/>
      <c r="U81" s="65"/>
      <c r="V81" s="66"/>
      <c r="W81" s="68"/>
      <c r="X81" s="66"/>
      <c r="Y81" s="65"/>
      <c r="Z81" s="66"/>
      <c r="AA81" s="65"/>
      <c r="AB81" s="66"/>
      <c r="AC81" s="65"/>
      <c r="AD81" s="66"/>
      <c r="AE81" s="65"/>
      <c r="AF81" s="66"/>
      <c r="AG81" s="67"/>
      <c r="AH81" s="66"/>
      <c r="AI81" s="65"/>
      <c r="AJ81" s="66"/>
      <c r="AK81" s="65"/>
      <c r="AL81" s="66"/>
      <c r="AM81" s="65"/>
      <c r="AN81" s="66"/>
      <c r="AO81" s="65"/>
      <c r="AP81" s="65"/>
      <c r="AQ81" s="69"/>
      <c r="AR81" s="69"/>
      <c r="AS81" s="65"/>
      <c r="AT81" s="65"/>
      <c r="AU81" s="65"/>
      <c r="AV81" s="65"/>
      <c r="AW81" s="65"/>
      <c r="AX81" s="65"/>
      <c r="AY81" s="65"/>
      <c r="AZ81" s="65"/>
      <c r="BA81" s="65"/>
      <c r="BB81" s="65"/>
      <c r="BC81" s="65"/>
      <c r="BD81" s="65"/>
      <c r="BE81" s="70"/>
      <c r="BF81" s="65">
        <v>0</v>
      </c>
      <c r="BG81" s="71">
        <v>9933000</v>
      </c>
      <c r="BH81" s="65">
        <v>0</v>
      </c>
      <c r="BI81" s="65">
        <v>0</v>
      </c>
      <c r="BJ81" s="65">
        <v>9953000</v>
      </c>
      <c r="BK81" s="65">
        <v>-20000</v>
      </c>
    </row>
    <row r="82" spans="4:63" ht="16.5" customHeight="1">
      <c r="D82" s="511"/>
      <c r="E82" s="72"/>
      <c r="F82" s="63">
        <v>3</v>
      </c>
      <c r="G82" s="63">
        <v>253</v>
      </c>
      <c r="H82" s="34" t="s">
        <v>186</v>
      </c>
      <c r="I82" s="65"/>
      <c r="J82" s="66"/>
      <c r="K82" s="67"/>
      <c r="L82" s="66"/>
      <c r="M82" s="68"/>
      <c r="N82" s="66"/>
      <c r="O82" s="68"/>
      <c r="P82" s="66"/>
      <c r="Q82" s="65"/>
      <c r="R82" s="66"/>
      <c r="S82" s="65"/>
      <c r="T82" s="66"/>
      <c r="U82" s="65"/>
      <c r="V82" s="66"/>
      <c r="W82" s="68"/>
      <c r="X82" s="66"/>
      <c r="Y82" s="65"/>
      <c r="Z82" s="66"/>
      <c r="AA82" s="65"/>
      <c r="AB82" s="66"/>
      <c r="AC82" s="65"/>
      <c r="AD82" s="66"/>
      <c r="AE82" s="65"/>
      <c r="AF82" s="66"/>
      <c r="AG82" s="67"/>
      <c r="AH82" s="66"/>
      <c r="AI82" s="65"/>
      <c r="AJ82" s="66"/>
      <c r="AK82" s="65"/>
      <c r="AL82" s="66"/>
      <c r="AM82" s="65"/>
      <c r="AN82" s="66"/>
      <c r="AO82" s="65"/>
      <c r="AP82" s="65"/>
      <c r="AQ82" s="69"/>
      <c r="AR82" s="69"/>
      <c r="AS82" s="65"/>
      <c r="AT82" s="65"/>
      <c r="AU82" s="65"/>
      <c r="AV82" s="65"/>
      <c r="AW82" s="65"/>
      <c r="AX82" s="65"/>
      <c r="AY82" s="65"/>
      <c r="AZ82" s="65"/>
      <c r="BA82" s="65"/>
      <c r="BB82" s="65"/>
      <c r="BC82" s="65"/>
      <c r="BD82" s="65"/>
      <c r="BE82" s="70"/>
      <c r="BF82" s="65">
        <v>0</v>
      </c>
      <c r="BG82" s="71">
        <v>33726000</v>
      </c>
      <c r="BH82" s="65">
        <v>0</v>
      </c>
      <c r="BI82" s="65">
        <v>0</v>
      </c>
      <c r="BJ82" s="65">
        <v>28040000</v>
      </c>
      <c r="BK82" s="65">
        <v>5686000</v>
      </c>
    </row>
    <row r="83" spans="4:63" ht="16.5" customHeight="1">
      <c r="D83" s="511"/>
      <c r="E83" s="72"/>
      <c r="F83" s="63">
        <v>4</v>
      </c>
      <c r="G83" s="63"/>
      <c r="H83" s="34" t="s">
        <v>187</v>
      </c>
      <c r="I83" s="65"/>
      <c r="J83" s="66"/>
      <c r="K83" s="67"/>
      <c r="L83" s="66"/>
      <c r="M83" s="68"/>
      <c r="N83" s="66"/>
      <c r="O83" s="68"/>
      <c r="P83" s="66"/>
      <c r="Q83" s="65"/>
      <c r="R83" s="66"/>
      <c r="S83" s="65"/>
      <c r="T83" s="66"/>
      <c r="U83" s="65"/>
      <c r="V83" s="66"/>
      <c r="W83" s="68"/>
      <c r="X83" s="66"/>
      <c r="Y83" s="65"/>
      <c r="Z83" s="66"/>
      <c r="AA83" s="65"/>
      <c r="AB83" s="66"/>
      <c r="AC83" s="65"/>
      <c r="AD83" s="66"/>
      <c r="AE83" s="65"/>
      <c r="AF83" s="66"/>
      <c r="AG83" s="67"/>
      <c r="AH83" s="66"/>
      <c r="AI83" s="65"/>
      <c r="AJ83" s="66"/>
      <c r="AK83" s="65"/>
      <c r="AL83" s="66"/>
      <c r="AM83" s="65"/>
      <c r="AN83" s="66"/>
      <c r="AO83" s="65"/>
      <c r="AP83" s="65"/>
      <c r="AQ83" s="69"/>
      <c r="AR83" s="69"/>
      <c r="AS83" s="65"/>
      <c r="AT83" s="65"/>
      <c r="AU83" s="65"/>
      <c r="AV83" s="65"/>
      <c r="AW83" s="65"/>
      <c r="AX83" s="65"/>
      <c r="AY83" s="65"/>
      <c r="AZ83" s="65"/>
      <c r="BA83" s="65"/>
      <c r="BB83" s="65"/>
      <c r="BC83" s="65"/>
      <c r="BD83" s="65"/>
      <c r="BE83" s="70"/>
      <c r="BF83" s="65">
        <v>0</v>
      </c>
      <c r="BG83" s="71">
        <v>4620000</v>
      </c>
      <c r="BH83" s="65">
        <v>0</v>
      </c>
      <c r="BI83" s="65">
        <v>0</v>
      </c>
      <c r="BJ83" s="65">
        <v>4620000</v>
      </c>
      <c r="BK83" s="65">
        <v>0</v>
      </c>
    </row>
    <row r="84" spans="4:63" ht="16.5" customHeight="1">
      <c r="D84" s="511"/>
      <c r="E84" s="72"/>
      <c r="F84" s="63">
        <v>5</v>
      </c>
      <c r="G84" s="63">
        <v>225</v>
      </c>
      <c r="H84" s="34" t="s">
        <v>188</v>
      </c>
      <c r="I84" s="65"/>
      <c r="J84" s="66"/>
      <c r="K84" s="67"/>
      <c r="L84" s="66"/>
      <c r="M84" s="68"/>
      <c r="N84" s="66"/>
      <c r="O84" s="68"/>
      <c r="P84" s="66"/>
      <c r="Q84" s="65"/>
      <c r="R84" s="66"/>
      <c r="S84" s="65"/>
      <c r="T84" s="66"/>
      <c r="U84" s="65"/>
      <c r="V84" s="66"/>
      <c r="W84" s="68"/>
      <c r="X84" s="66"/>
      <c r="Y84" s="65"/>
      <c r="Z84" s="66"/>
      <c r="AA84" s="65"/>
      <c r="AB84" s="66"/>
      <c r="AC84" s="65"/>
      <c r="AD84" s="66"/>
      <c r="AE84" s="65"/>
      <c r="AF84" s="66"/>
      <c r="AG84" s="67"/>
      <c r="AH84" s="66"/>
      <c r="AI84" s="65"/>
      <c r="AJ84" s="66"/>
      <c r="AK84" s="65"/>
      <c r="AL84" s="66"/>
      <c r="AM84" s="65"/>
      <c r="AN84" s="66"/>
      <c r="AO84" s="65"/>
      <c r="AP84" s="65"/>
      <c r="AQ84" s="69"/>
      <c r="AR84" s="69"/>
      <c r="AS84" s="65"/>
      <c r="AT84" s="65"/>
      <c r="AU84" s="65"/>
      <c r="AV84" s="65"/>
      <c r="AW84" s="65"/>
      <c r="AX84" s="65"/>
      <c r="AY84" s="65"/>
      <c r="AZ84" s="65"/>
      <c r="BA84" s="65"/>
      <c r="BB84" s="65"/>
      <c r="BC84" s="65"/>
      <c r="BD84" s="65"/>
      <c r="BE84" s="70"/>
      <c r="BF84" s="65">
        <v>0</v>
      </c>
      <c r="BG84" s="71">
        <v>3696000</v>
      </c>
      <c r="BH84" s="65">
        <v>0</v>
      </c>
      <c r="BI84" s="65">
        <v>0</v>
      </c>
      <c r="BJ84" s="65">
        <v>3696000</v>
      </c>
      <c r="BK84" s="65">
        <v>0</v>
      </c>
    </row>
    <row r="85" spans="4:63" ht="16.5" customHeight="1">
      <c r="D85" s="511"/>
      <c r="E85" s="72"/>
      <c r="F85" s="63">
        <v>6</v>
      </c>
      <c r="G85" s="63">
        <v>208</v>
      </c>
      <c r="H85" s="34" t="s">
        <v>189</v>
      </c>
      <c r="I85" s="65"/>
      <c r="J85" s="66"/>
      <c r="K85" s="67"/>
      <c r="L85" s="66"/>
      <c r="M85" s="68"/>
      <c r="N85" s="66"/>
      <c r="O85" s="68"/>
      <c r="P85" s="66"/>
      <c r="Q85" s="65"/>
      <c r="R85" s="66"/>
      <c r="S85" s="65"/>
      <c r="T85" s="66"/>
      <c r="U85" s="65"/>
      <c r="V85" s="66"/>
      <c r="W85" s="68"/>
      <c r="X85" s="66"/>
      <c r="Y85" s="65"/>
      <c r="Z85" s="66"/>
      <c r="AA85" s="65"/>
      <c r="AB85" s="66"/>
      <c r="AC85" s="65"/>
      <c r="AD85" s="66"/>
      <c r="AE85" s="65"/>
      <c r="AF85" s="66"/>
      <c r="AG85" s="67"/>
      <c r="AH85" s="66"/>
      <c r="AI85" s="65"/>
      <c r="AJ85" s="66"/>
      <c r="AK85" s="65"/>
      <c r="AL85" s="66"/>
      <c r="AM85" s="65"/>
      <c r="AN85" s="66"/>
      <c r="AO85" s="65"/>
      <c r="AP85" s="65"/>
      <c r="AQ85" s="69"/>
      <c r="AR85" s="69"/>
      <c r="AS85" s="65"/>
      <c r="AT85" s="65"/>
      <c r="AU85" s="65"/>
      <c r="AV85" s="65"/>
      <c r="AW85" s="65"/>
      <c r="AX85" s="65"/>
      <c r="AY85" s="65"/>
      <c r="AZ85" s="65"/>
      <c r="BA85" s="65"/>
      <c r="BB85" s="65"/>
      <c r="BC85" s="65"/>
      <c r="BD85" s="65"/>
      <c r="BE85" s="70"/>
      <c r="BF85" s="65">
        <v>0</v>
      </c>
      <c r="BG85" s="71">
        <v>65594550</v>
      </c>
      <c r="BH85" s="65">
        <v>0</v>
      </c>
      <c r="BI85" s="65">
        <v>0</v>
      </c>
      <c r="BJ85" s="65">
        <v>65001000</v>
      </c>
      <c r="BK85" s="65">
        <v>593550</v>
      </c>
    </row>
    <row r="86" spans="4:63" ht="16.5" customHeight="1">
      <c r="D86" s="511"/>
      <c r="E86" s="72"/>
      <c r="F86" s="63"/>
      <c r="G86" s="63"/>
      <c r="H86" s="34" t="s">
        <v>190</v>
      </c>
      <c r="I86" s="65"/>
      <c r="J86" s="66"/>
      <c r="K86" s="67"/>
      <c r="L86" s="66"/>
      <c r="M86" s="68"/>
      <c r="N86" s="66"/>
      <c r="O86" s="68"/>
      <c r="P86" s="66"/>
      <c r="Q86" s="65"/>
      <c r="R86" s="66"/>
      <c r="S86" s="65"/>
      <c r="T86" s="66"/>
      <c r="U86" s="65"/>
      <c r="V86" s="66"/>
      <c r="W86" s="68"/>
      <c r="X86" s="66"/>
      <c r="Y86" s="65"/>
      <c r="Z86" s="66"/>
      <c r="AA86" s="65"/>
      <c r="AB86" s="66"/>
      <c r="AC86" s="65"/>
      <c r="AD86" s="66"/>
      <c r="AE86" s="65"/>
      <c r="AF86" s="66"/>
      <c r="AG86" s="67"/>
      <c r="AH86" s="66"/>
      <c r="AI86" s="65"/>
      <c r="AJ86" s="66"/>
      <c r="AK86" s="65"/>
      <c r="AL86" s="66"/>
      <c r="AM86" s="65"/>
      <c r="AN86" s="66"/>
      <c r="AO86" s="65"/>
      <c r="AP86" s="65"/>
      <c r="AQ86" s="69"/>
      <c r="AR86" s="69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70"/>
      <c r="BF86" s="65">
        <v>-5400</v>
      </c>
      <c r="BG86" s="71">
        <v>0</v>
      </c>
      <c r="BH86" s="65">
        <v>0</v>
      </c>
      <c r="BI86" s="65">
        <v>0</v>
      </c>
      <c r="BJ86" s="65">
        <v>0</v>
      </c>
      <c r="BK86" s="65">
        <v>-5400</v>
      </c>
    </row>
    <row r="87" spans="4:63" ht="16.5" customHeight="1">
      <c r="D87" s="511"/>
      <c r="E87" s="72"/>
      <c r="F87" s="63"/>
      <c r="G87" s="63"/>
      <c r="H87" s="34" t="s">
        <v>191</v>
      </c>
      <c r="I87" s="65"/>
      <c r="J87" s="66"/>
      <c r="K87" s="67"/>
      <c r="L87" s="66"/>
      <c r="M87" s="68"/>
      <c r="N87" s="66"/>
      <c r="O87" s="68"/>
      <c r="P87" s="66"/>
      <c r="Q87" s="65"/>
      <c r="R87" s="66"/>
      <c r="S87" s="65"/>
      <c r="T87" s="66"/>
      <c r="U87" s="65"/>
      <c r="V87" s="66"/>
      <c r="W87" s="68"/>
      <c r="X87" s="66"/>
      <c r="Y87" s="65"/>
      <c r="Z87" s="66"/>
      <c r="AA87" s="65"/>
      <c r="AB87" s="66"/>
      <c r="AC87" s="65"/>
      <c r="AD87" s="66"/>
      <c r="AE87" s="65"/>
      <c r="AF87" s="66"/>
      <c r="AG87" s="67"/>
      <c r="AH87" s="66"/>
      <c r="AI87" s="65"/>
      <c r="AJ87" s="66"/>
      <c r="AK87" s="65"/>
      <c r="AL87" s="66"/>
      <c r="AM87" s="65"/>
      <c r="AN87" s="66"/>
      <c r="AO87" s="65"/>
      <c r="AP87" s="65"/>
      <c r="AQ87" s="69"/>
      <c r="AR87" s="69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70"/>
      <c r="BF87" s="65">
        <v>0</v>
      </c>
      <c r="BG87" s="71">
        <v>20790000</v>
      </c>
      <c r="BH87" s="65">
        <v>0</v>
      </c>
      <c r="BI87" s="65">
        <v>0</v>
      </c>
      <c r="BJ87" s="65">
        <v>26103000</v>
      </c>
      <c r="BK87" s="65">
        <v>-5313000</v>
      </c>
    </row>
    <row r="88" spans="4:63" ht="16.5" customHeight="1">
      <c r="D88" s="511"/>
      <c r="E88" s="72"/>
      <c r="F88" s="63"/>
      <c r="G88" s="63"/>
      <c r="H88" s="34" t="s">
        <v>192</v>
      </c>
      <c r="I88" s="65"/>
      <c r="J88" s="66"/>
      <c r="K88" s="67"/>
      <c r="L88" s="66"/>
      <c r="M88" s="68"/>
      <c r="N88" s="66"/>
      <c r="O88" s="68"/>
      <c r="P88" s="66"/>
      <c r="Q88" s="65"/>
      <c r="R88" s="66"/>
      <c r="S88" s="65"/>
      <c r="T88" s="66"/>
      <c r="U88" s="65"/>
      <c r="V88" s="66"/>
      <c r="W88" s="68"/>
      <c r="X88" s="66"/>
      <c r="Y88" s="65"/>
      <c r="Z88" s="66"/>
      <c r="AA88" s="65"/>
      <c r="AB88" s="66"/>
      <c r="AC88" s="65"/>
      <c r="AD88" s="66"/>
      <c r="AE88" s="65"/>
      <c r="AF88" s="66"/>
      <c r="AG88" s="67"/>
      <c r="AH88" s="66"/>
      <c r="AI88" s="65"/>
      <c r="AJ88" s="66"/>
      <c r="AK88" s="65"/>
      <c r="AL88" s="66"/>
      <c r="AM88" s="65"/>
      <c r="AN88" s="66"/>
      <c r="AO88" s="65"/>
      <c r="AP88" s="65"/>
      <c r="AQ88" s="69"/>
      <c r="AR88" s="69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70"/>
      <c r="BF88" s="65">
        <v>0</v>
      </c>
      <c r="BG88" s="71">
        <v>0</v>
      </c>
      <c r="BH88" s="65">
        <v>0</v>
      </c>
      <c r="BI88" s="65">
        <v>0</v>
      </c>
      <c r="BJ88" s="65">
        <v>0</v>
      </c>
      <c r="BK88" s="65">
        <v>0</v>
      </c>
    </row>
    <row r="89" spans="4:63" ht="16.5" customHeight="1">
      <c r="D89" s="511"/>
      <c r="E89" s="74"/>
      <c r="F89" s="63">
        <v>7</v>
      </c>
      <c r="G89" s="63">
        <v>201</v>
      </c>
      <c r="H89" s="34" t="s">
        <v>193</v>
      </c>
      <c r="I89" s="65"/>
      <c r="J89" s="66"/>
      <c r="K89" s="67"/>
      <c r="L89" s="66"/>
      <c r="M89" s="68"/>
      <c r="N89" s="66"/>
      <c r="O89" s="68"/>
      <c r="P89" s="66"/>
      <c r="Q89" s="65"/>
      <c r="R89" s="66"/>
      <c r="S89" s="65"/>
      <c r="T89" s="66"/>
      <c r="U89" s="65"/>
      <c r="V89" s="66"/>
      <c r="W89" s="68"/>
      <c r="X89" s="66"/>
      <c r="Y89" s="65"/>
      <c r="Z89" s="66"/>
      <c r="AA89" s="65"/>
      <c r="AB89" s="66"/>
      <c r="AC89" s="65"/>
      <c r="AD89" s="66"/>
      <c r="AE89" s="65"/>
      <c r="AF89" s="66"/>
      <c r="AG89" s="67"/>
      <c r="AH89" s="66"/>
      <c r="AI89" s="65"/>
      <c r="AJ89" s="66"/>
      <c r="AK89" s="65"/>
      <c r="AL89" s="66"/>
      <c r="AM89" s="65"/>
      <c r="AN89" s="66"/>
      <c r="AO89" s="65"/>
      <c r="AP89" s="65"/>
      <c r="AQ89" s="69"/>
      <c r="AR89" s="69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70"/>
      <c r="BF89" s="65">
        <v>0</v>
      </c>
      <c r="BG89" s="71">
        <v>0</v>
      </c>
      <c r="BH89" s="65">
        <v>0</v>
      </c>
      <c r="BI89" s="65">
        <v>0</v>
      </c>
      <c r="BJ89" s="65">
        <v>0</v>
      </c>
      <c r="BK89" s="65">
        <v>0</v>
      </c>
    </row>
    <row r="90" spans="4:63" ht="16.5" customHeight="1">
      <c r="D90" s="511"/>
      <c r="E90" s="72"/>
      <c r="F90" s="63">
        <v>8</v>
      </c>
      <c r="G90" s="63"/>
      <c r="H90" s="34" t="s">
        <v>194</v>
      </c>
      <c r="I90" s="65"/>
      <c r="J90" s="66"/>
      <c r="K90" s="67"/>
      <c r="L90" s="66"/>
      <c r="M90" s="68"/>
      <c r="N90" s="66"/>
      <c r="O90" s="68"/>
      <c r="P90" s="66"/>
      <c r="Q90" s="65"/>
      <c r="R90" s="66"/>
      <c r="S90" s="65"/>
      <c r="T90" s="66"/>
      <c r="U90" s="65"/>
      <c r="V90" s="66"/>
      <c r="W90" s="68"/>
      <c r="X90" s="66"/>
      <c r="Y90" s="65"/>
      <c r="Z90" s="66"/>
      <c r="AA90" s="65"/>
      <c r="AB90" s="66"/>
      <c r="AC90" s="65"/>
      <c r="AD90" s="66"/>
      <c r="AE90" s="65"/>
      <c r="AF90" s="66"/>
      <c r="AG90" s="67"/>
      <c r="AH90" s="66"/>
      <c r="AI90" s="65"/>
      <c r="AJ90" s="66"/>
      <c r="AK90" s="65"/>
      <c r="AL90" s="66"/>
      <c r="AM90" s="65"/>
      <c r="AN90" s="66"/>
      <c r="AO90" s="65"/>
      <c r="AP90" s="65"/>
      <c r="AQ90" s="69"/>
      <c r="AR90" s="69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70"/>
      <c r="BF90" s="65">
        <v>0</v>
      </c>
      <c r="BG90" s="71">
        <v>0</v>
      </c>
      <c r="BH90" s="65">
        <v>0</v>
      </c>
      <c r="BI90" s="65">
        <v>0</v>
      </c>
      <c r="BJ90" s="65">
        <v>0</v>
      </c>
      <c r="BK90" s="65">
        <v>0</v>
      </c>
    </row>
    <row r="91" spans="4:63" ht="16.5" customHeight="1">
      <c r="D91" s="511"/>
      <c r="E91" s="72"/>
      <c r="F91" s="63"/>
      <c r="G91" s="63"/>
      <c r="H91" s="34" t="s">
        <v>195</v>
      </c>
      <c r="I91" s="65"/>
      <c r="J91" s="66"/>
      <c r="K91" s="67"/>
      <c r="L91" s="66"/>
      <c r="M91" s="68"/>
      <c r="N91" s="66"/>
      <c r="O91" s="68"/>
      <c r="P91" s="66"/>
      <c r="Q91" s="65"/>
      <c r="R91" s="66"/>
      <c r="S91" s="65"/>
      <c r="T91" s="66"/>
      <c r="U91" s="65"/>
      <c r="V91" s="66"/>
      <c r="W91" s="68"/>
      <c r="X91" s="66"/>
      <c r="Y91" s="65"/>
      <c r="Z91" s="66"/>
      <c r="AA91" s="65"/>
      <c r="AB91" s="66"/>
      <c r="AC91" s="65"/>
      <c r="AD91" s="66"/>
      <c r="AE91" s="65"/>
      <c r="AF91" s="66"/>
      <c r="AG91" s="67"/>
      <c r="AH91" s="66"/>
      <c r="AI91" s="65"/>
      <c r="AJ91" s="66"/>
      <c r="AK91" s="65"/>
      <c r="AL91" s="66"/>
      <c r="AM91" s="65"/>
      <c r="AN91" s="66"/>
      <c r="AO91" s="65"/>
      <c r="AP91" s="65"/>
      <c r="AQ91" s="69"/>
      <c r="AR91" s="69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70"/>
      <c r="BF91" s="65">
        <v>0</v>
      </c>
      <c r="BG91" s="71">
        <v>9240000</v>
      </c>
      <c r="BH91" s="65">
        <v>0</v>
      </c>
      <c r="BI91" s="65">
        <v>0</v>
      </c>
      <c r="BJ91" s="65">
        <v>9240000</v>
      </c>
      <c r="BK91" s="65">
        <v>0</v>
      </c>
    </row>
    <row r="92" spans="4:63" ht="16.5" customHeight="1">
      <c r="D92" s="511"/>
      <c r="E92" s="72"/>
      <c r="F92" s="63"/>
      <c r="G92" s="63"/>
      <c r="H92" s="34" t="s">
        <v>196</v>
      </c>
      <c r="I92" s="65"/>
      <c r="J92" s="66"/>
      <c r="K92" s="67"/>
      <c r="L92" s="66"/>
      <c r="M92" s="68"/>
      <c r="N92" s="66"/>
      <c r="O92" s="68"/>
      <c r="P92" s="66"/>
      <c r="Q92" s="65"/>
      <c r="R92" s="66"/>
      <c r="S92" s="65"/>
      <c r="T92" s="66"/>
      <c r="U92" s="65"/>
      <c r="V92" s="66"/>
      <c r="W92" s="68"/>
      <c r="X92" s="66"/>
      <c r="Y92" s="65"/>
      <c r="Z92" s="66"/>
      <c r="AA92" s="65"/>
      <c r="AB92" s="66"/>
      <c r="AC92" s="65"/>
      <c r="AD92" s="66"/>
      <c r="AE92" s="65"/>
      <c r="AF92" s="66"/>
      <c r="AG92" s="67"/>
      <c r="AH92" s="66"/>
      <c r="AI92" s="65"/>
      <c r="AJ92" s="66"/>
      <c r="AK92" s="65"/>
      <c r="AL92" s="66"/>
      <c r="AM92" s="65"/>
      <c r="AN92" s="66"/>
      <c r="AO92" s="65"/>
      <c r="AP92" s="65"/>
      <c r="AQ92" s="69"/>
      <c r="AR92" s="69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70"/>
      <c r="BF92" s="65">
        <v>0</v>
      </c>
      <c r="BG92" s="71">
        <v>0</v>
      </c>
      <c r="BH92" s="65">
        <v>0</v>
      </c>
      <c r="BI92" s="65">
        <v>0</v>
      </c>
      <c r="BJ92" s="65">
        <v>0</v>
      </c>
      <c r="BK92" s="65">
        <v>0</v>
      </c>
    </row>
    <row r="93" spans="4:63" ht="16.5" customHeight="1">
      <c r="D93" s="511"/>
      <c r="E93" s="72"/>
      <c r="F93" s="63">
        <v>9</v>
      </c>
      <c r="G93" s="63">
        <v>222</v>
      </c>
      <c r="H93" s="34" t="s">
        <v>197</v>
      </c>
      <c r="I93" s="65"/>
      <c r="J93" s="66"/>
      <c r="K93" s="67"/>
      <c r="L93" s="66"/>
      <c r="M93" s="68"/>
      <c r="N93" s="66"/>
      <c r="O93" s="68"/>
      <c r="P93" s="66"/>
      <c r="Q93" s="65"/>
      <c r="R93" s="66"/>
      <c r="S93" s="65"/>
      <c r="T93" s="66"/>
      <c r="U93" s="65"/>
      <c r="V93" s="66"/>
      <c r="W93" s="68"/>
      <c r="X93" s="66"/>
      <c r="Y93" s="65"/>
      <c r="Z93" s="66"/>
      <c r="AA93" s="65"/>
      <c r="AB93" s="66"/>
      <c r="AC93" s="65"/>
      <c r="AD93" s="66"/>
      <c r="AE93" s="65"/>
      <c r="AF93" s="66"/>
      <c r="AG93" s="67"/>
      <c r="AH93" s="66"/>
      <c r="AI93" s="65"/>
      <c r="AJ93" s="66"/>
      <c r="AK93" s="65"/>
      <c r="AL93" s="66"/>
      <c r="AM93" s="65"/>
      <c r="AN93" s="66"/>
      <c r="AO93" s="65"/>
      <c r="AP93" s="65"/>
      <c r="AQ93" s="69"/>
      <c r="AR93" s="69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70"/>
      <c r="BF93" s="65">
        <v>0</v>
      </c>
      <c r="BG93" s="71">
        <v>0</v>
      </c>
      <c r="BH93" s="65">
        <v>0</v>
      </c>
      <c r="BI93" s="65">
        <v>0</v>
      </c>
      <c r="BJ93" s="65">
        <v>0</v>
      </c>
      <c r="BK93" s="65">
        <v>0</v>
      </c>
    </row>
    <row r="94" spans="4:63" ht="16.5" customHeight="1">
      <c r="D94" s="511"/>
      <c r="E94" s="72"/>
      <c r="F94" s="63">
        <v>10</v>
      </c>
      <c r="G94" s="63"/>
      <c r="H94" s="34" t="s">
        <v>198</v>
      </c>
      <c r="I94" s="65"/>
      <c r="J94" s="66"/>
      <c r="K94" s="67"/>
      <c r="L94" s="66"/>
      <c r="M94" s="68"/>
      <c r="N94" s="66"/>
      <c r="O94" s="68"/>
      <c r="P94" s="66"/>
      <c r="Q94" s="65"/>
      <c r="R94" s="66"/>
      <c r="S94" s="65"/>
      <c r="T94" s="66"/>
      <c r="U94" s="65"/>
      <c r="V94" s="66"/>
      <c r="W94" s="68"/>
      <c r="X94" s="66"/>
      <c r="Y94" s="65"/>
      <c r="Z94" s="66"/>
      <c r="AA94" s="65"/>
      <c r="AB94" s="66"/>
      <c r="AC94" s="65"/>
      <c r="AD94" s="66"/>
      <c r="AE94" s="65"/>
      <c r="AF94" s="66"/>
      <c r="AG94" s="67"/>
      <c r="AH94" s="66"/>
      <c r="AI94" s="65"/>
      <c r="AJ94" s="66"/>
      <c r="AK94" s="65"/>
      <c r="AL94" s="66"/>
      <c r="AM94" s="65"/>
      <c r="AN94" s="66"/>
      <c r="AO94" s="65"/>
      <c r="AP94" s="65"/>
      <c r="AQ94" s="69"/>
      <c r="AR94" s="69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70"/>
      <c r="BF94" s="65">
        <v>0</v>
      </c>
      <c r="BG94" s="71">
        <v>0</v>
      </c>
      <c r="BH94" s="65">
        <v>0</v>
      </c>
      <c r="BI94" s="65">
        <v>0</v>
      </c>
      <c r="BJ94" s="65">
        <v>0</v>
      </c>
      <c r="BK94" s="65">
        <v>0</v>
      </c>
    </row>
    <row r="95" spans="4:63" ht="16.5" customHeight="1">
      <c r="D95" s="542"/>
      <c r="E95" s="72"/>
      <c r="F95" s="63">
        <v>11</v>
      </c>
      <c r="G95" s="63"/>
      <c r="H95" s="34" t="s">
        <v>199</v>
      </c>
      <c r="I95" s="65"/>
      <c r="J95" s="66"/>
      <c r="K95" s="67"/>
      <c r="L95" s="66"/>
      <c r="M95" s="68"/>
      <c r="N95" s="66"/>
      <c r="O95" s="68"/>
      <c r="P95" s="66"/>
      <c r="Q95" s="65"/>
      <c r="R95" s="66"/>
      <c r="S95" s="65"/>
      <c r="T95" s="66"/>
      <c r="U95" s="65"/>
      <c r="V95" s="66"/>
      <c r="W95" s="68"/>
      <c r="X95" s="66"/>
      <c r="Y95" s="65"/>
      <c r="Z95" s="66"/>
      <c r="AA95" s="65"/>
      <c r="AB95" s="66"/>
      <c r="AC95" s="65"/>
      <c r="AD95" s="66"/>
      <c r="AE95" s="65"/>
      <c r="AF95" s="66"/>
      <c r="AG95" s="67"/>
      <c r="AH95" s="66"/>
      <c r="AI95" s="65"/>
      <c r="AJ95" s="66"/>
      <c r="AK95" s="65"/>
      <c r="AL95" s="66"/>
      <c r="AM95" s="65"/>
      <c r="AN95" s="66"/>
      <c r="AO95" s="65"/>
      <c r="AP95" s="65"/>
      <c r="AQ95" s="69"/>
      <c r="AR95" s="69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70"/>
      <c r="BF95" s="65">
        <v>0</v>
      </c>
      <c r="BG95" s="71">
        <v>0</v>
      </c>
      <c r="BH95" s="65">
        <v>0</v>
      </c>
      <c r="BI95" s="65">
        <v>0</v>
      </c>
      <c r="BJ95" s="65"/>
      <c r="BK95" s="65"/>
    </row>
    <row r="96" spans="4:63" ht="16.5" customHeight="1">
      <c r="D96" s="538" t="s">
        <v>53</v>
      </c>
      <c r="E96" s="75"/>
      <c r="F96" s="76">
        <v>1</v>
      </c>
      <c r="G96" s="76">
        <v>510</v>
      </c>
      <c r="H96" s="34" t="s">
        <v>200</v>
      </c>
      <c r="I96" s="78"/>
      <c r="J96" s="79"/>
      <c r="K96" s="80"/>
      <c r="L96" s="79"/>
      <c r="M96" s="81"/>
      <c r="N96" s="79"/>
      <c r="O96" s="81"/>
      <c r="P96" s="79"/>
      <c r="Q96" s="78"/>
      <c r="R96" s="79"/>
      <c r="S96" s="78"/>
      <c r="T96" s="79"/>
      <c r="U96" s="78"/>
      <c r="V96" s="79"/>
      <c r="W96" s="81"/>
      <c r="X96" s="79"/>
      <c r="Y96" s="78"/>
      <c r="Z96" s="79"/>
      <c r="AA96" s="78"/>
      <c r="AB96" s="79"/>
      <c r="AC96" s="78"/>
      <c r="AD96" s="79"/>
      <c r="AE96" s="78"/>
      <c r="AF96" s="79"/>
      <c r="AG96" s="80"/>
      <c r="AH96" s="79"/>
      <c r="AI96" s="78"/>
      <c r="AJ96" s="79"/>
      <c r="AK96" s="78"/>
      <c r="AL96" s="79"/>
      <c r="AM96" s="78"/>
      <c r="AN96" s="79"/>
      <c r="AO96" s="78"/>
      <c r="AP96" s="78"/>
      <c r="AQ96" s="82"/>
      <c r="AR96" s="82"/>
      <c r="AS96" s="78"/>
      <c r="AT96" s="78"/>
      <c r="AU96" s="78"/>
      <c r="AV96" s="78"/>
      <c r="AW96" s="78"/>
      <c r="AX96" s="78"/>
      <c r="AY96" s="78"/>
      <c r="AZ96" s="78"/>
      <c r="BA96" s="78"/>
      <c r="BB96" s="78"/>
      <c r="BC96" s="78"/>
      <c r="BD96" s="78"/>
      <c r="BE96" s="83"/>
      <c r="BF96" s="78">
        <v>73184</v>
      </c>
      <c r="BG96" s="84">
        <v>137161500</v>
      </c>
      <c r="BH96" s="78">
        <v>0</v>
      </c>
      <c r="BI96" s="78">
        <v>0</v>
      </c>
      <c r="BJ96" s="78">
        <v>109831050</v>
      </c>
      <c r="BK96" s="78">
        <v>27403634</v>
      </c>
    </row>
    <row r="97" spans="4:63" ht="16.5" customHeight="1">
      <c r="D97" s="508"/>
      <c r="E97" s="85"/>
      <c r="F97" s="76">
        <v>2</v>
      </c>
      <c r="G97" s="76">
        <v>503</v>
      </c>
      <c r="H97" s="34" t="s">
        <v>201</v>
      </c>
      <c r="I97" s="78"/>
      <c r="J97" s="79"/>
      <c r="K97" s="80"/>
      <c r="L97" s="79"/>
      <c r="M97" s="81"/>
      <c r="N97" s="79"/>
      <c r="O97" s="81"/>
      <c r="P97" s="79"/>
      <c r="Q97" s="78"/>
      <c r="R97" s="79"/>
      <c r="S97" s="78"/>
      <c r="T97" s="79"/>
      <c r="U97" s="78"/>
      <c r="V97" s="79"/>
      <c r="W97" s="81"/>
      <c r="X97" s="79"/>
      <c r="Y97" s="78"/>
      <c r="Z97" s="79"/>
      <c r="AA97" s="78"/>
      <c r="AB97" s="79"/>
      <c r="AC97" s="78"/>
      <c r="AD97" s="79"/>
      <c r="AE97" s="78"/>
      <c r="AF97" s="79"/>
      <c r="AG97" s="80"/>
      <c r="AH97" s="79"/>
      <c r="AI97" s="78"/>
      <c r="AJ97" s="79"/>
      <c r="AK97" s="78"/>
      <c r="AL97" s="79"/>
      <c r="AM97" s="78"/>
      <c r="AN97" s="79"/>
      <c r="AO97" s="78"/>
      <c r="AP97" s="78"/>
      <c r="AQ97" s="82"/>
      <c r="AR97" s="82"/>
      <c r="AS97" s="78"/>
      <c r="AT97" s="78"/>
      <c r="AU97" s="78"/>
      <c r="AV97" s="78"/>
      <c r="AW97" s="78"/>
      <c r="AX97" s="78"/>
      <c r="AY97" s="78"/>
      <c r="AZ97" s="78"/>
      <c r="BA97" s="78"/>
      <c r="BB97" s="78"/>
      <c r="BC97" s="78"/>
      <c r="BD97" s="78"/>
      <c r="BE97" s="83"/>
      <c r="BF97" s="78">
        <v>29140</v>
      </c>
      <c r="BG97" s="84">
        <v>62822550</v>
      </c>
      <c r="BH97" s="78">
        <v>0</v>
      </c>
      <c r="BI97" s="78">
        <v>0</v>
      </c>
      <c r="BJ97" s="78">
        <v>52258300</v>
      </c>
      <c r="BK97" s="78">
        <v>10593390</v>
      </c>
    </row>
    <row r="98" spans="4:63" ht="16.5" customHeight="1">
      <c r="D98" s="508"/>
      <c r="E98" s="85"/>
      <c r="F98" s="76"/>
      <c r="G98" s="76"/>
      <c r="H98" s="34" t="s">
        <v>202</v>
      </c>
      <c r="I98" s="78"/>
      <c r="J98" s="79"/>
      <c r="K98" s="80"/>
      <c r="L98" s="79"/>
      <c r="M98" s="81"/>
      <c r="N98" s="79"/>
      <c r="O98" s="81"/>
      <c r="P98" s="79"/>
      <c r="Q98" s="78"/>
      <c r="R98" s="79"/>
      <c r="S98" s="78"/>
      <c r="T98" s="79"/>
      <c r="U98" s="78"/>
      <c r="V98" s="79"/>
      <c r="W98" s="81"/>
      <c r="X98" s="79"/>
      <c r="Y98" s="78"/>
      <c r="Z98" s="79"/>
      <c r="AA98" s="78"/>
      <c r="AB98" s="79"/>
      <c r="AC98" s="78"/>
      <c r="AD98" s="79"/>
      <c r="AE98" s="78"/>
      <c r="AF98" s="79"/>
      <c r="AG98" s="80"/>
      <c r="AH98" s="79"/>
      <c r="AI98" s="78"/>
      <c r="AJ98" s="79"/>
      <c r="AK98" s="78"/>
      <c r="AL98" s="79"/>
      <c r="AM98" s="78"/>
      <c r="AN98" s="79"/>
      <c r="AO98" s="78"/>
      <c r="AP98" s="78"/>
      <c r="AQ98" s="82"/>
      <c r="AR98" s="82"/>
      <c r="AS98" s="78"/>
      <c r="AT98" s="78"/>
      <c r="AU98" s="78"/>
      <c r="AV98" s="78"/>
      <c r="AW98" s="78"/>
      <c r="AX98" s="78"/>
      <c r="AY98" s="78"/>
      <c r="AZ98" s="78"/>
      <c r="BA98" s="78"/>
      <c r="BB98" s="78"/>
      <c r="BC98" s="78"/>
      <c r="BD98" s="78"/>
      <c r="BE98" s="83"/>
      <c r="BF98" s="78">
        <v>-60000</v>
      </c>
      <c r="BG98" s="84">
        <v>36036000</v>
      </c>
      <c r="BH98" s="78">
        <v>0</v>
      </c>
      <c r="BI98" s="78">
        <v>0</v>
      </c>
      <c r="BJ98" s="78">
        <v>35976000</v>
      </c>
      <c r="BK98" s="78">
        <v>0</v>
      </c>
    </row>
    <row r="99" spans="4:63" ht="16.5" customHeight="1">
      <c r="D99" s="508"/>
      <c r="E99" s="85"/>
      <c r="F99" s="76">
        <v>3</v>
      </c>
      <c r="G99" s="76">
        <v>508</v>
      </c>
      <c r="H99" s="34" t="s">
        <v>203</v>
      </c>
      <c r="I99" s="78"/>
      <c r="J99" s="79"/>
      <c r="K99" s="80"/>
      <c r="L99" s="79"/>
      <c r="M99" s="81"/>
      <c r="N99" s="79"/>
      <c r="O99" s="81"/>
      <c r="P99" s="79"/>
      <c r="Q99" s="78"/>
      <c r="R99" s="79"/>
      <c r="S99" s="78"/>
      <c r="T99" s="79"/>
      <c r="U99" s="78"/>
      <c r="V99" s="79"/>
      <c r="W99" s="81"/>
      <c r="X99" s="79"/>
      <c r="Y99" s="78"/>
      <c r="Z99" s="79"/>
      <c r="AA99" s="78"/>
      <c r="AB99" s="79"/>
      <c r="AC99" s="78"/>
      <c r="AD99" s="79"/>
      <c r="AE99" s="78"/>
      <c r="AF99" s="79"/>
      <c r="AG99" s="80"/>
      <c r="AH99" s="79"/>
      <c r="AI99" s="78"/>
      <c r="AJ99" s="79"/>
      <c r="AK99" s="78"/>
      <c r="AL99" s="79"/>
      <c r="AM99" s="78"/>
      <c r="AN99" s="79"/>
      <c r="AO99" s="78"/>
      <c r="AP99" s="78"/>
      <c r="AQ99" s="82"/>
      <c r="AR99" s="82"/>
      <c r="AS99" s="78"/>
      <c r="AT99" s="78"/>
      <c r="AU99" s="78"/>
      <c r="AV99" s="78"/>
      <c r="AW99" s="78"/>
      <c r="AX99" s="78"/>
      <c r="AY99" s="78"/>
      <c r="AZ99" s="78"/>
      <c r="BA99" s="78"/>
      <c r="BB99" s="78"/>
      <c r="BC99" s="78"/>
      <c r="BD99" s="78"/>
      <c r="BE99" s="83"/>
      <c r="BF99" s="78">
        <v>0</v>
      </c>
      <c r="BG99" s="84">
        <v>0</v>
      </c>
      <c r="BH99" s="78">
        <v>0</v>
      </c>
      <c r="BI99" s="78">
        <v>0</v>
      </c>
      <c r="BJ99" s="78">
        <v>0</v>
      </c>
      <c r="BK99" s="78">
        <v>0</v>
      </c>
    </row>
    <row r="100" spans="4:63" ht="16.5" customHeight="1">
      <c r="D100" s="508"/>
      <c r="E100" s="85"/>
      <c r="F100" s="76">
        <v>4</v>
      </c>
      <c r="G100" s="76"/>
      <c r="H100" s="34" t="s">
        <v>204</v>
      </c>
      <c r="I100" s="78"/>
      <c r="J100" s="79"/>
      <c r="K100" s="80"/>
      <c r="L100" s="79"/>
      <c r="M100" s="81"/>
      <c r="N100" s="79"/>
      <c r="O100" s="81"/>
      <c r="P100" s="79"/>
      <c r="Q100" s="78"/>
      <c r="R100" s="79"/>
      <c r="S100" s="78"/>
      <c r="T100" s="79"/>
      <c r="U100" s="78"/>
      <c r="V100" s="79"/>
      <c r="W100" s="81"/>
      <c r="X100" s="79"/>
      <c r="Y100" s="78"/>
      <c r="Z100" s="79"/>
      <c r="AA100" s="78"/>
      <c r="AB100" s="79"/>
      <c r="AC100" s="78"/>
      <c r="AD100" s="79"/>
      <c r="AE100" s="78"/>
      <c r="AF100" s="79"/>
      <c r="AG100" s="80"/>
      <c r="AH100" s="79"/>
      <c r="AI100" s="78"/>
      <c r="AJ100" s="79"/>
      <c r="AK100" s="78"/>
      <c r="AL100" s="79"/>
      <c r="AM100" s="78"/>
      <c r="AN100" s="79"/>
      <c r="AO100" s="78"/>
      <c r="AP100" s="78"/>
      <c r="AQ100" s="82"/>
      <c r="AR100" s="82"/>
      <c r="AS100" s="78"/>
      <c r="AT100" s="78"/>
      <c r="AU100" s="78"/>
      <c r="AV100" s="78"/>
      <c r="AW100" s="78"/>
      <c r="AX100" s="78"/>
      <c r="AY100" s="78"/>
      <c r="AZ100" s="78"/>
      <c r="BA100" s="78"/>
      <c r="BB100" s="78"/>
      <c r="BC100" s="78"/>
      <c r="BD100" s="78"/>
      <c r="BE100" s="83"/>
      <c r="BF100" s="78">
        <v>-12584</v>
      </c>
      <c r="BG100" s="84">
        <v>0</v>
      </c>
      <c r="BH100" s="78">
        <v>0</v>
      </c>
      <c r="BI100" s="78">
        <v>0</v>
      </c>
      <c r="BJ100" s="78">
        <v>0</v>
      </c>
      <c r="BK100" s="78">
        <v>-12584</v>
      </c>
    </row>
    <row r="101" spans="4:63" ht="16.5" customHeight="1">
      <c r="D101" s="508"/>
      <c r="E101" s="85"/>
      <c r="F101" s="86">
        <v>5</v>
      </c>
      <c r="G101" s="86">
        <v>502</v>
      </c>
      <c r="H101" s="34" t="s">
        <v>205</v>
      </c>
      <c r="I101" s="88"/>
      <c r="J101" s="89"/>
      <c r="K101" s="90"/>
      <c r="L101" s="89"/>
      <c r="M101" s="91"/>
      <c r="N101" s="89"/>
      <c r="O101" s="91"/>
      <c r="P101" s="89"/>
      <c r="Q101" s="88"/>
      <c r="R101" s="89"/>
      <c r="S101" s="88"/>
      <c r="T101" s="89"/>
      <c r="U101" s="88"/>
      <c r="V101" s="89"/>
      <c r="W101" s="91"/>
      <c r="X101" s="89"/>
      <c r="Y101" s="88"/>
      <c r="Z101" s="89"/>
      <c r="AA101" s="88"/>
      <c r="AB101" s="89"/>
      <c r="AC101" s="88"/>
      <c r="AD101" s="89"/>
      <c r="AE101" s="88"/>
      <c r="AF101" s="89"/>
      <c r="AG101" s="90"/>
      <c r="AH101" s="89"/>
      <c r="AI101" s="88"/>
      <c r="AJ101" s="89"/>
      <c r="AK101" s="88"/>
      <c r="AL101" s="89"/>
      <c r="AM101" s="88"/>
      <c r="AN101" s="89"/>
      <c r="AO101" s="88"/>
      <c r="AP101" s="88"/>
      <c r="AQ101" s="92"/>
      <c r="AR101" s="92"/>
      <c r="AS101" s="88"/>
      <c r="AT101" s="88"/>
      <c r="AU101" s="88"/>
      <c r="AV101" s="88"/>
      <c r="AW101" s="88"/>
      <c r="AX101" s="88"/>
      <c r="AY101" s="88"/>
      <c r="AZ101" s="88"/>
      <c r="BA101" s="88"/>
      <c r="BB101" s="88"/>
      <c r="BC101" s="88"/>
      <c r="BD101" s="88"/>
      <c r="BE101" s="93"/>
      <c r="BF101" s="88">
        <v>0</v>
      </c>
      <c r="BG101" s="94">
        <v>0</v>
      </c>
      <c r="BH101" s="88">
        <v>0</v>
      </c>
      <c r="BI101" s="88">
        <v>0</v>
      </c>
      <c r="BJ101" s="88">
        <v>0</v>
      </c>
      <c r="BK101" s="88">
        <v>0</v>
      </c>
    </row>
    <row r="102" spans="4:63" ht="16.5" customHeight="1">
      <c r="D102" s="508"/>
      <c r="E102" s="85"/>
      <c r="F102" s="86">
        <v>6</v>
      </c>
      <c r="G102" s="86">
        <v>509</v>
      </c>
      <c r="H102" s="34" t="s">
        <v>206</v>
      </c>
      <c r="I102" s="88"/>
      <c r="J102" s="89"/>
      <c r="K102" s="90"/>
      <c r="L102" s="89"/>
      <c r="M102" s="91"/>
      <c r="N102" s="89"/>
      <c r="O102" s="91"/>
      <c r="P102" s="89"/>
      <c r="Q102" s="88"/>
      <c r="R102" s="89"/>
      <c r="S102" s="88"/>
      <c r="T102" s="89"/>
      <c r="U102" s="88"/>
      <c r="V102" s="89"/>
      <c r="W102" s="91"/>
      <c r="X102" s="89"/>
      <c r="Y102" s="88"/>
      <c r="Z102" s="89"/>
      <c r="AA102" s="88"/>
      <c r="AB102" s="89"/>
      <c r="AC102" s="88"/>
      <c r="AD102" s="89"/>
      <c r="AE102" s="88"/>
      <c r="AF102" s="89"/>
      <c r="AG102" s="90"/>
      <c r="AH102" s="89"/>
      <c r="AI102" s="88"/>
      <c r="AJ102" s="89"/>
      <c r="AK102" s="88"/>
      <c r="AL102" s="89"/>
      <c r="AM102" s="88"/>
      <c r="AN102" s="89"/>
      <c r="AO102" s="88"/>
      <c r="AP102" s="88"/>
      <c r="AQ102" s="92"/>
      <c r="AR102" s="92"/>
      <c r="AS102" s="88"/>
      <c r="AT102" s="88"/>
      <c r="AU102" s="88"/>
      <c r="AV102" s="88"/>
      <c r="AW102" s="88"/>
      <c r="AX102" s="88"/>
      <c r="AY102" s="88"/>
      <c r="AZ102" s="88"/>
      <c r="BA102" s="88"/>
      <c r="BB102" s="88"/>
      <c r="BC102" s="88"/>
      <c r="BD102" s="88"/>
      <c r="BE102" s="93"/>
      <c r="BF102" s="88">
        <v>0</v>
      </c>
      <c r="BG102" s="94">
        <v>0</v>
      </c>
      <c r="BH102" s="88">
        <v>0</v>
      </c>
      <c r="BI102" s="88">
        <v>0</v>
      </c>
      <c r="BJ102" s="88">
        <v>0</v>
      </c>
      <c r="BK102" s="88">
        <v>0</v>
      </c>
    </row>
    <row r="103" spans="4:63" ht="16.5" customHeight="1">
      <c r="D103" s="508"/>
      <c r="E103" s="85"/>
      <c r="F103" s="86"/>
      <c r="G103" s="86"/>
      <c r="H103" s="34" t="s">
        <v>207</v>
      </c>
      <c r="I103" s="88"/>
      <c r="J103" s="89"/>
      <c r="K103" s="90"/>
      <c r="L103" s="89"/>
      <c r="M103" s="91"/>
      <c r="N103" s="89"/>
      <c r="O103" s="91"/>
      <c r="P103" s="89"/>
      <c r="Q103" s="88"/>
      <c r="R103" s="89"/>
      <c r="S103" s="88"/>
      <c r="T103" s="89"/>
      <c r="U103" s="88"/>
      <c r="V103" s="89"/>
      <c r="W103" s="91"/>
      <c r="X103" s="89"/>
      <c r="Y103" s="88"/>
      <c r="Z103" s="89"/>
      <c r="AA103" s="88"/>
      <c r="AB103" s="89"/>
      <c r="AC103" s="88"/>
      <c r="AD103" s="89"/>
      <c r="AE103" s="88"/>
      <c r="AF103" s="89"/>
      <c r="AG103" s="90"/>
      <c r="AH103" s="89"/>
      <c r="AI103" s="88"/>
      <c r="AJ103" s="89"/>
      <c r="AK103" s="88"/>
      <c r="AL103" s="89"/>
      <c r="AM103" s="88"/>
      <c r="AN103" s="89"/>
      <c r="AO103" s="88"/>
      <c r="AP103" s="88"/>
      <c r="AQ103" s="92"/>
      <c r="AR103" s="92"/>
      <c r="AS103" s="88"/>
      <c r="AT103" s="88"/>
      <c r="AU103" s="88"/>
      <c r="AV103" s="88"/>
      <c r="AW103" s="88"/>
      <c r="AX103" s="88"/>
      <c r="AY103" s="88"/>
      <c r="AZ103" s="88"/>
      <c r="BA103" s="88"/>
      <c r="BB103" s="88"/>
      <c r="BC103" s="88"/>
      <c r="BD103" s="88"/>
      <c r="BE103" s="93"/>
      <c r="BF103" s="88">
        <v>0</v>
      </c>
      <c r="BG103" s="94">
        <v>20139460</v>
      </c>
      <c r="BH103" s="88">
        <v>0</v>
      </c>
      <c r="BI103" s="88">
        <v>0</v>
      </c>
      <c r="BJ103" s="88">
        <v>20139460</v>
      </c>
      <c r="BK103" s="88">
        <v>0</v>
      </c>
    </row>
    <row r="104" spans="4:63" ht="16.5" customHeight="1">
      <c r="D104" s="508"/>
      <c r="E104" s="85"/>
      <c r="F104" s="86">
        <v>7</v>
      </c>
      <c r="G104" s="86">
        <v>507</v>
      </c>
      <c r="H104" s="34" t="s">
        <v>208</v>
      </c>
      <c r="I104" s="88"/>
      <c r="J104" s="89"/>
      <c r="K104" s="90"/>
      <c r="L104" s="89"/>
      <c r="M104" s="91"/>
      <c r="N104" s="89"/>
      <c r="O104" s="91"/>
      <c r="P104" s="89"/>
      <c r="Q104" s="88"/>
      <c r="R104" s="89"/>
      <c r="S104" s="88"/>
      <c r="T104" s="89"/>
      <c r="U104" s="88"/>
      <c r="V104" s="89"/>
      <c r="W104" s="91"/>
      <c r="X104" s="89"/>
      <c r="Y104" s="88"/>
      <c r="Z104" s="89"/>
      <c r="AA104" s="88"/>
      <c r="AB104" s="89"/>
      <c r="AC104" s="88"/>
      <c r="AD104" s="89"/>
      <c r="AE104" s="88"/>
      <c r="AF104" s="89"/>
      <c r="AG104" s="90"/>
      <c r="AH104" s="89"/>
      <c r="AI104" s="88"/>
      <c r="AJ104" s="89"/>
      <c r="AK104" s="88"/>
      <c r="AL104" s="89"/>
      <c r="AM104" s="88"/>
      <c r="AN104" s="89"/>
      <c r="AO104" s="88"/>
      <c r="AP104" s="88"/>
      <c r="AQ104" s="92"/>
      <c r="AR104" s="92"/>
      <c r="AS104" s="88"/>
      <c r="AT104" s="88"/>
      <c r="AU104" s="88"/>
      <c r="AV104" s="88"/>
      <c r="AW104" s="88"/>
      <c r="AX104" s="88"/>
      <c r="AY104" s="88"/>
      <c r="AZ104" s="88"/>
      <c r="BA104" s="88"/>
      <c r="BB104" s="88"/>
      <c r="BC104" s="88"/>
      <c r="BD104" s="88"/>
      <c r="BE104" s="93"/>
      <c r="BF104" s="88">
        <v>0</v>
      </c>
      <c r="BG104" s="94">
        <v>0</v>
      </c>
      <c r="BH104" s="88">
        <v>0</v>
      </c>
      <c r="BI104" s="88">
        <v>0</v>
      </c>
      <c r="BJ104" s="88">
        <v>0</v>
      </c>
      <c r="BK104" s="88">
        <v>0</v>
      </c>
    </row>
    <row r="105" spans="4:63" ht="16.5" customHeight="1">
      <c r="D105" s="508"/>
      <c r="E105" s="85"/>
      <c r="F105" s="86">
        <v>8</v>
      </c>
      <c r="G105" s="86">
        <v>504</v>
      </c>
      <c r="H105" s="34" t="s">
        <v>209</v>
      </c>
      <c r="I105" s="88"/>
      <c r="J105" s="89"/>
      <c r="K105" s="90"/>
      <c r="L105" s="89"/>
      <c r="M105" s="91"/>
      <c r="N105" s="89"/>
      <c r="O105" s="91"/>
      <c r="P105" s="89"/>
      <c r="Q105" s="88"/>
      <c r="R105" s="89"/>
      <c r="S105" s="88"/>
      <c r="T105" s="89"/>
      <c r="U105" s="88"/>
      <c r="V105" s="89"/>
      <c r="W105" s="91"/>
      <c r="X105" s="89"/>
      <c r="Y105" s="88"/>
      <c r="Z105" s="89"/>
      <c r="AA105" s="88"/>
      <c r="AB105" s="89"/>
      <c r="AC105" s="88"/>
      <c r="AD105" s="89"/>
      <c r="AE105" s="88"/>
      <c r="AF105" s="89"/>
      <c r="AG105" s="90"/>
      <c r="AH105" s="89"/>
      <c r="AI105" s="88"/>
      <c r="AJ105" s="89"/>
      <c r="AK105" s="88"/>
      <c r="AL105" s="89"/>
      <c r="AM105" s="88"/>
      <c r="AN105" s="89"/>
      <c r="AO105" s="88"/>
      <c r="AP105" s="88"/>
      <c r="AQ105" s="92"/>
      <c r="AR105" s="92"/>
      <c r="AS105" s="88"/>
      <c r="AT105" s="88"/>
      <c r="AU105" s="88"/>
      <c r="AV105" s="88"/>
      <c r="AW105" s="88"/>
      <c r="AX105" s="88"/>
      <c r="AY105" s="88"/>
      <c r="AZ105" s="88"/>
      <c r="BA105" s="88"/>
      <c r="BB105" s="88"/>
      <c r="BC105" s="88"/>
      <c r="BD105" s="88"/>
      <c r="BE105" s="93"/>
      <c r="BF105" s="88">
        <v>0</v>
      </c>
      <c r="BG105" s="94">
        <v>0</v>
      </c>
      <c r="BH105" s="88">
        <v>0</v>
      </c>
      <c r="BI105" s="88">
        <v>0</v>
      </c>
      <c r="BJ105" s="88">
        <v>0</v>
      </c>
      <c r="BK105" s="88">
        <v>0</v>
      </c>
    </row>
    <row r="106" spans="4:63" ht="16.5" customHeight="1">
      <c r="D106" s="508"/>
      <c r="E106" s="85"/>
      <c r="F106" s="86">
        <v>9</v>
      </c>
      <c r="G106" s="86">
        <v>501</v>
      </c>
      <c r="H106" s="34" t="s">
        <v>210</v>
      </c>
      <c r="I106" s="88"/>
      <c r="J106" s="89"/>
      <c r="K106" s="90"/>
      <c r="L106" s="89"/>
      <c r="M106" s="91"/>
      <c r="N106" s="89"/>
      <c r="O106" s="91"/>
      <c r="P106" s="89"/>
      <c r="Q106" s="88"/>
      <c r="R106" s="89"/>
      <c r="S106" s="88"/>
      <c r="T106" s="89"/>
      <c r="U106" s="88"/>
      <c r="V106" s="89"/>
      <c r="W106" s="91"/>
      <c r="X106" s="89"/>
      <c r="Y106" s="88"/>
      <c r="Z106" s="89"/>
      <c r="AA106" s="88"/>
      <c r="AB106" s="89"/>
      <c r="AC106" s="88"/>
      <c r="AD106" s="89"/>
      <c r="AE106" s="88"/>
      <c r="AF106" s="89"/>
      <c r="AG106" s="90"/>
      <c r="AH106" s="89"/>
      <c r="AI106" s="88"/>
      <c r="AJ106" s="89"/>
      <c r="AK106" s="88"/>
      <c r="AL106" s="89"/>
      <c r="AM106" s="88"/>
      <c r="AN106" s="89"/>
      <c r="AO106" s="88"/>
      <c r="AP106" s="88"/>
      <c r="AQ106" s="92"/>
      <c r="AR106" s="92"/>
      <c r="AS106" s="88"/>
      <c r="AT106" s="88"/>
      <c r="AU106" s="88"/>
      <c r="AV106" s="88"/>
      <c r="AW106" s="88"/>
      <c r="AX106" s="88"/>
      <c r="AY106" s="88"/>
      <c r="AZ106" s="88"/>
      <c r="BA106" s="88"/>
      <c r="BB106" s="88"/>
      <c r="BC106" s="88"/>
      <c r="BD106" s="88"/>
      <c r="BE106" s="93"/>
      <c r="BF106" s="88">
        <v>0</v>
      </c>
      <c r="BG106" s="94">
        <v>0</v>
      </c>
      <c r="BH106" s="88">
        <v>0</v>
      </c>
      <c r="BI106" s="88">
        <v>0</v>
      </c>
      <c r="BJ106" s="88">
        <v>0</v>
      </c>
      <c r="BK106" s="88">
        <v>0</v>
      </c>
    </row>
    <row r="107" spans="4:63" ht="16.5" customHeight="1">
      <c r="D107" s="508"/>
      <c r="E107" s="85"/>
      <c r="F107" s="86">
        <v>10</v>
      </c>
      <c r="G107" s="86">
        <v>506</v>
      </c>
      <c r="H107" s="34" t="s">
        <v>211</v>
      </c>
      <c r="I107" s="88"/>
      <c r="J107" s="89"/>
      <c r="K107" s="90"/>
      <c r="L107" s="89"/>
      <c r="M107" s="91"/>
      <c r="N107" s="89"/>
      <c r="O107" s="91"/>
      <c r="P107" s="89"/>
      <c r="Q107" s="88"/>
      <c r="R107" s="89"/>
      <c r="S107" s="88"/>
      <c r="T107" s="89"/>
      <c r="U107" s="88"/>
      <c r="V107" s="89"/>
      <c r="W107" s="91"/>
      <c r="X107" s="89"/>
      <c r="Y107" s="88"/>
      <c r="Z107" s="89"/>
      <c r="AA107" s="88"/>
      <c r="AB107" s="89"/>
      <c r="AC107" s="88"/>
      <c r="AD107" s="89"/>
      <c r="AE107" s="88"/>
      <c r="AF107" s="89"/>
      <c r="AG107" s="90"/>
      <c r="AH107" s="89"/>
      <c r="AI107" s="88"/>
      <c r="AJ107" s="89"/>
      <c r="AK107" s="88"/>
      <c r="AL107" s="89"/>
      <c r="AM107" s="88"/>
      <c r="AN107" s="89"/>
      <c r="AO107" s="88"/>
      <c r="AP107" s="88"/>
      <c r="AQ107" s="92"/>
      <c r="AR107" s="92"/>
      <c r="AS107" s="88"/>
      <c r="AT107" s="88"/>
      <c r="AU107" s="88"/>
      <c r="AV107" s="88"/>
      <c r="AW107" s="88"/>
      <c r="AX107" s="88"/>
      <c r="AY107" s="88"/>
      <c r="AZ107" s="88"/>
      <c r="BA107" s="88"/>
      <c r="BB107" s="88"/>
      <c r="BC107" s="88"/>
      <c r="BD107" s="88"/>
      <c r="BE107" s="93"/>
      <c r="BF107" s="88">
        <v>0</v>
      </c>
      <c r="BG107" s="94">
        <v>0</v>
      </c>
      <c r="BH107" s="88">
        <v>0</v>
      </c>
      <c r="BI107" s="88">
        <v>0</v>
      </c>
      <c r="BJ107" s="88">
        <v>0</v>
      </c>
      <c r="BK107" s="88">
        <v>0</v>
      </c>
    </row>
    <row r="108" spans="4:63" ht="16.5" customHeight="1">
      <c r="D108" s="508"/>
      <c r="E108" s="85"/>
      <c r="F108" s="86">
        <v>11</v>
      </c>
      <c r="G108" s="86">
        <v>520</v>
      </c>
      <c r="H108" s="34" t="s">
        <v>212</v>
      </c>
      <c r="I108" s="88"/>
      <c r="J108" s="89"/>
      <c r="K108" s="90"/>
      <c r="L108" s="89"/>
      <c r="M108" s="91"/>
      <c r="N108" s="89"/>
      <c r="O108" s="91"/>
      <c r="P108" s="89"/>
      <c r="Q108" s="88"/>
      <c r="R108" s="89"/>
      <c r="S108" s="88"/>
      <c r="T108" s="89"/>
      <c r="U108" s="88"/>
      <c r="V108" s="89"/>
      <c r="W108" s="91"/>
      <c r="X108" s="89"/>
      <c r="Y108" s="88"/>
      <c r="Z108" s="89"/>
      <c r="AA108" s="88"/>
      <c r="AB108" s="89"/>
      <c r="AC108" s="88"/>
      <c r="AD108" s="89"/>
      <c r="AE108" s="88"/>
      <c r="AF108" s="89"/>
      <c r="AG108" s="90"/>
      <c r="AH108" s="89"/>
      <c r="AI108" s="88"/>
      <c r="AJ108" s="89"/>
      <c r="AK108" s="88"/>
      <c r="AL108" s="89"/>
      <c r="AM108" s="88"/>
      <c r="AN108" s="89"/>
      <c r="AO108" s="88"/>
      <c r="AP108" s="88"/>
      <c r="AQ108" s="92"/>
      <c r="AR108" s="92"/>
      <c r="AS108" s="88"/>
      <c r="AT108" s="88"/>
      <c r="AU108" s="88"/>
      <c r="AV108" s="88"/>
      <c r="AW108" s="88"/>
      <c r="AX108" s="88"/>
      <c r="AY108" s="88"/>
      <c r="AZ108" s="88"/>
      <c r="BA108" s="88"/>
      <c r="BB108" s="88"/>
      <c r="BC108" s="88"/>
      <c r="BD108" s="88"/>
      <c r="BE108" s="93"/>
      <c r="BF108" s="88">
        <v>0</v>
      </c>
      <c r="BG108" s="94">
        <v>0</v>
      </c>
      <c r="BH108" s="88">
        <v>0</v>
      </c>
      <c r="BI108" s="88">
        <v>0</v>
      </c>
      <c r="BJ108" s="88">
        <v>0</v>
      </c>
      <c r="BK108" s="88">
        <v>0</v>
      </c>
    </row>
    <row r="109" spans="4:63" ht="16.5" customHeight="1">
      <c r="D109" s="508"/>
      <c r="E109" s="85"/>
      <c r="F109" s="86">
        <v>12</v>
      </c>
      <c r="G109" s="86">
        <v>519</v>
      </c>
      <c r="H109" s="34" t="s">
        <v>213</v>
      </c>
      <c r="I109" s="88"/>
      <c r="J109" s="89"/>
      <c r="K109" s="90"/>
      <c r="L109" s="89"/>
      <c r="M109" s="91"/>
      <c r="N109" s="89"/>
      <c r="O109" s="91"/>
      <c r="P109" s="89"/>
      <c r="Q109" s="88"/>
      <c r="R109" s="89"/>
      <c r="S109" s="88"/>
      <c r="T109" s="89"/>
      <c r="U109" s="88"/>
      <c r="V109" s="89"/>
      <c r="W109" s="91"/>
      <c r="X109" s="89"/>
      <c r="Y109" s="88"/>
      <c r="Z109" s="89"/>
      <c r="AA109" s="88"/>
      <c r="AB109" s="89"/>
      <c r="AC109" s="88"/>
      <c r="AD109" s="89"/>
      <c r="AE109" s="88"/>
      <c r="AF109" s="89"/>
      <c r="AG109" s="90"/>
      <c r="AH109" s="89"/>
      <c r="AI109" s="88"/>
      <c r="AJ109" s="89"/>
      <c r="AK109" s="88"/>
      <c r="AL109" s="89"/>
      <c r="AM109" s="88"/>
      <c r="AN109" s="89"/>
      <c r="AO109" s="88"/>
      <c r="AP109" s="88"/>
      <c r="AQ109" s="92"/>
      <c r="AR109" s="92"/>
      <c r="AS109" s="88"/>
      <c r="AT109" s="88"/>
      <c r="AU109" s="88"/>
      <c r="AV109" s="88"/>
      <c r="AW109" s="88"/>
      <c r="AX109" s="88"/>
      <c r="AY109" s="88"/>
      <c r="AZ109" s="88"/>
      <c r="BA109" s="88"/>
      <c r="BB109" s="88"/>
      <c r="BC109" s="88"/>
      <c r="BD109" s="88"/>
      <c r="BE109" s="93"/>
      <c r="BF109" s="88">
        <v>0</v>
      </c>
      <c r="BG109" s="94">
        <v>0</v>
      </c>
      <c r="BH109" s="88">
        <v>0</v>
      </c>
      <c r="BI109" s="88">
        <v>0</v>
      </c>
      <c r="BJ109" s="88">
        <v>0</v>
      </c>
      <c r="BK109" s="88">
        <v>0</v>
      </c>
    </row>
    <row r="110" spans="4:63" ht="16.5" customHeight="1">
      <c r="D110" s="508"/>
      <c r="E110" s="85"/>
      <c r="F110" s="86">
        <v>13</v>
      </c>
      <c r="G110" s="86">
        <v>513</v>
      </c>
      <c r="H110" s="34" t="s">
        <v>214</v>
      </c>
      <c r="I110" s="88"/>
      <c r="J110" s="89"/>
      <c r="K110" s="90"/>
      <c r="L110" s="89"/>
      <c r="M110" s="91"/>
      <c r="N110" s="89"/>
      <c r="O110" s="91"/>
      <c r="P110" s="89"/>
      <c r="Q110" s="88"/>
      <c r="R110" s="89"/>
      <c r="S110" s="88"/>
      <c r="T110" s="89"/>
      <c r="U110" s="88"/>
      <c r="V110" s="89"/>
      <c r="W110" s="91"/>
      <c r="X110" s="89"/>
      <c r="Y110" s="88"/>
      <c r="Z110" s="89"/>
      <c r="AA110" s="88"/>
      <c r="AB110" s="89"/>
      <c r="AC110" s="88"/>
      <c r="AD110" s="89"/>
      <c r="AE110" s="88"/>
      <c r="AF110" s="89"/>
      <c r="AG110" s="90"/>
      <c r="AH110" s="89"/>
      <c r="AI110" s="88"/>
      <c r="AJ110" s="89"/>
      <c r="AK110" s="88"/>
      <c r="AL110" s="89"/>
      <c r="AM110" s="88"/>
      <c r="AN110" s="89"/>
      <c r="AO110" s="88"/>
      <c r="AP110" s="88"/>
      <c r="AQ110" s="92"/>
      <c r="AR110" s="92"/>
      <c r="AS110" s="88"/>
      <c r="AT110" s="88"/>
      <c r="AU110" s="88"/>
      <c r="AV110" s="88"/>
      <c r="AW110" s="88"/>
      <c r="AX110" s="88"/>
      <c r="AY110" s="88"/>
      <c r="AZ110" s="88"/>
      <c r="BA110" s="88"/>
      <c r="BB110" s="88"/>
      <c r="BC110" s="88"/>
      <c r="BD110" s="88"/>
      <c r="BE110" s="93"/>
      <c r="BF110" s="88">
        <v>0</v>
      </c>
      <c r="BG110" s="94">
        <v>0</v>
      </c>
      <c r="BH110" s="88">
        <v>0</v>
      </c>
      <c r="BI110" s="88">
        <v>0</v>
      </c>
      <c r="BJ110" s="88">
        <v>0</v>
      </c>
      <c r="BK110" s="88">
        <v>0</v>
      </c>
    </row>
    <row r="111" spans="4:63" ht="16.5" customHeight="1">
      <c r="D111" s="508"/>
      <c r="E111" s="85"/>
      <c r="F111" s="86">
        <v>14</v>
      </c>
      <c r="G111" s="86">
        <v>522</v>
      </c>
      <c r="H111" s="34" t="s">
        <v>215</v>
      </c>
      <c r="I111" s="88"/>
      <c r="J111" s="89"/>
      <c r="K111" s="90"/>
      <c r="L111" s="89"/>
      <c r="M111" s="91"/>
      <c r="N111" s="89"/>
      <c r="O111" s="91"/>
      <c r="P111" s="89"/>
      <c r="Q111" s="88"/>
      <c r="R111" s="89"/>
      <c r="S111" s="88"/>
      <c r="T111" s="89"/>
      <c r="U111" s="88"/>
      <c r="V111" s="89"/>
      <c r="W111" s="91"/>
      <c r="X111" s="89"/>
      <c r="Y111" s="88"/>
      <c r="Z111" s="89"/>
      <c r="AA111" s="88"/>
      <c r="AB111" s="89"/>
      <c r="AC111" s="88"/>
      <c r="AD111" s="89"/>
      <c r="AE111" s="88"/>
      <c r="AF111" s="89"/>
      <c r="AG111" s="90"/>
      <c r="AH111" s="89"/>
      <c r="AI111" s="88"/>
      <c r="AJ111" s="89"/>
      <c r="AK111" s="88"/>
      <c r="AL111" s="89"/>
      <c r="AM111" s="88"/>
      <c r="AN111" s="89"/>
      <c r="AO111" s="88"/>
      <c r="AP111" s="88"/>
      <c r="AQ111" s="92"/>
      <c r="AR111" s="92"/>
      <c r="AS111" s="88"/>
      <c r="AT111" s="88"/>
      <c r="AU111" s="88"/>
      <c r="AV111" s="88"/>
      <c r="AW111" s="88"/>
      <c r="AX111" s="88"/>
      <c r="AY111" s="88"/>
      <c r="AZ111" s="88"/>
      <c r="BA111" s="88"/>
      <c r="BB111" s="88"/>
      <c r="BC111" s="88"/>
      <c r="BD111" s="88"/>
      <c r="BE111" s="93"/>
      <c r="BF111" s="88">
        <v>0</v>
      </c>
      <c r="BG111" s="94">
        <v>0</v>
      </c>
      <c r="BH111" s="88">
        <v>0</v>
      </c>
      <c r="BI111" s="88">
        <v>0</v>
      </c>
      <c r="BJ111" s="88">
        <v>0</v>
      </c>
      <c r="BK111" s="88">
        <v>0</v>
      </c>
    </row>
    <row r="112" spans="4:63" ht="16.5" customHeight="1">
      <c r="D112" s="508"/>
      <c r="E112" s="95"/>
      <c r="F112" s="86">
        <v>15</v>
      </c>
      <c r="G112" s="86">
        <v>534</v>
      </c>
      <c r="H112" s="34" t="s">
        <v>216</v>
      </c>
      <c r="I112" s="88"/>
      <c r="J112" s="89"/>
      <c r="K112" s="90"/>
      <c r="L112" s="89"/>
      <c r="M112" s="91"/>
      <c r="N112" s="89"/>
      <c r="O112" s="91"/>
      <c r="P112" s="89"/>
      <c r="Q112" s="88"/>
      <c r="R112" s="89"/>
      <c r="S112" s="88"/>
      <c r="T112" s="89"/>
      <c r="U112" s="88"/>
      <c r="V112" s="89"/>
      <c r="W112" s="91"/>
      <c r="X112" s="89"/>
      <c r="Y112" s="88"/>
      <c r="Z112" s="89"/>
      <c r="AA112" s="88"/>
      <c r="AB112" s="89"/>
      <c r="AC112" s="88"/>
      <c r="AD112" s="89"/>
      <c r="AE112" s="88"/>
      <c r="AF112" s="89"/>
      <c r="AG112" s="90"/>
      <c r="AH112" s="89"/>
      <c r="AI112" s="88"/>
      <c r="AJ112" s="89"/>
      <c r="AK112" s="88"/>
      <c r="AL112" s="89"/>
      <c r="AM112" s="88"/>
      <c r="AN112" s="89"/>
      <c r="AO112" s="88"/>
      <c r="AP112" s="88"/>
      <c r="AQ112" s="92"/>
      <c r="AR112" s="92"/>
      <c r="AS112" s="88"/>
      <c r="AT112" s="88"/>
      <c r="AU112" s="88"/>
      <c r="AV112" s="88"/>
      <c r="AW112" s="88"/>
      <c r="AX112" s="88"/>
      <c r="AY112" s="88"/>
      <c r="AZ112" s="88"/>
      <c r="BA112" s="88"/>
      <c r="BB112" s="88"/>
      <c r="BC112" s="88"/>
      <c r="BD112" s="88"/>
      <c r="BE112" s="93"/>
      <c r="BF112" s="88">
        <v>0</v>
      </c>
      <c r="BG112" s="94">
        <v>0</v>
      </c>
      <c r="BH112" s="88">
        <v>0</v>
      </c>
      <c r="BI112" s="88">
        <v>0</v>
      </c>
      <c r="BJ112" s="88">
        <v>0</v>
      </c>
      <c r="BK112" s="88">
        <v>0</v>
      </c>
    </row>
    <row r="113" spans="4:63" ht="16.5" customHeight="1">
      <c r="D113" s="508"/>
      <c r="E113" s="96"/>
      <c r="F113" s="86">
        <v>16</v>
      </c>
      <c r="G113" s="86">
        <v>511</v>
      </c>
      <c r="H113" s="34" t="s">
        <v>217</v>
      </c>
      <c r="I113" s="88"/>
      <c r="J113" s="89"/>
      <c r="K113" s="90"/>
      <c r="L113" s="89"/>
      <c r="M113" s="91"/>
      <c r="N113" s="89"/>
      <c r="O113" s="91"/>
      <c r="P113" s="89"/>
      <c r="Q113" s="88"/>
      <c r="R113" s="89"/>
      <c r="S113" s="88"/>
      <c r="T113" s="89"/>
      <c r="U113" s="88"/>
      <c r="V113" s="89"/>
      <c r="W113" s="91"/>
      <c r="X113" s="89"/>
      <c r="Y113" s="88"/>
      <c r="Z113" s="89"/>
      <c r="AA113" s="88"/>
      <c r="AB113" s="89"/>
      <c r="AC113" s="88"/>
      <c r="AD113" s="89"/>
      <c r="AE113" s="88"/>
      <c r="AF113" s="89"/>
      <c r="AG113" s="90"/>
      <c r="AH113" s="89"/>
      <c r="AI113" s="88"/>
      <c r="AJ113" s="89"/>
      <c r="AK113" s="88"/>
      <c r="AL113" s="89"/>
      <c r="AM113" s="88"/>
      <c r="AN113" s="89"/>
      <c r="AO113" s="88"/>
      <c r="AP113" s="88"/>
      <c r="AQ113" s="92"/>
      <c r="AR113" s="92"/>
      <c r="AS113" s="88"/>
      <c r="AT113" s="88"/>
      <c r="AU113" s="88"/>
      <c r="AV113" s="88"/>
      <c r="AW113" s="88"/>
      <c r="AX113" s="88"/>
      <c r="AY113" s="88"/>
      <c r="AZ113" s="88"/>
      <c r="BA113" s="88"/>
      <c r="BB113" s="88"/>
      <c r="BC113" s="88"/>
      <c r="BD113" s="88"/>
      <c r="BE113" s="93"/>
      <c r="BF113" s="88">
        <v>0</v>
      </c>
      <c r="BG113" s="94">
        <v>0</v>
      </c>
      <c r="BH113" s="88">
        <v>0</v>
      </c>
      <c r="BI113" s="88">
        <v>0</v>
      </c>
      <c r="BJ113" s="88">
        <v>0</v>
      </c>
      <c r="BK113" s="88">
        <v>0</v>
      </c>
    </row>
    <row r="114" spans="4:63" ht="16.5" customHeight="1">
      <c r="D114" s="508"/>
      <c r="E114" s="96"/>
      <c r="F114" s="86">
        <v>17</v>
      </c>
      <c r="G114" s="86"/>
      <c r="H114" s="34" t="s">
        <v>218</v>
      </c>
      <c r="I114" s="88"/>
      <c r="J114" s="89"/>
      <c r="K114" s="90"/>
      <c r="L114" s="89"/>
      <c r="M114" s="91"/>
      <c r="N114" s="89"/>
      <c r="O114" s="91"/>
      <c r="P114" s="89"/>
      <c r="Q114" s="88"/>
      <c r="R114" s="89"/>
      <c r="S114" s="88"/>
      <c r="T114" s="89"/>
      <c r="U114" s="88"/>
      <c r="V114" s="89"/>
      <c r="W114" s="91"/>
      <c r="X114" s="89"/>
      <c r="Y114" s="88"/>
      <c r="Z114" s="89"/>
      <c r="AA114" s="88"/>
      <c r="AB114" s="89"/>
      <c r="AC114" s="88"/>
      <c r="AD114" s="89"/>
      <c r="AE114" s="88"/>
      <c r="AF114" s="89"/>
      <c r="AG114" s="90"/>
      <c r="AH114" s="89"/>
      <c r="AI114" s="88"/>
      <c r="AJ114" s="89"/>
      <c r="AK114" s="88"/>
      <c r="AL114" s="89"/>
      <c r="AM114" s="88"/>
      <c r="AN114" s="89"/>
      <c r="AO114" s="88"/>
      <c r="AP114" s="88"/>
      <c r="AQ114" s="92"/>
      <c r="AR114" s="92"/>
      <c r="AS114" s="88"/>
      <c r="AT114" s="88"/>
      <c r="AU114" s="88"/>
      <c r="AV114" s="88"/>
      <c r="AW114" s="88"/>
      <c r="AX114" s="88"/>
      <c r="AY114" s="88"/>
      <c r="AZ114" s="88"/>
      <c r="BA114" s="88"/>
      <c r="BB114" s="88"/>
      <c r="BC114" s="88"/>
      <c r="BD114" s="88"/>
      <c r="BE114" s="93"/>
      <c r="BF114" s="88">
        <v>0</v>
      </c>
      <c r="BG114" s="94">
        <v>0</v>
      </c>
      <c r="BH114" s="88">
        <v>0</v>
      </c>
      <c r="BI114" s="88">
        <v>0</v>
      </c>
      <c r="BJ114" s="88">
        <v>0</v>
      </c>
      <c r="BK114" s="88">
        <v>0</v>
      </c>
    </row>
    <row r="115" spans="4:63" ht="16.5" customHeight="1">
      <c r="D115" s="508"/>
      <c r="E115" s="96"/>
      <c r="F115" s="86">
        <v>18</v>
      </c>
      <c r="G115" s="86">
        <v>505</v>
      </c>
      <c r="H115" s="34" t="s">
        <v>219</v>
      </c>
      <c r="I115" s="88"/>
      <c r="J115" s="89"/>
      <c r="K115" s="90"/>
      <c r="L115" s="89"/>
      <c r="M115" s="91"/>
      <c r="N115" s="89"/>
      <c r="O115" s="91"/>
      <c r="P115" s="89"/>
      <c r="Q115" s="88"/>
      <c r="R115" s="89"/>
      <c r="S115" s="88"/>
      <c r="T115" s="89"/>
      <c r="U115" s="88"/>
      <c r="V115" s="89"/>
      <c r="W115" s="91"/>
      <c r="X115" s="89"/>
      <c r="Y115" s="88"/>
      <c r="Z115" s="89"/>
      <c r="AA115" s="88"/>
      <c r="AB115" s="89"/>
      <c r="AC115" s="88"/>
      <c r="AD115" s="89"/>
      <c r="AE115" s="88"/>
      <c r="AF115" s="89"/>
      <c r="AG115" s="90"/>
      <c r="AH115" s="89"/>
      <c r="AI115" s="88"/>
      <c r="AJ115" s="89"/>
      <c r="AK115" s="88"/>
      <c r="AL115" s="89"/>
      <c r="AM115" s="88"/>
      <c r="AN115" s="89"/>
      <c r="AO115" s="88"/>
      <c r="AP115" s="88"/>
      <c r="AQ115" s="92"/>
      <c r="AR115" s="92"/>
      <c r="AS115" s="88"/>
      <c r="AT115" s="88"/>
      <c r="AU115" s="88"/>
      <c r="AV115" s="88"/>
      <c r="AW115" s="88"/>
      <c r="AX115" s="88"/>
      <c r="AY115" s="88"/>
      <c r="AZ115" s="88"/>
      <c r="BA115" s="88"/>
      <c r="BB115" s="88"/>
      <c r="BC115" s="88"/>
      <c r="BD115" s="88"/>
      <c r="BE115" s="93"/>
      <c r="BF115" s="88">
        <v>0</v>
      </c>
      <c r="BG115" s="94">
        <v>0</v>
      </c>
      <c r="BH115" s="88">
        <v>0</v>
      </c>
      <c r="BI115" s="88">
        <v>0</v>
      </c>
      <c r="BJ115" s="88">
        <v>0</v>
      </c>
      <c r="BK115" s="88">
        <v>0</v>
      </c>
    </row>
    <row r="116" spans="4:63" ht="16.5" customHeight="1">
      <c r="D116" s="508"/>
      <c r="E116" s="96"/>
      <c r="F116" s="86">
        <v>19</v>
      </c>
      <c r="G116" s="86">
        <v>521</v>
      </c>
      <c r="H116" s="34" t="s">
        <v>220</v>
      </c>
      <c r="I116" s="88"/>
      <c r="J116" s="89"/>
      <c r="K116" s="90"/>
      <c r="L116" s="89"/>
      <c r="M116" s="91"/>
      <c r="N116" s="89"/>
      <c r="O116" s="91"/>
      <c r="P116" s="89"/>
      <c r="Q116" s="88"/>
      <c r="R116" s="89"/>
      <c r="S116" s="88"/>
      <c r="T116" s="89"/>
      <c r="U116" s="88"/>
      <c r="V116" s="89"/>
      <c r="W116" s="91"/>
      <c r="X116" s="89"/>
      <c r="Y116" s="88"/>
      <c r="Z116" s="89"/>
      <c r="AA116" s="88"/>
      <c r="AB116" s="89"/>
      <c r="AC116" s="88"/>
      <c r="AD116" s="89"/>
      <c r="AE116" s="88"/>
      <c r="AF116" s="89"/>
      <c r="AG116" s="90"/>
      <c r="AH116" s="89"/>
      <c r="AI116" s="88"/>
      <c r="AJ116" s="89"/>
      <c r="AK116" s="88"/>
      <c r="AL116" s="89"/>
      <c r="AM116" s="88"/>
      <c r="AN116" s="89"/>
      <c r="AO116" s="88"/>
      <c r="AP116" s="88"/>
      <c r="AQ116" s="92"/>
      <c r="AR116" s="92"/>
      <c r="AS116" s="88"/>
      <c r="AT116" s="88"/>
      <c r="AU116" s="88"/>
      <c r="AV116" s="88"/>
      <c r="AW116" s="88"/>
      <c r="AX116" s="88"/>
      <c r="AY116" s="88"/>
      <c r="AZ116" s="88"/>
      <c r="BA116" s="88"/>
      <c r="BB116" s="88"/>
      <c r="BC116" s="88"/>
      <c r="BD116" s="88"/>
      <c r="BE116" s="93"/>
      <c r="BF116" s="88">
        <v>0</v>
      </c>
      <c r="BG116" s="94">
        <v>0</v>
      </c>
      <c r="BH116" s="88">
        <v>0</v>
      </c>
      <c r="BI116" s="88">
        <v>0</v>
      </c>
      <c r="BJ116" s="88">
        <v>0</v>
      </c>
      <c r="BK116" s="88">
        <v>0</v>
      </c>
    </row>
    <row r="117" spans="4:63" ht="16.5" customHeight="1">
      <c r="D117" s="514"/>
      <c r="E117" s="96"/>
      <c r="F117" s="86">
        <v>20</v>
      </c>
      <c r="G117" s="86"/>
      <c r="H117" s="34" t="s">
        <v>221</v>
      </c>
      <c r="I117" s="88"/>
      <c r="J117" s="89"/>
      <c r="K117" s="90"/>
      <c r="L117" s="89"/>
      <c r="M117" s="91"/>
      <c r="N117" s="89"/>
      <c r="O117" s="91"/>
      <c r="P117" s="89"/>
      <c r="Q117" s="88"/>
      <c r="R117" s="89"/>
      <c r="S117" s="88"/>
      <c r="T117" s="89"/>
      <c r="U117" s="88"/>
      <c r="V117" s="89"/>
      <c r="W117" s="91"/>
      <c r="X117" s="89"/>
      <c r="Y117" s="88"/>
      <c r="Z117" s="89"/>
      <c r="AA117" s="88"/>
      <c r="AB117" s="89"/>
      <c r="AC117" s="88"/>
      <c r="AD117" s="89"/>
      <c r="AE117" s="88"/>
      <c r="AF117" s="89"/>
      <c r="AG117" s="90"/>
      <c r="AH117" s="89"/>
      <c r="AI117" s="88"/>
      <c r="AJ117" s="89"/>
      <c r="AK117" s="88"/>
      <c r="AL117" s="89"/>
      <c r="AM117" s="88"/>
      <c r="AN117" s="89"/>
      <c r="AO117" s="88"/>
      <c r="AP117" s="88"/>
      <c r="AQ117" s="92"/>
      <c r="AR117" s="92"/>
      <c r="AS117" s="88"/>
      <c r="AT117" s="88"/>
      <c r="AU117" s="88"/>
      <c r="AV117" s="88"/>
      <c r="AW117" s="88"/>
      <c r="AX117" s="88"/>
      <c r="AY117" s="88"/>
      <c r="AZ117" s="88"/>
      <c r="BA117" s="88"/>
      <c r="BB117" s="88"/>
      <c r="BC117" s="88"/>
      <c r="BD117" s="88"/>
      <c r="BE117" s="93"/>
      <c r="BF117" s="88">
        <v>0</v>
      </c>
      <c r="BG117" s="94">
        <v>0</v>
      </c>
      <c r="BH117" s="88">
        <v>0</v>
      </c>
      <c r="BI117" s="88">
        <v>0</v>
      </c>
      <c r="BJ117" s="88"/>
      <c r="BK117" s="88"/>
    </row>
    <row r="118" spans="4:63" ht="21">
      <c r="D118" s="539" t="s">
        <v>55</v>
      </c>
      <c r="E118" s="540"/>
      <c r="F118" s="540"/>
      <c r="G118" s="540"/>
      <c r="H118" s="541"/>
      <c r="I118" s="97" t="e">
        <f>MOD(SUBTOTAL(109,I8:I117),I7)</f>
        <v>#DIV/0!</v>
      </c>
      <c r="J118" s="98" t="e">
        <f>TRUNC((SUBTOTAL(109,J8:J117))+(SUBTOTAL(109,I8:I117))/I$7)</f>
        <v>#DIV/0!</v>
      </c>
      <c r="K118" s="97" t="e">
        <f>MOD(SUBTOTAL(109,K8:K117),K7)</f>
        <v>#DIV/0!</v>
      </c>
      <c r="L118" s="98" t="e">
        <f>TRUNC((SUBTOTAL(109,L8:L117))+(SUBTOTAL(109,K8:K117))/K$7)</f>
        <v>#DIV/0!</v>
      </c>
      <c r="M118" s="97" t="e">
        <f>MOD(SUBTOTAL(109,M8:M117),M7)</f>
        <v>#DIV/0!</v>
      </c>
      <c r="N118" s="98" t="e">
        <f>TRUNC((SUBTOTAL(109,N8:N117))+(SUBTOTAL(109,M8:M117))/M$7)</f>
        <v>#DIV/0!</v>
      </c>
      <c r="O118" s="97" t="e">
        <f>MOD(SUBTOTAL(109,O8:O117),O7)</f>
        <v>#DIV/0!</v>
      </c>
      <c r="P118" s="98" t="e">
        <f>TRUNC((SUBTOTAL(109,P8:P117))+(SUBTOTAL(109,O8:O117))/O$7)</f>
        <v>#DIV/0!</v>
      </c>
      <c r="Q118" s="97" t="e">
        <f>MOD(SUBTOTAL(109,Q8:Q117),Q7)</f>
        <v>#DIV/0!</v>
      </c>
      <c r="R118" s="98" t="e">
        <f>TRUNC((SUBTOTAL(109,R8:R117))+(SUBTOTAL(109,Q8:Q117))/Q$7)</f>
        <v>#DIV/0!</v>
      </c>
      <c r="S118" s="97" t="e">
        <f>MOD(SUBTOTAL(109,S8:S117),S7)</f>
        <v>#DIV/0!</v>
      </c>
      <c r="T118" s="98" t="e">
        <f>TRUNC((SUBTOTAL(109,T8:T117))+(SUBTOTAL(109,S8:S117))/S$7)</f>
        <v>#DIV/0!</v>
      </c>
      <c r="U118" s="97" t="e">
        <f>MOD(SUBTOTAL(109,U8:U117),U7)</f>
        <v>#DIV/0!</v>
      </c>
      <c r="V118" s="98" t="e">
        <f>TRUNC((SUBTOTAL(109,V8:V117))+(SUBTOTAL(109,U8:U117))/U$7)</f>
        <v>#DIV/0!</v>
      </c>
      <c r="W118" s="97" t="e">
        <f>MOD(SUBTOTAL(109,W8:W117),W7)</f>
        <v>#DIV/0!</v>
      </c>
      <c r="X118" s="98" t="e">
        <f>TRUNC((SUBTOTAL(109,X8:X117))+(SUBTOTAL(109,W8:W117))/W$7)</f>
        <v>#DIV/0!</v>
      </c>
      <c r="Y118" s="97" t="e">
        <f>MOD(SUBTOTAL(109,Y8:Y117),Y7)</f>
        <v>#DIV/0!</v>
      </c>
      <c r="Z118" s="98" t="e">
        <f>TRUNC((SUBTOTAL(109,Z8:Z117))+(SUBTOTAL(109,Y8:Y117))/Y$7)</f>
        <v>#DIV/0!</v>
      </c>
      <c r="AA118" s="97" t="e">
        <f>MOD(SUBTOTAL(109,AA8:AA117),AA7)</f>
        <v>#DIV/0!</v>
      </c>
      <c r="AB118" s="98" t="e">
        <f>TRUNC((SUBTOTAL(109,AB8:AB117))+(SUBTOTAL(109,AA8:AA117))/AA$7)</f>
        <v>#DIV/0!</v>
      </c>
      <c r="AC118" s="97" t="e">
        <f>MOD(SUBTOTAL(109,AC8:AC117),AC7)</f>
        <v>#DIV/0!</v>
      </c>
      <c r="AD118" s="98" t="e">
        <f>TRUNC((SUBTOTAL(109,AD8:AD117))+(SUBTOTAL(109,AC8:AC117))/AC$7)</f>
        <v>#DIV/0!</v>
      </c>
      <c r="AE118" s="97" t="e">
        <f>MOD(SUBTOTAL(109,AE8:AE117),AE7)</f>
        <v>#DIV/0!</v>
      </c>
      <c r="AF118" s="98" t="e">
        <f>TRUNC((SUBTOTAL(109,AF8:AF117))+(SUBTOTAL(109,AE8:AE117))/AE$7)</f>
        <v>#DIV/0!</v>
      </c>
      <c r="AG118" s="97" t="e">
        <f>MOD(SUBTOTAL(109,AG8:AG117),AG7)</f>
        <v>#DIV/0!</v>
      </c>
      <c r="AH118" s="98" t="e">
        <f>TRUNC((SUBTOTAL(109,AH8:AH117))+(SUBTOTAL(109,AG8:AG117))/AG$7)</f>
        <v>#DIV/0!</v>
      </c>
      <c r="AI118" s="97" t="e">
        <f>MOD(SUBTOTAL(109,AI8:AI117),AI7)</f>
        <v>#DIV/0!</v>
      </c>
      <c r="AJ118" s="98" t="e">
        <f>TRUNC((SUBTOTAL(109,AJ8:AJ117))+(SUBTOTAL(109,AI8:AI117))/AI$7)</f>
        <v>#DIV/0!</v>
      </c>
      <c r="AK118" s="97" t="e">
        <f>MOD(SUBTOTAL(109,AK8:AK117),AK7)</f>
        <v>#DIV/0!</v>
      </c>
      <c r="AL118" s="98" t="e">
        <f>TRUNC((SUBTOTAL(109,AL8:AL117))+(SUBTOTAL(109,AK8:AK117))/AK$7)</f>
        <v>#DIV/0!</v>
      </c>
      <c r="AM118" s="97" t="e">
        <f>MOD(SUBTOTAL(109,AM8:AM117),AM7)</f>
        <v>#DIV/0!</v>
      </c>
      <c r="AN118" s="98" t="e">
        <f>TRUNC((SUBTOTAL(109,AN8:AN117))+(SUBTOTAL(109,AM8:AM117))/AM$7)</f>
        <v>#DIV/0!</v>
      </c>
      <c r="AO118" s="97" t="e">
        <f>MOD(SUBTOTAL(109,AO8:AO117),AO7)</f>
        <v>#DIV/0!</v>
      </c>
      <c r="AP118" s="99" t="e">
        <f>TRUNC((SUBTOTAL(109,AP8:AP117))+(SUBTOTAL(109,AO8:AO117))/AO$7)</f>
        <v>#DIV/0!</v>
      </c>
      <c r="AQ118" s="97" t="e">
        <f>MOD(SUBTOTAL(109,AQ8:AQ117),AQ7)</f>
        <v>#DIV/0!</v>
      </c>
      <c r="AR118" s="99" t="e">
        <f>TRUNC((SUBTOTAL(109,AR8:AR117))+(SUBTOTAL(109,AQ8:AQ117))/AQ$7)</f>
        <v>#DIV/0!</v>
      </c>
      <c r="AS118" s="99">
        <f>SUBTOTAL(109,AS8:AS117)</f>
        <v>0</v>
      </c>
      <c r="AT118" s="99">
        <f t="shared" ref="AT118:BB118" si="0">SUBTOTAL(109,AT8:AT117)</f>
        <v>0</v>
      </c>
      <c r="AU118" s="99">
        <f t="shared" si="0"/>
        <v>0</v>
      </c>
      <c r="AV118" s="99">
        <f t="shared" si="0"/>
        <v>0</v>
      </c>
      <c r="AW118" s="99">
        <f t="shared" si="0"/>
        <v>0</v>
      </c>
      <c r="AX118" s="99">
        <f t="shared" si="0"/>
        <v>0</v>
      </c>
      <c r="AY118" s="99">
        <f t="shared" si="0"/>
        <v>0</v>
      </c>
      <c r="AZ118" s="99">
        <f t="shared" si="0"/>
        <v>0</v>
      </c>
      <c r="BA118" s="99">
        <f t="shared" si="0"/>
        <v>0</v>
      </c>
      <c r="BB118" s="99">
        <f t="shared" si="0"/>
        <v>0</v>
      </c>
      <c r="BC118" s="97">
        <f>MOD(SUBTOTAL(109,BC8:BC117),BC7)</f>
        <v>0</v>
      </c>
      <c r="BD118" s="99">
        <f>TRUNC((SUBTOTAL(109,BD8:BD117))+(SUBTOTAL(109,BC8:BC117))/BC$7)</f>
        <v>0</v>
      </c>
      <c r="BE118" s="99"/>
      <c r="BF118" s="100">
        <f t="shared" ref="BF118:BK118" si="1">SUBTOTAL(109,BF8:BF117)</f>
        <v>41364731</v>
      </c>
      <c r="BG118" s="100">
        <f t="shared" si="1"/>
        <v>3064376160</v>
      </c>
      <c r="BH118" s="100">
        <f t="shared" si="1"/>
        <v>0</v>
      </c>
      <c r="BI118" s="100">
        <f t="shared" si="1"/>
        <v>0</v>
      </c>
      <c r="BJ118" s="100">
        <f t="shared" si="1"/>
        <v>2842656850</v>
      </c>
      <c r="BK118" s="100">
        <f t="shared" si="1"/>
        <v>263084041</v>
      </c>
    </row>
    <row r="119" spans="4:63" ht="18.75">
      <c r="I119" s="101" t="e">
        <f>SUM(I118,K118,M118,O118,Q118,S118,U118,W118,Y118,AA118,AC118,AE118,AG118,AI118,AK118,AM118,AO118,AQ118)</f>
        <v>#DIV/0!</v>
      </c>
      <c r="J119" s="102" t="e">
        <f>SUM(J118,L118,N118,P118,X118,Z118,AB118,AD118,AF118,AH118,AJ118,AL118,AN118,AP118,AR118)</f>
        <v>#DIV/0!</v>
      </c>
      <c r="BF119" s="104" t="s">
        <v>56</v>
      </c>
      <c r="BG119" s="100" t="e">
        <f>#REF!+#REF!+#REF!+#REF!</f>
        <v>#REF!</v>
      </c>
      <c r="BJ119">
        <v>112542</v>
      </c>
    </row>
    <row r="120" spans="4:63" s="105" customFormat="1" ht="18.75">
      <c r="D120"/>
      <c r="E120"/>
      <c r="F120"/>
      <c r="G120"/>
      <c r="H120"/>
      <c r="K120" s="103"/>
      <c r="L120" s="103"/>
      <c r="M120" s="103"/>
      <c r="N120" s="103"/>
      <c r="O120" s="103"/>
      <c r="P120" s="103"/>
      <c r="Q120"/>
      <c r="R120" s="103"/>
      <c r="S120"/>
      <c r="T120" s="103"/>
      <c r="U120"/>
      <c r="V120" s="103"/>
      <c r="W120" s="103"/>
      <c r="X120" s="103"/>
      <c r="Y120"/>
      <c r="Z120" s="103"/>
      <c r="AA120"/>
      <c r="AB120" s="103"/>
      <c r="AC120"/>
      <c r="AD120" s="103"/>
      <c r="AE120"/>
      <c r="AF120" s="103"/>
      <c r="AG120" s="103"/>
      <c r="AH120" s="103"/>
      <c r="AI120"/>
      <c r="AJ120" s="103"/>
      <c r="AK120"/>
      <c r="AL120" s="103"/>
      <c r="AM120"/>
      <c r="AN120" s="103"/>
      <c r="AO120" s="2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 s="106" t="s">
        <v>57</v>
      </c>
      <c r="BG120" s="100">
        <f>BG118/1.05</f>
        <v>2918453485.7142854</v>
      </c>
      <c r="BJ120" s="105">
        <v>4153344443</v>
      </c>
    </row>
    <row r="121" spans="4:63" s="105" customFormat="1" ht="19.5" customHeight="1">
      <c r="D121"/>
      <c r="E121"/>
      <c r="F121"/>
      <c r="G121"/>
      <c r="H121"/>
      <c r="I121" s="2"/>
      <c r="J121" s="103"/>
      <c r="K121" s="103"/>
      <c r="L121" s="103"/>
      <c r="M121" s="103"/>
      <c r="N121" s="103"/>
      <c r="O121" s="103"/>
      <c r="P121" s="103"/>
      <c r="Q121"/>
      <c r="R121" s="103"/>
      <c r="S121"/>
      <c r="T121" s="103"/>
      <c r="U121"/>
      <c r="V121" s="103"/>
      <c r="W121" s="103"/>
      <c r="X121" s="103"/>
      <c r="Y121"/>
      <c r="Z121" s="103"/>
      <c r="AA121"/>
      <c r="AB121" s="107"/>
      <c r="AC121" s="106"/>
      <c r="AD121" s="107"/>
      <c r="AE121" s="106"/>
      <c r="AF121" s="107"/>
      <c r="AG121" s="107"/>
      <c r="AH121" s="107"/>
      <c r="AI121" s="106"/>
      <c r="AJ121" s="107"/>
      <c r="AK121" s="106"/>
      <c r="AL121" s="107"/>
      <c r="AM121" s="106"/>
      <c r="AN121" s="107"/>
      <c r="AO121" s="108"/>
      <c r="AP121" s="106"/>
      <c r="AQ121" s="106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 s="106" t="s">
        <v>58</v>
      </c>
      <c r="BG121" s="100">
        <f>BG118-BG120</f>
        <v>145922674.28571463</v>
      </c>
    </row>
    <row r="122" spans="4:63" s="105" customFormat="1" ht="19.5" customHeight="1">
      <c r="D122"/>
      <c r="E122"/>
      <c r="F122"/>
      <c r="G122"/>
      <c r="H122"/>
      <c r="I122" s="2"/>
      <c r="J122" s="103"/>
      <c r="K122" s="103"/>
      <c r="L122" s="103"/>
      <c r="M122" s="103"/>
      <c r="N122" s="103"/>
      <c r="O122" s="103"/>
      <c r="P122" s="103"/>
      <c r="Q122"/>
      <c r="R122" s="103"/>
      <c r="S122"/>
      <c r="T122" s="103"/>
      <c r="U122"/>
      <c r="V122" s="103"/>
      <c r="W122" s="103"/>
      <c r="X122" s="103"/>
      <c r="Y122"/>
      <c r="Z122" s="103"/>
      <c r="AA122"/>
      <c r="AB122" s="107"/>
      <c r="AC122" s="106"/>
      <c r="AD122" s="107"/>
      <c r="AE122" s="106"/>
      <c r="AF122" s="107"/>
      <c r="AG122" s="107"/>
      <c r="AH122" s="107"/>
      <c r="AI122" s="106"/>
      <c r="AJ122" s="107"/>
      <c r="AK122" s="106"/>
      <c r="AL122" s="107"/>
      <c r="AM122" s="106"/>
      <c r="AN122" s="107"/>
      <c r="AO122" s="108"/>
      <c r="AP122" s="106"/>
      <c r="AQ122" s="106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 s="106"/>
      <c r="BG122" s="109"/>
    </row>
  </sheetData>
  <autoFilter ref="H1:H122"/>
  <mergeCells count="65">
    <mergeCell ref="AK4:AL4"/>
    <mergeCell ref="D2:BK2"/>
    <mergeCell ref="I3:AB3"/>
    <mergeCell ref="AD3:AM3"/>
    <mergeCell ref="AN3:BF3"/>
    <mergeCell ref="D4:D7"/>
    <mergeCell ref="F4:F7"/>
    <mergeCell ref="I4:J4"/>
    <mergeCell ref="Q4:R4"/>
    <mergeCell ref="S4:T4"/>
    <mergeCell ref="U4:V4"/>
    <mergeCell ref="Y4:Z4"/>
    <mergeCell ref="AA4:AB4"/>
    <mergeCell ref="AC4:AD4"/>
    <mergeCell ref="AE4:AF4"/>
    <mergeCell ref="AI4:AJ4"/>
    <mergeCell ref="BH4:BI6"/>
    <mergeCell ref="BJ4:BJ7"/>
    <mergeCell ref="BK4:BK7"/>
    <mergeCell ref="AM4:AN4"/>
    <mergeCell ref="AO4:AP4"/>
    <mergeCell ref="AQ4:AR4"/>
    <mergeCell ref="BC4:BD4"/>
    <mergeCell ref="BF4:BF5"/>
    <mergeCell ref="BG4:BG5"/>
    <mergeCell ref="AQ5:AR5"/>
    <mergeCell ref="BC5:BD5"/>
    <mergeCell ref="AO5:AP5"/>
    <mergeCell ref="I5:J5"/>
    <mergeCell ref="Q5:R5"/>
    <mergeCell ref="S5:T5"/>
    <mergeCell ref="U5:V5"/>
    <mergeCell ref="Y5:Z5"/>
    <mergeCell ref="AA5:AB5"/>
    <mergeCell ref="AC5:AD5"/>
    <mergeCell ref="AE5:AF5"/>
    <mergeCell ref="AI5:AJ5"/>
    <mergeCell ref="AK5:AL5"/>
    <mergeCell ref="AM5:AN5"/>
    <mergeCell ref="BF6:BF7"/>
    <mergeCell ref="BG6:BG7"/>
    <mergeCell ref="D8:D53"/>
    <mergeCell ref="AG6:AH6"/>
    <mergeCell ref="AI6:AJ6"/>
    <mergeCell ref="AK6:AL6"/>
    <mergeCell ref="AM6:AN6"/>
    <mergeCell ref="AO6:AP6"/>
    <mergeCell ref="AQ6:AR6"/>
    <mergeCell ref="U6:V6"/>
    <mergeCell ref="W6:X6"/>
    <mergeCell ref="Y6:Z6"/>
    <mergeCell ref="AA6:AB6"/>
    <mergeCell ref="AC6:AD6"/>
    <mergeCell ref="AE6:AF6"/>
    <mergeCell ref="I6:J6"/>
    <mergeCell ref="D96:D117"/>
    <mergeCell ref="D118:H118"/>
    <mergeCell ref="D63:D78"/>
    <mergeCell ref="D80:D95"/>
    <mergeCell ref="BC6:BD6"/>
    <mergeCell ref="K6:L6"/>
    <mergeCell ref="M6:N6"/>
    <mergeCell ref="O6:P6"/>
    <mergeCell ref="Q6:R6"/>
    <mergeCell ref="S6:T6"/>
  </mergeCells>
  <printOptions horizontalCentered="1"/>
  <pageMargins left="0" right="0" top="0.39370078740157483" bottom="0.15748031496062992" header="0.11811023622047245" footer="0"/>
  <pageSetup scale="50" orientation="landscape" r:id="rId1"/>
  <headerFooter alignWithMargins="0">
    <oddHeader>&amp;L&amp;G</oddHeader>
    <oddFooter>&amp;LPrepare by: Husain H. Al-Harazi&amp;C&amp;P Of &amp;N&amp;R&amp;D</oddFooter>
  </headerFooter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7"/>
  <sheetViews>
    <sheetView showZeros="0" rightToLeft="1" topLeftCell="C1" zoomScaleNormal="100" workbookViewId="0">
      <pane ySplit="4" topLeftCell="A5" activePane="bottomLeft" state="frozen"/>
      <selection activeCell="L18" sqref="L18"/>
      <selection pane="bottomLeft" activeCell="AJ6" sqref="AJ6"/>
    </sheetView>
  </sheetViews>
  <sheetFormatPr defaultColWidth="9.140625" defaultRowHeight="15"/>
  <cols>
    <col min="1" max="1" width="11.42578125" style="113" customWidth="1"/>
    <col min="2" max="2" width="9.140625" style="113" bestFit="1" customWidth="1"/>
    <col min="3" max="3" width="4.42578125" style="113" customWidth="1"/>
    <col min="4" max="4" width="3.28515625" style="113" customWidth="1"/>
    <col min="5" max="5" width="3" style="113" customWidth="1"/>
    <col min="6" max="6" width="10.140625" style="113" hidden="1" customWidth="1"/>
    <col min="7" max="7" width="28.85546875" style="113" bestFit="1" customWidth="1"/>
    <col min="8" max="8" width="11.5703125" style="113" customWidth="1"/>
    <col min="9" max="9" width="10.85546875" style="113" customWidth="1"/>
    <col min="10" max="10" width="11.140625" style="113" customWidth="1"/>
    <col min="11" max="14" width="11.42578125" style="113" hidden="1" customWidth="1"/>
    <col min="15" max="15" width="10.85546875" style="113" customWidth="1"/>
    <col min="16" max="16" width="11.42578125" style="113" customWidth="1"/>
    <col min="17" max="17" width="11.140625" style="113" customWidth="1"/>
    <col min="18" max="18" width="10" style="113" customWidth="1"/>
    <col min="19" max="19" width="10.7109375" style="113" hidden="1" customWidth="1"/>
    <col min="20" max="20" width="10" style="113" hidden="1" customWidth="1"/>
    <col min="21" max="21" width="9.85546875" style="113" hidden="1" customWidth="1"/>
    <col min="22" max="23" width="10.7109375" style="113" hidden="1" customWidth="1"/>
    <col min="24" max="26" width="10" style="113" hidden="1" customWidth="1"/>
    <col min="27" max="30" width="9.85546875" style="113" hidden="1" customWidth="1"/>
    <col min="31" max="31" width="9.85546875" style="113" customWidth="1"/>
    <col min="32" max="32" width="10.7109375" style="113" customWidth="1"/>
    <col min="33" max="33" width="8.42578125" style="113" bestFit="1" customWidth="1"/>
    <col min="34" max="16384" width="9.140625" style="113"/>
  </cols>
  <sheetData>
    <row r="1" spans="1:33" ht="23.25" customHeight="1">
      <c r="D1" s="114" t="s">
        <v>76</v>
      </c>
      <c r="E1" s="114"/>
      <c r="F1" s="114"/>
      <c r="G1" s="114"/>
      <c r="H1" s="114"/>
      <c r="I1" s="114"/>
      <c r="J1" s="114"/>
      <c r="K1" s="114"/>
      <c r="L1" s="114"/>
      <c r="M1" s="114"/>
      <c r="N1" s="114"/>
      <c r="O1" s="114"/>
      <c r="P1" s="114"/>
      <c r="Q1" s="114"/>
      <c r="R1" s="114"/>
      <c r="S1" s="114"/>
      <c r="T1" s="114"/>
      <c r="U1" s="114"/>
      <c r="V1" s="114"/>
      <c r="W1" s="114"/>
      <c r="X1" s="114"/>
      <c r="Y1" s="114"/>
    </row>
    <row r="2" spans="1:33" ht="27.75" customHeight="1" thickBot="1">
      <c r="B2" s="30" t="s">
        <v>77</v>
      </c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15"/>
      <c r="X2" s="115"/>
      <c r="Y2" s="115"/>
      <c r="Z2" s="115"/>
      <c r="AA2" s="115"/>
      <c r="AB2" s="115"/>
      <c r="AC2" s="115"/>
      <c r="AD2" s="115"/>
      <c r="AE2" s="582">
        <f ca="1">TODAY()</f>
        <v>44376</v>
      </c>
      <c r="AF2" s="583"/>
    </row>
    <row r="3" spans="1:33" ht="30">
      <c r="A3" s="116" t="s">
        <v>42</v>
      </c>
      <c r="B3" s="116" t="s">
        <v>13</v>
      </c>
      <c r="D3" s="117" t="s">
        <v>0</v>
      </c>
      <c r="E3" s="118"/>
      <c r="F3" s="119" t="s">
        <v>14</v>
      </c>
      <c r="G3" s="120" t="s">
        <v>78</v>
      </c>
      <c r="H3" s="584" t="s">
        <v>17</v>
      </c>
      <c r="I3" s="585"/>
      <c r="J3" s="121" t="s">
        <v>79</v>
      </c>
      <c r="K3" s="122" t="s">
        <v>80</v>
      </c>
      <c r="L3" s="123" t="s">
        <v>81</v>
      </c>
      <c r="M3" s="123"/>
      <c r="N3" s="123"/>
      <c r="O3" s="118" t="s">
        <v>82</v>
      </c>
      <c r="P3" s="118" t="s">
        <v>83</v>
      </c>
      <c r="Q3" s="118"/>
      <c r="R3" s="118" t="s">
        <v>84</v>
      </c>
      <c r="S3" s="118"/>
      <c r="T3" s="118" t="s">
        <v>85</v>
      </c>
      <c r="U3" s="118"/>
      <c r="V3" s="118"/>
      <c r="W3" s="118"/>
      <c r="X3" s="118" t="s">
        <v>86</v>
      </c>
      <c r="Y3" s="118"/>
      <c r="Z3" s="124" t="s">
        <v>87</v>
      </c>
      <c r="AA3" s="124" t="s">
        <v>88</v>
      </c>
      <c r="AB3" s="124" t="s">
        <v>89</v>
      </c>
      <c r="AC3" s="124" t="s">
        <v>90</v>
      </c>
      <c r="AD3" s="124" t="s">
        <v>91</v>
      </c>
      <c r="AE3" s="124" t="s">
        <v>92</v>
      </c>
      <c r="AF3" s="125" t="s">
        <v>93</v>
      </c>
    </row>
    <row r="4" spans="1:33" ht="15.75" thickBot="1">
      <c r="A4" s="126" t="s">
        <v>94</v>
      </c>
      <c r="D4" s="127"/>
      <c r="E4" s="128"/>
      <c r="F4" s="129"/>
      <c r="G4" s="130"/>
      <c r="H4" s="131" t="s">
        <v>95</v>
      </c>
      <c r="I4" s="132" t="s">
        <v>96</v>
      </c>
      <c r="J4" s="133"/>
      <c r="K4" s="134"/>
      <c r="L4" s="135" t="s">
        <v>97</v>
      </c>
      <c r="M4" s="135" t="s">
        <v>98</v>
      </c>
      <c r="N4" s="135"/>
      <c r="O4" s="128" t="s">
        <v>99</v>
      </c>
      <c r="P4" s="136" t="s">
        <v>100</v>
      </c>
      <c r="Q4" s="128" t="s">
        <v>101</v>
      </c>
      <c r="R4" s="128" t="s">
        <v>100</v>
      </c>
      <c r="S4" s="128" t="s">
        <v>101</v>
      </c>
      <c r="T4" s="128" t="s">
        <v>100</v>
      </c>
      <c r="U4" s="128" t="s">
        <v>101</v>
      </c>
      <c r="V4" s="128"/>
      <c r="W4" s="128"/>
      <c r="X4" s="128" t="s">
        <v>100</v>
      </c>
      <c r="Y4" s="128" t="s">
        <v>101</v>
      </c>
      <c r="Z4" s="137">
        <v>120</v>
      </c>
      <c r="AA4" s="135">
        <v>90</v>
      </c>
      <c r="AB4" s="137">
        <v>60</v>
      </c>
      <c r="AC4" s="137">
        <v>45</v>
      </c>
      <c r="AD4" s="137">
        <v>30</v>
      </c>
      <c r="AE4" s="137">
        <v>15</v>
      </c>
      <c r="AF4" s="138">
        <v>0</v>
      </c>
      <c r="AG4" s="139"/>
    </row>
    <row r="5" spans="1:33" ht="15.75" customHeight="1" thickBot="1">
      <c r="A5" s="140" t="s">
        <v>102</v>
      </c>
      <c r="D5" s="141" t="s">
        <v>43</v>
      </c>
      <c r="E5" s="142">
        <v>1</v>
      </c>
      <c r="F5" s="143" t="s">
        <v>43</v>
      </c>
      <c r="G5" s="144" t="str">
        <f t="array" ref="G5">IFERROR(INDEX('5'!$H$8:$BK$117,SMALL(IF('5'!$BK$8:$BK$117&gt;0,ROW('5'!$BK$8:$BK$117)),ROW(G1))-4,COLUMN()-7),"")</f>
        <v>حفظالله 19</v>
      </c>
      <c r="H5" s="145">
        <f>IF(I5="",SUMIFS('[8]1'!BU:BU,'[8]1'!C:C,$G5,'[8]1'!BN:BN,$A$3)+SUMIFS('[8]1'!BT:BT,'[8]1'!C:C,$G5,'[8]1'!BN:BN,$A$3)-(SUMIFS('[8]1'!BW:BW,'[8]1'!C:C,$G5,'[8]1'!BN:BN,$A$3))-(SUMIFS('[8]1'!BV:BV,'[8]1'!C:C,$G5,'[8]1'!BN:BN,$A$3)),0)</f>
        <v>0</v>
      </c>
      <c r="I5" s="146"/>
      <c r="J5" s="147">
        <f t="shared" ref="J5:J11" si="0">P5+R5+T5+X5</f>
        <v>0</v>
      </c>
      <c r="K5" s="148" t="str">
        <f>IF(O5&gt;=0," ",W5-#REF!)</f>
        <v xml:space="preserve"> </v>
      </c>
      <c r="L5" s="148" t="str">
        <f t="shared" ref="L5" si="1">IF(O5&gt;=0," ",MOD(K5,30))</f>
        <v xml:space="preserve"> </v>
      </c>
      <c r="M5" s="148" t="str">
        <f t="shared" ref="M5" si="2">IF(O5&gt;=0," ",TRUNC(K5/30))</f>
        <v xml:space="preserve"> </v>
      </c>
      <c r="N5" s="148">
        <f>IF(I5="",H5-J5,I5-J5)</f>
        <v>0</v>
      </c>
      <c r="O5" s="149" t="str">
        <f>IF(N5&gt;0,N5,"")</f>
        <v/>
      </c>
      <c r="P5" s="150"/>
      <c r="Q5" s="151"/>
      <c r="R5" s="150"/>
      <c r="S5" s="152"/>
      <c r="T5" s="150"/>
      <c r="U5" s="152"/>
      <c r="V5" s="153">
        <f t="shared" ref="V5:V15" si="3">MAX(Q5,S5,U5)</f>
        <v>0</v>
      </c>
      <c r="W5" s="154">
        <f t="shared" ref="W5:W15" ca="1" si="4">IF(V5&gt;1/1/2012,V5,NOW())</f>
        <v>44376.405651273148</v>
      </c>
      <c r="X5" s="155"/>
      <c r="Y5" s="156"/>
      <c r="Z5" s="157">
        <f ca="1">IF(SUMPRODUCT(('[8]1'!$BT$9:$BU$36-'[8]1'!$BV$9:$BW$36)*--(TODAY()-('[8]1'!$A$9:$A$36)&gt;=$Z$4)*(('[8]1'!$C$9:$C$36)=$G5))-SUMPRODUCT(('[8]1'!$BV$9:$BW$36)*--(TODAY()-('[8]1'!$A$9:$A$36)&lt;$Z$4)*(('[8]1'!$C$9:$C$36)=G5))&lt;0,"",SUMPRODUCT(('[8]1'!$BT$9:$BU$36-'[8]1'!$BV$9:$BW$36)*--(TODAY()-('[8]1'!$A$9:$A$36)&gt;=$Z$4)*(('[8]1'!$C$9:$C$36)=$G5))-SUMPRODUCT(('[8]1'!$BV$9:$BW$36)*--(TODAY()-('[8]1'!$A$9:$A$36)&lt;$Z$4)*(('[8]1'!$C$9:$C$36)=G5)))</f>
        <v>0</v>
      </c>
      <c r="AA5" s="157">
        <f ca="1">IF(SUMPRODUCT(('[8]1'!$BT$9:$BU$36-'[8]1'!$BV$9:$BW$36)*--(TODAY()-('[8]1'!$A$9:$A$36)&gt;=$AA$4)*(('[8]1'!$C$9:$C$36)=$G5))-SUMPRODUCT(('[8]1'!$BV$9:$BW$36)*--(TODAY()-('[8]1'!$A$9:$A$36)&lt;$AA$4)*(('[8]1'!$C$9:$C$36)=$G5))-SUM(Z5:Z5)&lt;0,"",SUMPRODUCT(('[8]1'!$BT$9:$BU$36-'[8]1'!$BV$9:$BW$36)*--(TODAY()-('[8]1'!$A$9:$A$36)&gt;=$AA$4)*(('[8]1'!$C$9:$C$36)=$G5))-SUMPRODUCT(('[8]1'!$BV$9:$BW$36)*--(TODAY()-('[8]1'!$A$9:$A$36)&lt;$AA$4)*(('[8]1'!$C$9:$C$36)=$G5))-SUM(Z5:Z5))</f>
        <v>0</v>
      </c>
      <c r="AB5" s="157">
        <f ca="1">IF(SUMPRODUCT(('[8]1'!$BT$9:$BU$36-'[8]1'!$BV$9:$BW$36)*--(TODAY()-('[8]1'!$A$9:$A$36)&gt;=$AB$4)*(('[8]1'!$C$9:$C$36)=$G5))-SUMPRODUCT(('[8]1'!$BV$9:$BW$36)*--(TODAY()-('[8]1'!$A$9:$A$36)&lt;$AB$4)*(('[8]1'!$C$9:$C$36)=$G5))-SUM(Z5:AA5)&lt;0,"",SUMPRODUCT(('[8]1'!$BT$9:$BU$36-'[8]1'!$BV$9:$BW$36)*--(TODAY()-('[8]1'!$A$9:$A$36)&gt;=$AB$4)*(('[8]1'!$C$9:$C$36)=$G5))-SUMPRODUCT(('[8]1'!$BV$9:$BW$36)*--(TODAY()-('[8]1'!$A$9:$A$36)&lt;$AB$4)*(('[8]1'!$C$9:$C$36)=$G5))-SUM(Z5:AA5))</f>
        <v>0</v>
      </c>
      <c r="AC5" s="157">
        <f ca="1">IF(SUMPRODUCT(('[8]1'!$BT$9:$BU$36-'[8]1'!$BV$9:$BW$36)*--(TODAY()-('[8]1'!$A$9:$A$36)&gt;=$AC$4)*(('[8]1'!$C$9:$C$36)=$G5))-SUMPRODUCT(('[8]1'!$BV$9:$BW$36)*--(TODAY()-('[8]1'!$A$9:$A$36)&lt;$AC$4)*(('[8]1'!$C$9:$C$36)=$G5))-SUM(Z5:AB5)&lt;0,"",SUMPRODUCT(('[8]1'!$BT$9:$BU$36-'[8]1'!$BV$9:$BW$36)*--(TODAY()-('[8]1'!$A$9:$A$36)&gt;=$AC$4)*(('[8]1'!$C$9:$C$36)=$G5))-SUMPRODUCT(('[8]1'!$BV$9:$BW$36)*--(TODAY()-('[8]1'!$A$9:$A$36)&lt;$AC$4)*(('[8]1'!$C$9:$C$36)=$G5))-SUM(Z5:AB5))</f>
        <v>0</v>
      </c>
      <c r="AD5" s="157">
        <f ca="1">IF(SUMPRODUCT(('[8]1'!$BT$9:$BU$36-'[8]1'!$BV$9:$BW$36)*--(TODAY()-('[8]1'!$A$9:$A$36)&gt;=$AD$4)*(('[8]1'!$C$9:$C$36)=$G5))-SUMPRODUCT(('[8]1'!$BV$9:$BW$36)*--(TODAY()-('[8]1'!$A$9:$A$36)&lt;$AD$4)*(('[8]1'!$C$9:$C$36)=$G5))-SUM(Z5:AC5)&lt;0,"",SUMPRODUCT(('[8]1'!$BT$9:$BU$36-'[8]1'!$BV$9:$BW$36)*--(TODAY()-('[8]1'!$A$9:$A$36)&gt;=$AD$4)*(('[8]1'!$C$9:$C$36)=$G5))-SUMPRODUCT(('[8]1'!$BV$9:$BW$36)*--(TODAY()-('[8]1'!$A$9:$A$36)&lt;$AD$4)*(('[8]1'!$C$9:$C$36)=$G5))-SUM(Z5:AC5))</f>
        <v>0</v>
      </c>
      <c r="AE5" s="157">
        <f ca="1">IF(SUMPRODUCT(('[8]1'!$BT$9:$BU$36-'[8]1'!$BV$9:$BW$36)*--(TODAY()-('[8]1'!$A$9:$A$36)&gt;=$AE$4)*(('[8]1'!$C$9:$C$36)=$G5))-SUMPRODUCT(('[8]1'!$BV$9:$BW$36)*--(TODAY()-('[8]1'!$A$9:$A$36)&lt;$AE$4)*(('[8]1'!$C$9:$C$36)=$G5))-SUM(Z5:AD5)&lt;0,"",SUMPRODUCT(('[8]1'!$BT$9:$BU$36-'[8]1'!$BV$9:$BW$36)*--(TODAY()-('[8]1'!$A$9:$A$36)&gt;=$AE$4)*(('[8]1'!$C$9:$C$36)=$G5))-SUMPRODUCT(('[8]1'!$BV$9:$BW$36)*--(TODAY()-('[8]1'!$A$9:$A$36)&lt;$AE$4)*(('[8]1'!$C$9:$C$36)=$G5))-SUM(Z5:AD5))</f>
        <v>0</v>
      </c>
      <c r="AF5" s="158">
        <f ca="1">IF(SUMPRODUCT(('[8]1'!$BT$9:$BU$36-'[8]1'!$BV$9:$BW$36)*--(TODAY()-('[8]1'!$A$9:$A$36)&gt;=$AF$4)*(('[8]1'!$C$9:$C$36)=$G5))-SUMPRODUCT(('[8]1'!$BV$9:$BW$36)*--(TODAY()-('[8]1'!$A$9:$A$36)&lt;$AF$4)*(('[8]1'!$C$9:$C$36)=$G5))-SUM(Z5:AE5)&lt;0,"",SUMPRODUCT(('[8]1'!$BT$9:$BU$36-'[8]1'!$BV$9:$BW$36)*--(TODAY()-('[8]1'!$A$9:$A$36)&gt;=$AF$4)*(('[8]1'!$C$9:$C$36)=$G5))-SUMPRODUCT(('[8]1'!$BV$9:$BW$36)*--(TODAY()-('[8]1'!$A$9:$A$36)&lt;$AF$4)*(('[8]1'!$C$9:$C$36)=$G5))-SUM(Z5:AE5))</f>
        <v>0</v>
      </c>
      <c r="AG5" s="159"/>
    </row>
    <row r="6" spans="1:33" ht="15.75" customHeight="1" thickBot="1">
      <c r="A6" s="140"/>
      <c r="D6" s="141"/>
      <c r="E6" s="142"/>
      <c r="F6" s="143"/>
      <c r="G6" s="144" t="str">
        <f t="array" ref="G6">IFERROR(INDEX('5'!$H$8:$BK$117,SMALL(IF('5'!$BK$8:$BK$117&gt;0,ROW('5'!$BK$8:$BK$117)),ROW(G2))-4,COLUMN()-7),"")</f>
        <v>حفظالله 27</v>
      </c>
      <c r="H6" s="145">
        <f>IF(I6="",SUMIFS('[8]1'!BU:BU,'[8]1'!C:C,$G6,'[8]1'!BN:BN,$A$3)+SUMIFS('[8]1'!BT:BT,'[8]1'!C:C,$G6,'[8]1'!BN:BN,$A$3)-(SUMIFS('[8]1'!BW:BW,'[8]1'!C:C,$G6,'[8]1'!BN:BN,$A$3))-(SUMIFS('[8]1'!BV:BV,'[8]1'!C:C,$G6,'[8]1'!BN:BN,$A$3)),0)</f>
        <v>0</v>
      </c>
      <c r="I6" s="160">
        <f>SUMIFS('[8]1'!BX:BX,'[8]1'!C:C,$G6,'[8]1'!BN:BN,$A$3)+SUMIFS('[8]1'!BT:BT,'[8]1'!C:C,$G6,'[8]1'!BN:BN,$A$3)-(SUMIFS('[8]1'!BY:BY,'[8]1'!C:C,$G6,'[8]1'!BN:BN,$A$3))-(SUMIFS('[8]1'!BV:BV,'[8]1'!C:C,$G6,'[8]1'!BN:BN,$A$3))</f>
        <v>0</v>
      </c>
      <c r="J6" s="161">
        <f t="shared" si="0"/>
        <v>0</v>
      </c>
      <c r="K6" s="162" t="str">
        <f>IF(O6&gt;=0," ",W6-#REF!)</f>
        <v xml:space="preserve"> </v>
      </c>
      <c r="L6" s="162" t="str">
        <f>IF(O6&gt;=0," ",MOD(K6,30))</f>
        <v xml:space="preserve"> </v>
      </c>
      <c r="M6" s="162" t="str">
        <f>IF(O6&gt;=0," ",TRUNC(K6/30))</f>
        <v xml:space="preserve"> </v>
      </c>
      <c r="N6" s="163">
        <f>IF(I6="",H6-J6,I6-J6)</f>
        <v>0</v>
      </c>
      <c r="O6" s="164" t="str">
        <f>IF(N6&gt;0,N6,"")</f>
        <v/>
      </c>
      <c r="P6" s="165"/>
      <c r="Q6" s="166"/>
      <c r="R6" s="167"/>
      <c r="S6" s="168"/>
      <c r="T6" s="167"/>
      <c r="U6" s="168"/>
      <c r="V6" s="169">
        <f t="shared" si="3"/>
        <v>0</v>
      </c>
      <c r="W6" s="170">
        <f t="shared" ca="1" si="4"/>
        <v>44376.405651273148</v>
      </c>
      <c r="X6" s="171"/>
      <c r="Y6" s="172"/>
      <c r="Z6" s="173">
        <f ca="1">IF(SUMPRODUCT(('[8]1'!$BT$9:$BU$36-'[8]1'!$BV$9:$BW$36)*--(TODAY()-('[8]1'!$A$9:$A$36)&gt;=$Z$4)*(('[8]1'!$C$9:$C$36)=$G6))-SUMPRODUCT(('[8]1'!$BV$9:$BW$36)*--(TODAY()-('[8]1'!$A$9:$A$36)&lt;$Z$4)*(('[8]1'!$C$9:$C$36)=G6))&lt;0,"",SUMPRODUCT(('[8]1'!$BT$9:$BU$36-'[8]1'!$BV$9:$BW$36)*--(TODAY()-('[8]1'!$A$9:$A$36)&gt;=$Z$4)*(('[8]1'!$C$9:$C$36)=$G6))-SUMPRODUCT(('[8]1'!$BV$9:$BW$36)*--(TODAY()-('[8]1'!$A$9:$A$36)&lt;$Z$4)*(('[8]1'!$C$9:$C$36)=G6)))</f>
        <v>0</v>
      </c>
      <c r="AA6" s="173">
        <f ca="1">IF(SUMPRODUCT(('[8]1'!$BT$9:$BU$36-'[8]1'!$BV$9:$BW$36)*--(TODAY()-('[8]1'!$A$9:$A$36)&gt;=$AA$4)*(('[8]1'!$C$9:$C$36)=$G6))-SUMPRODUCT(('[8]1'!$BV$9:$BW$36)*--(TODAY()-('[8]1'!$A$9:$A$36)&lt;$AA$4)*(('[8]1'!$C$9:$C$36)=$G6))-SUM(Z6:Z6)&lt;0,"",SUMPRODUCT(('[8]1'!$BT$9:$BU$36-'[8]1'!$BV$9:$BW$36)*--(TODAY()-('[8]1'!$A$9:$A$36)&gt;=$AA$4)*(('[8]1'!$C$9:$C$36)=$G6))-SUMPRODUCT(('[8]1'!$BV$9:$BW$36)*--(TODAY()-('[8]1'!$A$9:$A$36)&lt;$AA$4)*(('[8]1'!$C$9:$C$36)=$G6))-SUM(Z6:Z6))</f>
        <v>0</v>
      </c>
      <c r="AB6" s="173">
        <f ca="1">IF(SUMPRODUCT(('[8]1'!$BT$9:$BU$36-'[8]1'!$BV$9:$BW$36)*--(TODAY()-('[8]1'!$A$9:$A$36)&gt;=$AB$4)*(('[8]1'!$C$9:$C$36)=$G6))-SUMPRODUCT(('[8]1'!$BV$9:$BW$36)*--(TODAY()-('[8]1'!$A$9:$A$36)&lt;$AB$4)*(('[8]1'!$C$9:$C$36)=$G6))-SUM(Z6:AA6)&lt;0,"",SUMPRODUCT(('[8]1'!$BT$9:$BU$36-'[8]1'!$BV$9:$BW$36)*--(TODAY()-('[8]1'!$A$9:$A$36)&gt;=$AB$4)*(('[8]1'!$C$9:$C$36)=$G6))-SUMPRODUCT(('[8]1'!$BV$9:$BW$36)*--(TODAY()-('[8]1'!$A$9:$A$36)&lt;$AB$4)*(('[8]1'!$C$9:$C$36)=$G6))-SUM(Z6:AA6))</f>
        <v>0</v>
      </c>
      <c r="AC6" s="173">
        <f ca="1">IF(SUMPRODUCT(('[8]1'!$BT$9:$BU$36-'[8]1'!$BV$9:$BW$36)*--(TODAY()-('[8]1'!$A$9:$A$36)&gt;=$AC$4)*(('[8]1'!$C$9:$C$36)=$G6))-SUMPRODUCT(('[8]1'!$BV$9:$BW$36)*--(TODAY()-('[8]1'!$A$9:$A$36)&lt;$AC$4)*(('[8]1'!$C$9:$C$36)=$G6))-SUM(Z6:AB6)&lt;0,"",SUMPRODUCT(('[8]1'!$BT$9:$BU$36-'[8]1'!$BV$9:$BW$36)*--(TODAY()-('[8]1'!$A$9:$A$36)&gt;=$AC$4)*(('[8]1'!$C$9:$C$36)=$G6))-SUMPRODUCT(('[8]1'!$BV$9:$BW$36)*--(TODAY()-('[8]1'!$A$9:$A$36)&lt;$AC$4)*(('[8]1'!$C$9:$C$36)=$G6))-SUM(Z6:AB6))</f>
        <v>0</v>
      </c>
      <c r="AD6" s="173">
        <f ca="1">IF(SUMPRODUCT(('[8]1'!$BT$9:$BU$36-'[8]1'!$BV$9:$BW$36)*--(TODAY()-('[8]1'!$A$9:$A$36)&gt;=$AD$4)*(('[8]1'!$C$9:$C$36)=$G6))-SUMPRODUCT(('[8]1'!$BV$9:$BW$36)*--(TODAY()-('[8]1'!$A$9:$A$36)&lt;$AD$4)*(('[8]1'!$C$9:$C$36)=$G6))-SUM(Z6:AC6)&lt;0,"",SUMPRODUCT(('[8]1'!$BT$9:$BU$36-'[8]1'!$BV$9:$BW$36)*--(TODAY()-('[8]1'!$A$9:$A$36)&gt;=$AD$4)*(('[8]1'!$C$9:$C$36)=$G6))-SUMPRODUCT(('[8]1'!$BV$9:$BW$36)*--(TODAY()-('[8]1'!$A$9:$A$36)&lt;$AD$4)*(('[8]1'!$C$9:$C$36)=$G6))-SUM(Z6:AC6))</f>
        <v>0</v>
      </c>
      <c r="AE6" s="173">
        <f ca="1">IF(SUMPRODUCT(('[8]1'!$BT$9:$BU$36-'[8]1'!$BV$9:$BW$36)*--(TODAY()-('[8]1'!$A$9:$A$36)&gt;=$AE$4)*(('[8]1'!$C$9:$C$36)=$G6))-SUMPRODUCT(('[8]1'!$BV$9:$BW$36)*--(TODAY()-('[8]1'!$A$9:$A$36)&lt;$AE$4)*(('[8]1'!$C$9:$C$36)=$G6))-SUM(Z6:AD6)&lt;0,"",SUMPRODUCT(('[8]1'!$BT$9:$BU$36-'[8]1'!$BV$9:$BW$36)*--(TODAY()-('[8]1'!$A$9:$A$36)&gt;=$AE$4)*(('[8]1'!$C$9:$C$36)=$G6))-SUMPRODUCT(('[8]1'!$BV$9:$BW$36)*--(TODAY()-('[8]1'!$A$9:$A$36)&lt;$AE$4)*(('[8]1'!$C$9:$C$36)=$G6))-SUM(Z6:AD6))</f>
        <v>0</v>
      </c>
      <c r="AF6" s="174">
        <f ca="1">IF(SUMPRODUCT(('[8]1'!$BT$9:$BU$36-'[8]1'!$BV$9:$BW$36)*--(TODAY()-('[8]1'!$A$9:$A$36)&gt;=$AF$4)*(('[8]1'!$C$9:$C$36)=$G6))-SUMPRODUCT(('[8]1'!$BV$9:$BW$36)*--(TODAY()-('[8]1'!$A$9:$A$36)&lt;$AF$4)*(('[8]1'!$C$9:$C$36)=$G6))-SUM(Z6:AE6)&lt;0,"",SUMPRODUCT(('[8]1'!$BT$9:$BU$36-'[8]1'!$BV$9:$BW$36)*--(TODAY()-('[8]1'!$A$9:$A$36)&gt;=$AF$4)*(('[8]1'!$C$9:$C$36)=$G6))-SUMPRODUCT(('[8]1'!$BV$9:$BW$36)*--(TODAY()-('[8]1'!$A$9:$A$36)&lt;$AF$4)*(('[8]1'!$C$9:$C$36)=$G6))-SUM(Z6:AE6))</f>
        <v>0</v>
      </c>
      <c r="AG6" s="159"/>
    </row>
    <row r="7" spans="1:33" ht="15.75" thickBot="1">
      <c r="A7" s="140" t="s">
        <v>103</v>
      </c>
      <c r="B7" s="586">
        <v>4145830</v>
      </c>
      <c r="C7" s="587"/>
      <c r="D7" s="141"/>
      <c r="E7" s="175">
        <v>2</v>
      </c>
      <c r="F7" s="176" t="s">
        <v>43</v>
      </c>
      <c r="G7" s="144" t="str">
        <f t="array" ref="G7">IFERROR(INDEX('5'!$H$8:$BK$117,SMALL(IF('5'!$BK$8:$BK$117&gt;0,ROW('5'!$BK$8:$BK$117)),ROW(G3))-4,COLUMN()-7),"")</f>
        <v>حفظالله 28</v>
      </c>
      <c r="H7" s="145">
        <f>IF(I7="",SUMIFS('[8]1'!BU:BU,'[8]1'!C:C,$G7,'[8]1'!BN:BN,$A$3)+SUMIFS('[8]1'!BT:BT,'[8]1'!C:C,$G7,'[8]1'!BN:BN,$A$3)-(SUMIFS('[8]1'!BW:BW,'[8]1'!C:C,$G7,'[8]1'!BN:BN,$A$3))-(SUMIFS('[8]1'!BV:BV,'[8]1'!C:C,$G7,'[8]1'!BN:BN,$A$3)),"")</f>
        <v>0</v>
      </c>
      <c r="I7" s="177"/>
      <c r="J7" s="161">
        <f t="shared" si="0"/>
        <v>0</v>
      </c>
      <c r="K7" s="162" t="str">
        <f>IF(O7&gt;=0," ",W7-#REF!)</f>
        <v xml:space="preserve"> </v>
      </c>
      <c r="L7" s="162" t="str">
        <f t="shared" ref="L7" si="5">IF(O7&gt;=0," ",MOD(K7,30))</f>
        <v xml:space="preserve"> </v>
      </c>
      <c r="M7" s="162" t="str">
        <f t="shared" ref="M7" si="6">IF(O7&gt;=0," ",TRUNC(K7/30))</f>
        <v xml:space="preserve"> </v>
      </c>
      <c r="N7" s="163">
        <f t="shared" ref="N7" si="7">IF(I7="",H7-J7,I7-J7)</f>
        <v>0</v>
      </c>
      <c r="O7" s="178" t="str">
        <f t="shared" ref="O7" si="8">IF(N7&gt;0,N7,"")</f>
        <v/>
      </c>
      <c r="P7" s="165"/>
      <c r="Q7" s="179"/>
      <c r="R7" s="167"/>
      <c r="S7" s="168"/>
      <c r="T7" s="167"/>
      <c r="U7" s="168"/>
      <c r="V7" s="169">
        <f t="shared" si="3"/>
        <v>0</v>
      </c>
      <c r="W7" s="170">
        <f t="shared" ca="1" si="4"/>
        <v>44376.405651273148</v>
      </c>
      <c r="X7" s="171"/>
      <c r="Y7" s="172"/>
      <c r="Z7" s="173">
        <f ca="1">IF(SUMPRODUCT(('[8]1'!$BT$9:$BU$36-'[8]1'!$BV$9:$BW$36)*--(TODAY()-('[8]1'!$A$9:$A$36)&gt;=$Z$4)*(('[8]1'!$C$9:$C$36)=$G7))-SUMPRODUCT(('[8]1'!$BV$9:$BW$36)*--(TODAY()-('[8]1'!$A$9:$A$36)&lt;$Z$4)*(('[8]1'!$C$9:$C$36)=G7))&lt;0,"",SUMPRODUCT(('[8]1'!$BT$9:$BU$36-'[8]1'!$BV$9:$BW$36)*--(TODAY()-('[8]1'!$A$9:$A$36)&gt;=$Z$4)*(('[8]1'!$C$9:$C$36)=$G7))-SUMPRODUCT(('[8]1'!$BV$9:$BW$36)*--(TODAY()-('[8]1'!$A$9:$A$36)&lt;$Z$4)*(('[8]1'!$C$9:$C$36)=G7)))</f>
        <v>0</v>
      </c>
      <c r="AA7" s="173">
        <f ca="1">IF(SUMPRODUCT(('[8]1'!$BT$9:$BU$36-'[8]1'!$BV$9:$BW$36)*--(TODAY()-('[8]1'!$A$9:$A$36)&gt;=$AA$4)*(('[8]1'!$C$9:$C$36)=$G7))-SUMPRODUCT(('[8]1'!$BV$9:$BW$36)*--(TODAY()-('[8]1'!$A$9:$A$36)&lt;$AA$4)*(('[8]1'!$C$9:$C$36)=$G7))-SUM(Z7:Z7)&lt;0,"",SUMPRODUCT(('[8]1'!$BT$9:$BU$36-'[8]1'!$BV$9:$BW$36)*--(TODAY()-('[8]1'!$A$9:$A$36)&gt;=$AA$4)*(('[8]1'!$C$9:$C$36)=$G7))-SUMPRODUCT(('[8]1'!$BV$9:$BW$36)*--(TODAY()-('[8]1'!$A$9:$A$36)&lt;$AA$4)*(('[8]1'!$C$9:$C$36)=$G7))-SUM(Z7:Z7))</f>
        <v>0</v>
      </c>
      <c r="AB7" s="173">
        <f ca="1">IF(SUMPRODUCT(('[8]1'!$BT$9:$BU$36-'[8]1'!$BV$9:$BW$36)*--(TODAY()-('[8]1'!$A$9:$A$36)&gt;=$AB$4)*(('[8]1'!$C$9:$C$36)=$G7))-SUMPRODUCT(('[8]1'!$BV$9:$BW$36)*--(TODAY()-('[8]1'!$A$9:$A$36)&lt;$AB$4)*(('[8]1'!$C$9:$C$36)=$G7))-SUM(Z7:AA7)&lt;0,"",SUMPRODUCT(('[8]1'!$BT$9:$BU$36-'[8]1'!$BV$9:$BW$36)*--(TODAY()-('[8]1'!$A$9:$A$36)&gt;=$AB$4)*(('[8]1'!$C$9:$C$36)=$G7))-SUMPRODUCT(('[8]1'!$BV$9:$BW$36)*--(TODAY()-('[8]1'!$A$9:$A$36)&lt;$AB$4)*(('[8]1'!$C$9:$C$36)=$G7))-SUM(Z7:AA7))</f>
        <v>0</v>
      </c>
      <c r="AC7" s="173">
        <f ca="1">IF(SUMPRODUCT(('[8]1'!$BT$9:$BU$36-'[8]1'!$BV$9:$BW$36)*--(TODAY()-('[8]1'!$A$9:$A$36)&gt;=$AC$4)*(('[8]1'!$C$9:$C$36)=$G7))-SUMPRODUCT(('[8]1'!$BV$9:$BW$36)*--(TODAY()-('[8]1'!$A$9:$A$36)&lt;$AC$4)*(('[8]1'!$C$9:$C$36)=$G7))-SUM(Z7:AB7)&lt;0,"",SUMPRODUCT(('[8]1'!$BT$9:$BU$36-'[8]1'!$BV$9:$BW$36)*--(TODAY()-('[8]1'!$A$9:$A$36)&gt;=$AC$4)*(('[8]1'!$C$9:$C$36)=$G7))-SUMPRODUCT(('[8]1'!$BV$9:$BW$36)*--(TODAY()-('[8]1'!$A$9:$A$36)&lt;$AC$4)*(('[8]1'!$C$9:$C$36)=$G7))-SUM(Z7:AB7))</f>
        <v>0</v>
      </c>
      <c r="AD7" s="173">
        <f ca="1">IF(SUMPRODUCT(('[8]1'!$BT$9:$BU$36-'[8]1'!$BV$9:$BW$36)*--(TODAY()-('[8]1'!$A$9:$A$36)&gt;=$AD$4)*(('[8]1'!$C$9:$C$36)=$G7))-SUMPRODUCT(('[8]1'!$BV$9:$BW$36)*--(TODAY()-('[8]1'!$A$9:$A$36)&lt;$AD$4)*(('[8]1'!$C$9:$C$36)=$G7))-SUM(Z7:AC7)&lt;0,"",SUMPRODUCT(('[8]1'!$BT$9:$BU$36-'[8]1'!$BV$9:$BW$36)*--(TODAY()-('[8]1'!$A$9:$A$36)&gt;=$AD$4)*(('[8]1'!$C$9:$C$36)=$G7))-SUMPRODUCT(('[8]1'!$BV$9:$BW$36)*--(TODAY()-('[8]1'!$A$9:$A$36)&lt;$AD$4)*(('[8]1'!$C$9:$C$36)=$G7))-SUM(Z7:AC7))</f>
        <v>0</v>
      </c>
      <c r="AE7" s="173">
        <f ca="1">IF(SUMPRODUCT(('[8]1'!$BT$9:$BU$36-'[8]1'!$BV$9:$BW$36)*--(TODAY()-('[8]1'!$A$9:$A$36)&gt;=$AE$4)*(('[8]1'!$C$9:$C$36)=$G7))-SUMPRODUCT(('[8]1'!$BV$9:$BW$36)*--(TODAY()-('[8]1'!$A$9:$A$36)&lt;$AE$4)*(('[8]1'!$C$9:$C$36)=$G7))-SUM(Z7:AD7)&lt;0,"",SUMPRODUCT(('[8]1'!$BT$9:$BU$36-'[8]1'!$BV$9:$BW$36)*--(TODAY()-('[8]1'!$A$9:$A$36)&gt;=$AE$4)*(('[8]1'!$C$9:$C$36)=$G7))-SUMPRODUCT(('[8]1'!$BV$9:$BW$36)*--(TODAY()-('[8]1'!$A$9:$A$36)&lt;$AE$4)*(('[8]1'!$C$9:$C$36)=$G7))-SUM(Z7:AD7))</f>
        <v>0</v>
      </c>
      <c r="AF7" s="174">
        <f ca="1">IF(SUMPRODUCT(('[8]1'!$BT$9:$BU$36-'[8]1'!$BV$9:$BW$36)*--(TODAY()-('[8]1'!$A$9:$A$36)&gt;=$AF$4)*(('[8]1'!$C$9:$C$36)=$G7))-SUMPRODUCT(('[8]1'!$BV$9:$BW$36)*--(TODAY()-('[8]1'!$A$9:$A$36)&lt;$AF$4)*(('[8]1'!$C$9:$C$36)=$G7))-SUM(Z7:AE7)&lt;0,"",SUMPRODUCT(('[8]1'!$BT$9:$BU$36-'[8]1'!$BV$9:$BW$36)*--(TODAY()-('[8]1'!$A$9:$A$36)&gt;=$AF$4)*(('[8]1'!$C$9:$C$36)=$G7))-SUMPRODUCT(('[8]1'!$BV$9:$BW$36)*--(TODAY()-('[8]1'!$A$9:$A$36)&lt;$AF$4)*(('[8]1'!$C$9:$C$36)=$G7))-SUM(Z7:AE7))</f>
        <v>0</v>
      </c>
      <c r="AG7" s="159"/>
    </row>
    <row r="8" spans="1:33" ht="15.75" thickBot="1">
      <c r="A8" s="140"/>
      <c r="B8" s="180"/>
      <c r="C8" s="181"/>
      <c r="D8" s="141"/>
      <c r="E8" s="175"/>
      <c r="F8" s="176"/>
      <c r="G8" s="144" t="str">
        <f t="array" ref="G8">IFERROR(INDEX('5'!$H$8:$BK$117,SMALL(IF('5'!$BK$8:$BK$117&gt;0,ROW('5'!$BK$8:$BK$117)),ROW(G4))-4,COLUMN()-7),"")</f>
        <v>حفظالله 30</v>
      </c>
      <c r="H8" s="145">
        <f>IF(I8="",SUMIFS('[8]1'!BU:BU,'[8]1'!C:C,$G8,'[8]1'!BN:BN,$A$3)+SUMIFS('[8]1'!BT:BT,'[8]1'!C:C,$G8,'[8]1'!BN:BN,$A$3)-(SUMIFS('[8]1'!BW:BW,'[8]1'!C:C,$G8,'[8]1'!BN:BN,$A$3))-(SUMIFS('[8]1'!BV:BV,'[8]1'!C:C,$G8,'[8]1'!BN:BN,$A$3)),0)</f>
        <v>0</v>
      </c>
      <c r="I8" s="160">
        <f>SUMIFS('[8]1'!BX:BX,'[8]1'!C:C,$G8,'[8]1'!BN:BN,$A$3)+SUMIFS('[8]1'!BT:BT,'[8]1'!C:C,$G8,'[8]1'!BN:BN,$A$3)-(SUMIFS('[8]1'!BY:BY,'[8]1'!C:C,$G8,'[8]1'!BN:BN,$A$3))-(SUMIFS('[8]1'!BV:BV,'[8]1'!C:C,$G8,'[8]1'!BN:BN,$A$3))</f>
        <v>0</v>
      </c>
      <c r="J8" s="161">
        <f t="shared" si="0"/>
        <v>0</v>
      </c>
      <c r="K8" s="162" t="str">
        <f>IF(O8&gt;=0," ",W8-#REF!)</f>
        <v xml:space="preserve"> </v>
      </c>
      <c r="L8" s="162" t="str">
        <f>IF(O8&gt;=0," ",MOD(K8,30))</f>
        <v xml:space="preserve"> </v>
      </c>
      <c r="M8" s="162" t="str">
        <f>IF(O8&gt;=0," ",TRUNC(K8/30))</f>
        <v xml:space="preserve"> </v>
      </c>
      <c r="N8" s="163">
        <f>IF(I8="",H8-J8,I8-J8)</f>
        <v>0</v>
      </c>
      <c r="O8" s="164" t="str">
        <f>IF(N8&gt;0,N8,"")</f>
        <v/>
      </c>
      <c r="P8" s="165"/>
      <c r="Q8" s="166"/>
      <c r="R8" s="167"/>
      <c r="S8" s="168"/>
      <c r="T8" s="167"/>
      <c r="U8" s="168"/>
      <c r="V8" s="169">
        <f t="shared" si="3"/>
        <v>0</v>
      </c>
      <c r="W8" s="170">
        <f t="shared" ca="1" si="4"/>
        <v>44376.405651273148</v>
      </c>
      <c r="X8" s="171"/>
      <c r="Y8" s="172"/>
      <c r="Z8" s="173">
        <f ca="1">IF(SUMPRODUCT(('[8]1'!$BT$9:$BU$36-'[8]1'!$BV$9:$BW$36)*--(TODAY()-('[8]1'!$A$9:$A$36)&gt;=$Z$4)*(('[8]1'!$C$9:$C$36)=$G8))-SUMPRODUCT(('[8]1'!$BV$9:$BW$36)*--(TODAY()-('[8]1'!$A$9:$A$36)&lt;$Z$4)*(('[8]1'!$C$9:$C$36)=G8))&lt;0,"",SUMPRODUCT(('[8]1'!$BT$9:$BU$36-'[8]1'!$BV$9:$BW$36)*--(TODAY()-('[8]1'!$A$9:$A$36)&gt;=$Z$4)*(('[8]1'!$C$9:$C$36)=$G8))-SUMPRODUCT(('[8]1'!$BV$9:$BW$36)*--(TODAY()-('[8]1'!$A$9:$A$36)&lt;$Z$4)*(('[8]1'!$C$9:$C$36)=G8)))</f>
        <v>0</v>
      </c>
      <c r="AA8" s="173">
        <f ca="1">IF(SUMPRODUCT(('[8]1'!$BT$9:$BU$36-'[8]1'!$BV$9:$BW$36)*--(TODAY()-('[8]1'!$A$9:$A$36)&gt;=$AA$4)*(('[8]1'!$C$9:$C$36)=$G8))-SUMPRODUCT(('[8]1'!$BV$9:$BW$36)*--(TODAY()-('[8]1'!$A$9:$A$36)&lt;$AA$4)*(('[8]1'!$C$9:$C$36)=$G8))-SUM(Z8:Z8)&lt;0,"",SUMPRODUCT(('[8]1'!$BT$9:$BU$36-'[8]1'!$BV$9:$BW$36)*--(TODAY()-('[8]1'!$A$9:$A$36)&gt;=$AA$4)*(('[8]1'!$C$9:$C$36)=$G8))-SUMPRODUCT(('[8]1'!$BV$9:$BW$36)*--(TODAY()-('[8]1'!$A$9:$A$36)&lt;$AA$4)*(('[8]1'!$C$9:$C$36)=$G8))-SUM(Z8:Z8))</f>
        <v>0</v>
      </c>
      <c r="AB8" s="173">
        <f ca="1">IF(SUMPRODUCT(('[8]1'!$BT$9:$BU$36-'[8]1'!$BV$9:$BW$36)*--(TODAY()-('[8]1'!$A$9:$A$36)&gt;=$AB$4)*(('[8]1'!$C$9:$C$36)=$G8))-SUMPRODUCT(('[8]1'!$BV$9:$BW$36)*--(TODAY()-('[8]1'!$A$9:$A$36)&lt;$AB$4)*(('[8]1'!$C$9:$C$36)=$G8))-SUM(Z8:AA8)&lt;0,"",SUMPRODUCT(('[8]1'!$BT$9:$BU$36-'[8]1'!$BV$9:$BW$36)*--(TODAY()-('[8]1'!$A$9:$A$36)&gt;=$AB$4)*(('[8]1'!$C$9:$C$36)=$G8))-SUMPRODUCT(('[8]1'!$BV$9:$BW$36)*--(TODAY()-('[8]1'!$A$9:$A$36)&lt;$AB$4)*(('[8]1'!$C$9:$C$36)=$G8))-SUM(Z8:AA8))</f>
        <v>0</v>
      </c>
      <c r="AC8" s="173">
        <f ca="1">IF(SUMPRODUCT(('[8]1'!$BT$9:$BU$36-'[8]1'!$BV$9:$BW$36)*--(TODAY()-('[8]1'!$A$9:$A$36)&gt;=$AC$4)*(('[8]1'!$C$9:$C$36)=$G8))-SUMPRODUCT(('[8]1'!$BV$9:$BW$36)*--(TODAY()-('[8]1'!$A$9:$A$36)&lt;$AC$4)*(('[8]1'!$C$9:$C$36)=$G8))-SUM(Z8:AB8)&lt;0,"",SUMPRODUCT(('[8]1'!$BT$9:$BU$36-'[8]1'!$BV$9:$BW$36)*--(TODAY()-('[8]1'!$A$9:$A$36)&gt;=$AC$4)*(('[8]1'!$C$9:$C$36)=$G8))-SUMPRODUCT(('[8]1'!$BV$9:$BW$36)*--(TODAY()-('[8]1'!$A$9:$A$36)&lt;$AC$4)*(('[8]1'!$C$9:$C$36)=$G8))-SUM(Z8:AB8))</f>
        <v>0</v>
      </c>
      <c r="AD8" s="173">
        <f ca="1">IF(SUMPRODUCT(('[8]1'!$BT$9:$BU$36-'[8]1'!$BV$9:$BW$36)*--(TODAY()-('[8]1'!$A$9:$A$36)&gt;=$AD$4)*(('[8]1'!$C$9:$C$36)=$G8))-SUMPRODUCT(('[8]1'!$BV$9:$BW$36)*--(TODAY()-('[8]1'!$A$9:$A$36)&lt;$AD$4)*(('[8]1'!$C$9:$C$36)=$G8))-SUM(Z8:AC8)&lt;0,"",SUMPRODUCT(('[8]1'!$BT$9:$BU$36-'[8]1'!$BV$9:$BW$36)*--(TODAY()-('[8]1'!$A$9:$A$36)&gt;=$AD$4)*(('[8]1'!$C$9:$C$36)=$G8))-SUMPRODUCT(('[8]1'!$BV$9:$BW$36)*--(TODAY()-('[8]1'!$A$9:$A$36)&lt;$AD$4)*(('[8]1'!$C$9:$C$36)=$G8))-SUM(Z8:AC8))</f>
        <v>0</v>
      </c>
      <c r="AE8" s="173">
        <f ca="1">IF(SUMPRODUCT(('[8]1'!$BT$9:$BU$36-'[8]1'!$BV$9:$BW$36)*--(TODAY()-('[8]1'!$A$9:$A$36)&gt;=$AE$4)*(('[8]1'!$C$9:$C$36)=$G8))-SUMPRODUCT(('[8]1'!$BV$9:$BW$36)*--(TODAY()-('[8]1'!$A$9:$A$36)&lt;$AE$4)*(('[8]1'!$C$9:$C$36)=$G8))-SUM(Z8:AD8)&lt;0,"",SUMPRODUCT(('[8]1'!$BT$9:$BU$36-'[8]1'!$BV$9:$BW$36)*--(TODAY()-('[8]1'!$A$9:$A$36)&gt;=$AE$4)*(('[8]1'!$C$9:$C$36)=$G8))-SUMPRODUCT(('[8]1'!$BV$9:$BW$36)*--(TODAY()-('[8]1'!$A$9:$A$36)&lt;$AE$4)*(('[8]1'!$C$9:$C$36)=$G8))-SUM(Z8:AD8))</f>
        <v>0</v>
      </c>
      <c r="AF8" s="174">
        <f ca="1">IF(SUMPRODUCT(('[8]1'!$BT$9:$BU$36-'[8]1'!$BV$9:$BW$36)*--(TODAY()-('[8]1'!$A$9:$A$36)&gt;=$AF$4)*(('[8]1'!$C$9:$C$36)=$G8))-SUMPRODUCT(('[8]1'!$BV$9:$BW$36)*--(TODAY()-('[8]1'!$A$9:$A$36)&lt;$AF$4)*(('[8]1'!$C$9:$C$36)=$G8))-SUM(Z8:AE8)&lt;0,"",SUMPRODUCT(('[8]1'!$BT$9:$BU$36-'[8]1'!$BV$9:$BW$36)*--(TODAY()-('[8]1'!$A$9:$A$36)&gt;=$AF$4)*(('[8]1'!$C$9:$C$36)=$G8))-SUMPRODUCT(('[8]1'!$BV$9:$BW$36)*--(TODAY()-('[8]1'!$A$9:$A$36)&lt;$AF$4)*(('[8]1'!$C$9:$C$36)=$G8))-SUM(Z8:AE8))</f>
        <v>0</v>
      </c>
      <c r="AG8" s="159"/>
    </row>
    <row r="9" spans="1:33" ht="15.75" thickBot="1">
      <c r="A9" s="126" t="s">
        <v>104</v>
      </c>
      <c r="B9" s="588"/>
      <c r="C9" s="579"/>
      <c r="D9" s="141"/>
      <c r="E9" s="175">
        <v>3</v>
      </c>
      <c r="F9" s="176" t="s">
        <v>43</v>
      </c>
      <c r="G9" s="144" t="str">
        <f t="array" ref="G9">IFERROR(INDEX('5'!$H$8:$BK$117,SMALL(IF('5'!$BK$8:$BK$117&gt;0,ROW('5'!$BK$8:$BK$117)),ROW(G5))-4,COLUMN()-7),"")</f>
        <v>حفظالله 34</v>
      </c>
      <c r="H9" s="145">
        <f>IF(I9="",SUMIFS('[8]1'!BU:BU,'[8]1'!C:C,$G9,'[8]1'!BN:BN,$A$3)+SUMIFS('[8]1'!BT:BT,'[8]1'!C:C,$G9,'[8]1'!BN:BN,$A$3)-(SUMIFS('[8]1'!BW:BW,'[8]1'!C:C,$G9,'[8]1'!BN:BN,$A$3))-(SUMIFS('[8]1'!BV:BV,'[8]1'!C:C,$G9,'[8]1'!BN:BN,$A$3)),"")</f>
        <v>0</v>
      </c>
      <c r="I9" s="177"/>
      <c r="J9" s="161">
        <f t="shared" si="0"/>
        <v>0</v>
      </c>
      <c r="K9" s="162" t="str">
        <f>IF(O9&gt;=0," ",W9-#REF!)</f>
        <v xml:space="preserve"> </v>
      </c>
      <c r="L9" s="162" t="str">
        <f t="shared" ref="L9:L15" si="9">IF(O9&gt;=0," ",MOD(K9,30))</f>
        <v xml:space="preserve"> </v>
      </c>
      <c r="M9" s="162" t="str">
        <f t="shared" ref="M9:M15" si="10">IF(O9&gt;=0," ",TRUNC(K9/30))</f>
        <v xml:space="preserve"> </v>
      </c>
      <c r="N9" s="163">
        <f t="shared" ref="N9:N15" si="11">IF(I9="",H9-J9,I9-J9)</f>
        <v>0</v>
      </c>
      <c r="O9" s="178" t="str">
        <f t="shared" ref="O9:O15" si="12">IF(N9&gt;0,N9,"")</f>
        <v/>
      </c>
      <c r="P9" s="167"/>
      <c r="Q9" s="166"/>
      <c r="R9" s="167"/>
      <c r="S9" s="168"/>
      <c r="T9" s="167"/>
      <c r="U9" s="168"/>
      <c r="V9" s="169">
        <f t="shared" si="3"/>
        <v>0</v>
      </c>
      <c r="W9" s="170">
        <f t="shared" ca="1" si="4"/>
        <v>44376.405651273148</v>
      </c>
      <c r="X9" s="171"/>
      <c r="Y9" s="172"/>
      <c r="Z9" s="173">
        <f ca="1">IF(SUMPRODUCT(('[8]1'!$BT$9:$BU$36-'[8]1'!$BV$9:$BW$36)*--(TODAY()-('[8]1'!$A$9:$A$36)&gt;=$Z$4)*(('[8]1'!$C$9:$C$36)=$G9))-SUMPRODUCT(('[8]1'!$BV$9:$BW$36)*--(TODAY()-('[8]1'!$A$9:$A$36)&lt;$Z$4)*(('[8]1'!$C$9:$C$36)=G9))&lt;0,"",SUMPRODUCT(('[8]1'!$BT$9:$BU$36-'[8]1'!$BV$9:$BW$36)*--(TODAY()-('[8]1'!$A$9:$A$36)&gt;=$Z$4)*(('[8]1'!$C$9:$C$36)=$G9))-SUMPRODUCT(('[8]1'!$BV$9:$BW$36)*--(TODAY()-('[8]1'!$A$9:$A$36)&lt;$Z$4)*(('[8]1'!$C$9:$C$36)=G9)))</f>
        <v>0</v>
      </c>
      <c r="AA9" s="173">
        <f ca="1">IF(SUMPRODUCT(('[8]1'!$BT$9:$BU$36-'[8]1'!$BV$9:$BW$36)*--(TODAY()-('[8]1'!$A$9:$A$36)&gt;=$AA$4)*(('[8]1'!$C$9:$C$36)=$G9))-SUMPRODUCT(('[8]1'!$BV$9:$BW$36)*--(TODAY()-('[8]1'!$A$9:$A$36)&lt;$AA$4)*(('[8]1'!$C$9:$C$36)=$G9))-SUM(Z9:Z9)&lt;0,"",SUMPRODUCT(('[8]1'!$BT$9:$BU$36-'[8]1'!$BV$9:$BW$36)*--(TODAY()-('[8]1'!$A$9:$A$36)&gt;=$AA$4)*(('[8]1'!$C$9:$C$36)=$G9))-SUMPRODUCT(('[8]1'!$BV$9:$BW$36)*--(TODAY()-('[8]1'!$A$9:$A$36)&lt;$AA$4)*(('[8]1'!$C$9:$C$36)=$G9))-SUM(Z9:Z9))</f>
        <v>0</v>
      </c>
      <c r="AB9" s="173">
        <f ca="1">IF(SUMPRODUCT(('[8]1'!$BT$9:$BU$36-'[8]1'!$BV$9:$BW$36)*--(TODAY()-('[8]1'!$A$9:$A$36)&gt;=$AB$4)*(('[8]1'!$C$9:$C$36)=$G9))-SUMPRODUCT(('[8]1'!$BV$9:$BW$36)*--(TODAY()-('[8]1'!$A$9:$A$36)&lt;$AB$4)*(('[8]1'!$C$9:$C$36)=$G9))-SUM(Z9:AA9)&lt;0,"",SUMPRODUCT(('[8]1'!$BT$9:$BU$36-'[8]1'!$BV$9:$BW$36)*--(TODAY()-('[8]1'!$A$9:$A$36)&gt;=$AB$4)*(('[8]1'!$C$9:$C$36)=$G9))-SUMPRODUCT(('[8]1'!$BV$9:$BW$36)*--(TODAY()-('[8]1'!$A$9:$A$36)&lt;$AB$4)*(('[8]1'!$C$9:$C$36)=$G9))-SUM(Z9:AA9))</f>
        <v>0</v>
      </c>
      <c r="AC9" s="173">
        <f ca="1">IF(SUMPRODUCT(('[8]1'!$BT$9:$BU$36-'[8]1'!$BV$9:$BW$36)*--(TODAY()-('[8]1'!$A$9:$A$36)&gt;=$AC$4)*(('[8]1'!$C$9:$C$36)=$G9))-SUMPRODUCT(('[8]1'!$BV$9:$BW$36)*--(TODAY()-('[8]1'!$A$9:$A$36)&lt;$AC$4)*(('[8]1'!$C$9:$C$36)=$G9))-SUM(Z9:AB9)&lt;0,"",SUMPRODUCT(('[8]1'!$BT$9:$BU$36-'[8]1'!$BV$9:$BW$36)*--(TODAY()-('[8]1'!$A$9:$A$36)&gt;=$AC$4)*(('[8]1'!$C$9:$C$36)=$G9))-SUMPRODUCT(('[8]1'!$BV$9:$BW$36)*--(TODAY()-('[8]1'!$A$9:$A$36)&lt;$AC$4)*(('[8]1'!$C$9:$C$36)=$G9))-SUM(Z9:AB9))</f>
        <v>0</v>
      </c>
      <c r="AD9" s="173">
        <f ca="1">IF(SUMPRODUCT(('[8]1'!$BT$9:$BU$36-'[8]1'!$BV$9:$BW$36)*--(TODAY()-('[8]1'!$A$9:$A$36)&gt;=$AD$4)*(('[8]1'!$C$9:$C$36)=$G9))-SUMPRODUCT(('[8]1'!$BV$9:$BW$36)*--(TODAY()-('[8]1'!$A$9:$A$36)&lt;$AD$4)*(('[8]1'!$C$9:$C$36)=$G9))-SUM(Z9:AC9)&lt;0,"",SUMPRODUCT(('[8]1'!$BT$9:$BU$36-'[8]1'!$BV$9:$BW$36)*--(TODAY()-('[8]1'!$A$9:$A$36)&gt;=$AD$4)*(('[8]1'!$C$9:$C$36)=$G9))-SUMPRODUCT(('[8]1'!$BV$9:$BW$36)*--(TODAY()-('[8]1'!$A$9:$A$36)&lt;$AD$4)*(('[8]1'!$C$9:$C$36)=$G9))-SUM(Z9:AC9))</f>
        <v>0</v>
      </c>
      <c r="AE9" s="173">
        <f ca="1">IF(SUMPRODUCT(('[8]1'!$BT$9:$BU$36-'[8]1'!$BV$9:$BW$36)*--(TODAY()-('[8]1'!$A$9:$A$36)&gt;=$AE$4)*(('[8]1'!$C$9:$C$36)=$G9))-SUMPRODUCT(('[8]1'!$BV$9:$BW$36)*--(TODAY()-('[8]1'!$A$9:$A$36)&lt;$AE$4)*(('[8]1'!$C$9:$C$36)=$G9))-SUM(Z9:AD9)&lt;0,"",SUMPRODUCT(('[8]1'!$BT$9:$BU$36-'[8]1'!$BV$9:$BW$36)*--(TODAY()-('[8]1'!$A$9:$A$36)&gt;=$AE$4)*(('[8]1'!$C$9:$C$36)=$G9))-SUMPRODUCT(('[8]1'!$BV$9:$BW$36)*--(TODAY()-('[8]1'!$A$9:$A$36)&lt;$AE$4)*(('[8]1'!$C$9:$C$36)=$G9))-SUM(Z9:AD9))</f>
        <v>0</v>
      </c>
      <c r="AF9" s="174">
        <f ca="1">IF(SUMPRODUCT(('[8]1'!$BT$9:$BU$36-'[8]1'!$BV$9:$BW$36)*--(TODAY()-('[8]1'!$A$9:$A$36)&gt;=$AF$4)*(('[8]1'!$C$9:$C$36)=$G9))-SUMPRODUCT(('[8]1'!$BV$9:$BW$36)*--(TODAY()-('[8]1'!$A$9:$A$36)&lt;$AF$4)*(('[8]1'!$C$9:$C$36)=$G9))-SUM(Z9:AE9)&lt;0,"",SUMPRODUCT(('[8]1'!$BT$9:$BU$36-'[8]1'!$BV$9:$BW$36)*--(TODAY()-('[8]1'!$A$9:$A$36)&gt;=$AF$4)*(('[8]1'!$C$9:$C$36)=$G9))-SUMPRODUCT(('[8]1'!$BV$9:$BW$36)*--(TODAY()-('[8]1'!$A$9:$A$36)&lt;$AF$4)*(('[8]1'!$C$9:$C$36)=$G9))-SUM(Z9:AE9))</f>
        <v>0</v>
      </c>
      <c r="AG9" s="159"/>
    </row>
    <row r="10" spans="1:33" ht="15.75" thickBot="1">
      <c r="A10" s="140" t="s">
        <v>43</v>
      </c>
      <c r="B10" s="576">
        <f>SUMIF($F$5:$F$110,$A10,$P$5:$P$110)+SUMIF($F$5:$F$110,$A10,$R$5:$R$110)+SUMIF($F$5:$F$110,$A10,$T$5:$T$110)+SUMIF($F$5:$F$110,$A10,$X$5:$X$110)</f>
        <v>12994555</v>
      </c>
      <c r="C10" s="577"/>
      <c r="D10" s="141"/>
      <c r="E10" s="175">
        <v>4</v>
      </c>
      <c r="F10" s="176" t="s">
        <v>43</v>
      </c>
      <c r="G10" s="144" t="str">
        <f t="array" ref="G10">IFERROR(INDEX('5'!$H$8:$BK$117,SMALL(IF('5'!$BK$8:$BK$117&gt;0,ROW('5'!$BK$8:$BK$117)),ROW(G6))-4,COLUMN()-7),"")</f>
        <v>حفظالله 37</v>
      </c>
      <c r="H10" s="145">
        <f>IF(I10="",SUMIFS('[8]1'!BU:BU,'[8]1'!C:C,$G10,'[8]1'!BN:BN,$A$3)+SUMIFS('[8]1'!BT:BT,'[8]1'!C:C,$G10,'[8]1'!BN:BN,$A$3)-(SUMIFS('[8]1'!BW:BW,'[8]1'!C:C,$G10,'[8]1'!BN:BN,$A$3))-(SUMIFS('[8]1'!BV:BV,'[8]1'!C:C,$G10,'[8]1'!BN:BN,$A$3)),"")</f>
        <v>0</v>
      </c>
      <c r="I10" s="177"/>
      <c r="J10" s="161">
        <f t="shared" si="0"/>
        <v>0</v>
      </c>
      <c r="K10" s="162" t="str">
        <f>IF(O10&gt;=0," ",W10-#REF!)</f>
        <v xml:space="preserve"> </v>
      </c>
      <c r="L10" s="162" t="str">
        <f t="shared" si="9"/>
        <v xml:space="preserve"> </v>
      </c>
      <c r="M10" s="162" t="str">
        <f t="shared" si="10"/>
        <v xml:space="preserve"> </v>
      </c>
      <c r="N10" s="163">
        <f t="shared" si="11"/>
        <v>0</v>
      </c>
      <c r="O10" s="178" t="str">
        <f t="shared" si="12"/>
        <v/>
      </c>
      <c r="P10" s="167"/>
      <c r="Q10" s="166"/>
      <c r="R10" s="167"/>
      <c r="S10" s="168"/>
      <c r="T10" s="167"/>
      <c r="U10" s="168"/>
      <c r="V10" s="169">
        <f t="shared" si="3"/>
        <v>0</v>
      </c>
      <c r="W10" s="170">
        <f t="shared" ca="1" si="4"/>
        <v>44376.405651273148</v>
      </c>
      <c r="X10" s="171"/>
      <c r="Y10" s="172"/>
      <c r="Z10" s="173">
        <f ca="1">IF(SUMPRODUCT(('[8]1'!$BT$9:$BU$36-'[8]1'!$BV$9:$BW$36)*--(TODAY()-('[8]1'!$A$9:$A$36)&gt;=$Z$4)*(('[8]1'!$C$9:$C$36)=$G10))-SUMPRODUCT(('[8]1'!$BV$9:$BW$36)*--(TODAY()-('[8]1'!$A$9:$A$36)&lt;$Z$4)*(('[8]1'!$C$9:$C$36)=G10))&lt;0,"",SUMPRODUCT(('[8]1'!$BT$9:$BU$36-'[8]1'!$BV$9:$BW$36)*--(TODAY()-('[8]1'!$A$9:$A$36)&gt;=$Z$4)*(('[8]1'!$C$9:$C$36)=$G10))-SUMPRODUCT(('[8]1'!$BV$9:$BW$36)*--(TODAY()-('[8]1'!$A$9:$A$36)&lt;$Z$4)*(('[8]1'!$C$9:$C$36)=G10)))</f>
        <v>0</v>
      </c>
      <c r="AA10" s="173">
        <f ca="1">IF(SUMPRODUCT(('[8]1'!$BT$9:$BU$36-'[8]1'!$BV$9:$BW$36)*--(TODAY()-('[8]1'!$A$9:$A$36)&gt;=$AA$4)*(('[8]1'!$C$9:$C$36)=$G10))-SUMPRODUCT(('[8]1'!$BV$9:$BW$36)*--(TODAY()-('[8]1'!$A$9:$A$36)&lt;$AA$4)*(('[8]1'!$C$9:$C$36)=$G10))-SUM(Z10:Z10)&lt;0,"",SUMPRODUCT(('[8]1'!$BT$9:$BU$36-'[8]1'!$BV$9:$BW$36)*--(TODAY()-('[8]1'!$A$9:$A$36)&gt;=$AA$4)*(('[8]1'!$C$9:$C$36)=$G10))-SUMPRODUCT(('[8]1'!$BV$9:$BW$36)*--(TODAY()-('[8]1'!$A$9:$A$36)&lt;$AA$4)*(('[8]1'!$C$9:$C$36)=$G10))-SUM(Z10:Z10))</f>
        <v>0</v>
      </c>
      <c r="AB10" s="173">
        <f ca="1">IF(SUMPRODUCT(('[8]1'!$BT$9:$BU$36-'[8]1'!$BV$9:$BW$36)*--(TODAY()-('[8]1'!$A$9:$A$36)&gt;=$AB$4)*(('[8]1'!$C$9:$C$36)=$G10))-SUMPRODUCT(('[8]1'!$BV$9:$BW$36)*--(TODAY()-('[8]1'!$A$9:$A$36)&lt;$AB$4)*(('[8]1'!$C$9:$C$36)=$G10))-SUM(Z10:AA10)&lt;0,"",SUMPRODUCT(('[8]1'!$BT$9:$BU$36-'[8]1'!$BV$9:$BW$36)*--(TODAY()-('[8]1'!$A$9:$A$36)&gt;=$AB$4)*(('[8]1'!$C$9:$C$36)=$G10))-SUMPRODUCT(('[8]1'!$BV$9:$BW$36)*--(TODAY()-('[8]1'!$A$9:$A$36)&lt;$AB$4)*(('[8]1'!$C$9:$C$36)=$G10))-SUM(Z10:AA10))</f>
        <v>0</v>
      </c>
      <c r="AC10" s="173">
        <f ca="1">IF(SUMPRODUCT(('[8]1'!$BT$9:$BU$36-'[8]1'!$BV$9:$BW$36)*--(TODAY()-('[8]1'!$A$9:$A$36)&gt;=$AC$4)*(('[8]1'!$C$9:$C$36)=$G10))-SUMPRODUCT(('[8]1'!$BV$9:$BW$36)*--(TODAY()-('[8]1'!$A$9:$A$36)&lt;$AC$4)*(('[8]1'!$C$9:$C$36)=$G10))-SUM(Z10:AB10)&lt;0,"",SUMPRODUCT(('[8]1'!$BT$9:$BU$36-'[8]1'!$BV$9:$BW$36)*--(TODAY()-('[8]1'!$A$9:$A$36)&gt;=$AC$4)*(('[8]1'!$C$9:$C$36)=$G10))-SUMPRODUCT(('[8]1'!$BV$9:$BW$36)*--(TODAY()-('[8]1'!$A$9:$A$36)&lt;$AC$4)*(('[8]1'!$C$9:$C$36)=$G10))-SUM(Z10:AB10))</f>
        <v>0</v>
      </c>
      <c r="AD10" s="173">
        <f ca="1">IF(SUMPRODUCT(('[8]1'!$BT$9:$BU$36-'[8]1'!$BV$9:$BW$36)*--(TODAY()-('[8]1'!$A$9:$A$36)&gt;=$AD$4)*(('[8]1'!$C$9:$C$36)=$G10))-SUMPRODUCT(('[8]1'!$BV$9:$BW$36)*--(TODAY()-('[8]1'!$A$9:$A$36)&lt;$AD$4)*(('[8]1'!$C$9:$C$36)=$G10))-SUM(Z10:AC10)&lt;0,"",SUMPRODUCT(('[8]1'!$BT$9:$BU$36-'[8]1'!$BV$9:$BW$36)*--(TODAY()-('[8]1'!$A$9:$A$36)&gt;=$AD$4)*(('[8]1'!$C$9:$C$36)=$G10))-SUMPRODUCT(('[8]1'!$BV$9:$BW$36)*--(TODAY()-('[8]1'!$A$9:$A$36)&lt;$AD$4)*(('[8]1'!$C$9:$C$36)=$G10))-SUM(Z10:AC10))</f>
        <v>0</v>
      </c>
      <c r="AE10" s="173">
        <f ca="1">IF(SUMPRODUCT(('[8]1'!$BT$9:$BU$36-'[8]1'!$BV$9:$BW$36)*--(TODAY()-('[8]1'!$A$9:$A$36)&gt;=$AE$4)*(('[8]1'!$C$9:$C$36)=$G10))-SUMPRODUCT(('[8]1'!$BV$9:$BW$36)*--(TODAY()-('[8]1'!$A$9:$A$36)&lt;$AE$4)*(('[8]1'!$C$9:$C$36)=$G10))-SUM(Z10:AD10)&lt;0,"",SUMPRODUCT(('[8]1'!$BT$9:$BU$36-'[8]1'!$BV$9:$BW$36)*--(TODAY()-('[8]1'!$A$9:$A$36)&gt;=$AE$4)*(('[8]1'!$C$9:$C$36)=$G10))-SUMPRODUCT(('[8]1'!$BV$9:$BW$36)*--(TODAY()-('[8]1'!$A$9:$A$36)&lt;$AE$4)*(('[8]1'!$C$9:$C$36)=$G10))-SUM(Z10:AD10))</f>
        <v>0</v>
      </c>
      <c r="AF10" s="174">
        <f ca="1">IF(SUMPRODUCT(('[8]1'!$BT$9:$BU$36-'[8]1'!$BV$9:$BW$36)*--(TODAY()-('[8]1'!$A$9:$A$36)&gt;=$AF$4)*(('[8]1'!$C$9:$C$36)=$G10))-SUMPRODUCT(('[8]1'!$BV$9:$BW$36)*--(TODAY()-('[8]1'!$A$9:$A$36)&lt;$AF$4)*(('[8]1'!$C$9:$C$36)=$G10))-SUM(Z10:AE10)&lt;0,"",SUMPRODUCT(('[8]1'!$BT$9:$BU$36-'[8]1'!$BV$9:$BW$36)*--(TODAY()-('[8]1'!$A$9:$A$36)&gt;=$AF$4)*(('[8]1'!$C$9:$C$36)=$G10))-SUMPRODUCT(('[8]1'!$BV$9:$BW$36)*--(TODAY()-('[8]1'!$A$9:$A$36)&lt;$AF$4)*(('[8]1'!$C$9:$C$36)=$G10))-SUM(Z10:AE10))</f>
        <v>0</v>
      </c>
      <c r="AG10" s="159"/>
    </row>
    <row r="11" spans="1:33" ht="15.75" thickBot="1">
      <c r="A11" s="140"/>
      <c r="B11" s="182"/>
      <c r="C11" s="183"/>
      <c r="D11" s="141"/>
      <c r="E11" s="175"/>
      <c r="F11" s="176"/>
      <c r="G11" s="144" t="str">
        <f t="array" ref="G11">IFERROR(INDEX('5'!$H$8:$BK$117,SMALL(IF('5'!$BK$8:$BK$117&gt;0,ROW('5'!$BK$8:$BK$117)),ROW(G7))-4,COLUMN()-7),"")</f>
        <v>حفظالله 40</v>
      </c>
      <c r="H11" s="145">
        <f>IF(I11="",SUMIFS('[8]1'!BU:BU,'[8]1'!C:C,$G11,'[8]1'!BN:BN,$A$3)+SUMIFS('[8]1'!BT:BT,'[8]1'!C:C,$G11,'[8]1'!BN:BN,$A$3)-(SUMIFS('[8]1'!BW:BW,'[8]1'!C:C,$G11,'[8]1'!BN:BN,$A$3))-(SUMIFS('[8]1'!BV:BV,'[8]1'!C:C,$G11,'[8]1'!BN:BN,$A$3)),0)</f>
        <v>0</v>
      </c>
      <c r="I11" s="160">
        <f>SUMIFS('[8]1'!BX:BX,'[8]1'!C:C,$G11,'[8]1'!BN:BN,$A$3)+SUMIFS('[8]1'!BT:BT,'[8]1'!C:C,$G11,'[8]1'!BN:BN,$A$3)-(SUMIFS('[8]1'!BY:BY,'[8]1'!C:C,$G11,'[8]1'!BN:BN,$A$3))-(SUMIFS('[8]1'!BV:BV,'[8]1'!C:C,$G11,'[8]1'!BN:BN,$A$3))</f>
        <v>0</v>
      </c>
      <c r="J11" s="161">
        <f t="shared" si="0"/>
        <v>0</v>
      </c>
      <c r="K11" s="162" t="str">
        <f>IF(O11&gt;=0," ",W11-#REF!)</f>
        <v xml:space="preserve"> </v>
      </c>
      <c r="L11" s="162" t="str">
        <f t="shared" si="9"/>
        <v xml:space="preserve"> </v>
      </c>
      <c r="M11" s="162" t="str">
        <f t="shared" si="10"/>
        <v xml:space="preserve"> </v>
      </c>
      <c r="N11" s="163">
        <f t="shared" si="11"/>
        <v>0</v>
      </c>
      <c r="O11" s="164" t="str">
        <f t="shared" si="12"/>
        <v/>
      </c>
      <c r="P11" s="167"/>
      <c r="Q11" s="166"/>
      <c r="R11" s="167"/>
      <c r="S11" s="168"/>
      <c r="T11" s="167"/>
      <c r="U11" s="168"/>
      <c r="V11" s="169">
        <f t="shared" si="3"/>
        <v>0</v>
      </c>
      <c r="W11" s="170">
        <f t="shared" ca="1" si="4"/>
        <v>44376.405651273148</v>
      </c>
      <c r="X11" s="171"/>
      <c r="Y11" s="172"/>
      <c r="Z11" s="173">
        <f ca="1">IF(SUMPRODUCT(('[8]1'!$BT$9:$BU$36-'[8]1'!$BV$9:$BW$36)*--(TODAY()-('[8]1'!$A$9:$A$36)&gt;=$Z$4)*(('[8]1'!$C$9:$C$36)=$G11))-SUMPRODUCT(('[8]1'!$BV$9:$BW$36)*--(TODAY()-('[8]1'!$A$9:$A$36)&lt;$Z$4)*(('[8]1'!$C$9:$C$36)=G11))&lt;0,"",SUMPRODUCT(('[8]1'!$BT$9:$BU$36-'[8]1'!$BV$9:$BW$36)*--(TODAY()-('[8]1'!$A$9:$A$36)&gt;=$Z$4)*(('[8]1'!$C$9:$C$36)=$G11))-SUMPRODUCT(('[8]1'!$BV$9:$BW$36)*--(TODAY()-('[8]1'!$A$9:$A$36)&lt;$Z$4)*(('[8]1'!$C$9:$C$36)=G11)))</f>
        <v>0</v>
      </c>
      <c r="AA11" s="173">
        <f ca="1">IF(SUMPRODUCT(('[8]1'!$BT$9:$BU$36-'[8]1'!$BV$9:$BW$36)*--(TODAY()-('[8]1'!$A$9:$A$36)&gt;=$AA$4)*(('[8]1'!$C$9:$C$36)=$G11))-SUMPRODUCT(('[8]1'!$BV$9:$BW$36)*--(TODAY()-('[8]1'!$A$9:$A$36)&lt;$AA$4)*(('[8]1'!$C$9:$C$36)=$G11))-SUM(Z11:Z11)&lt;0,"",SUMPRODUCT(('[8]1'!$BT$9:$BU$36-'[8]1'!$BV$9:$BW$36)*--(TODAY()-('[8]1'!$A$9:$A$36)&gt;=$AA$4)*(('[8]1'!$C$9:$C$36)=$G11))-SUMPRODUCT(('[8]1'!$BV$9:$BW$36)*--(TODAY()-('[8]1'!$A$9:$A$36)&lt;$AA$4)*(('[8]1'!$C$9:$C$36)=$G11))-SUM(Z11:Z11))</f>
        <v>0</v>
      </c>
      <c r="AB11" s="173">
        <f ca="1">IF(SUMPRODUCT(('[8]1'!$BT$9:$BU$36-'[8]1'!$BV$9:$BW$36)*--(TODAY()-('[8]1'!$A$9:$A$36)&gt;=$AB$4)*(('[8]1'!$C$9:$C$36)=$G11))-SUMPRODUCT(('[8]1'!$BV$9:$BW$36)*--(TODAY()-('[8]1'!$A$9:$A$36)&lt;$AB$4)*(('[8]1'!$C$9:$C$36)=$G11))-SUM(Z11:AA11)&lt;0,"",SUMPRODUCT(('[8]1'!$BT$9:$BU$36-'[8]1'!$BV$9:$BW$36)*--(TODAY()-('[8]1'!$A$9:$A$36)&gt;=$AB$4)*(('[8]1'!$C$9:$C$36)=$G11))-SUMPRODUCT(('[8]1'!$BV$9:$BW$36)*--(TODAY()-('[8]1'!$A$9:$A$36)&lt;$AB$4)*(('[8]1'!$C$9:$C$36)=$G11))-SUM(Z11:AA11))</f>
        <v>0</v>
      </c>
      <c r="AC11" s="173">
        <f ca="1">IF(SUMPRODUCT(('[8]1'!$BT$9:$BU$36-'[8]1'!$BV$9:$BW$36)*--(TODAY()-('[8]1'!$A$9:$A$36)&gt;=$AC$4)*(('[8]1'!$C$9:$C$36)=$G11))-SUMPRODUCT(('[8]1'!$BV$9:$BW$36)*--(TODAY()-('[8]1'!$A$9:$A$36)&lt;$AC$4)*(('[8]1'!$C$9:$C$36)=$G11))-SUM(Z11:AB11)&lt;0,"",SUMPRODUCT(('[8]1'!$BT$9:$BU$36-'[8]1'!$BV$9:$BW$36)*--(TODAY()-('[8]1'!$A$9:$A$36)&gt;=$AC$4)*(('[8]1'!$C$9:$C$36)=$G11))-SUMPRODUCT(('[8]1'!$BV$9:$BW$36)*--(TODAY()-('[8]1'!$A$9:$A$36)&lt;$AC$4)*(('[8]1'!$C$9:$C$36)=$G11))-SUM(Z11:AB11))</f>
        <v>0</v>
      </c>
      <c r="AD11" s="173">
        <f ca="1">IF(SUMPRODUCT(('[8]1'!$BT$9:$BU$36-'[8]1'!$BV$9:$BW$36)*--(TODAY()-('[8]1'!$A$9:$A$36)&gt;=$AD$4)*(('[8]1'!$C$9:$C$36)=$G11))-SUMPRODUCT(('[8]1'!$BV$9:$BW$36)*--(TODAY()-('[8]1'!$A$9:$A$36)&lt;$AD$4)*(('[8]1'!$C$9:$C$36)=$G11))-SUM(Z11:AC11)&lt;0,"",SUMPRODUCT(('[8]1'!$BT$9:$BU$36-'[8]1'!$BV$9:$BW$36)*--(TODAY()-('[8]1'!$A$9:$A$36)&gt;=$AD$4)*(('[8]1'!$C$9:$C$36)=$G11))-SUMPRODUCT(('[8]1'!$BV$9:$BW$36)*--(TODAY()-('[8]1'!$A$9:$A$36)&lt;$AD$4)*(('[8]1'!$C$9:$C$36)=$G11))-SUM(Z11:AC11))</f>
        <v>0</v>
      </c>
      <c r="AE11" s="173">
        <f ca="1">IF(SUMPRODUCT(('[8]1'!$BT$9:$BU$36-'[8]1'!$BV$9:$BW$36)*--(TODAY()-('[8]1'!$A$9:$A$36)&gt;=$AE$4)*(('[8]1'!$C$9:$C$36)=$G11))-SUMPRODUCT(('[8]1'!$BV$9:$BW$36)*--(TODAY()-('[8]1'!$A$9:$A$36)&lt;$AE$4)*(('[8]1'!$C$9:$C$36)=$G11))-SUM(Z11:AD11)&lt;0,"",SUMPRODUCT(('[8]1'!$BT$9:$BU$36-'[8]1'!$BV$9:$BW$36)*--(TODAY()-('[8]1'!$A$9:$A$36)&gt;=$AE$4)*(('[8]1'!$C$9:$C$36)=$G11))-SUMPRODUCT(('[8]1'!$BV$9:$BW$36)*--(TODAY()-('[8]1'!$A$9:$A$36)&lt;$AE$4)*(('[8]1'!$C$9:$C$36)=$G11))-SUM(Z11:AD11))</f>
        <v>0</v>
      </c>
      <c r="AF11" s="174">
        <f ca="1">IF(SUMPRODUCT(('[8]1'!$BT$9:$BU$36-'[8]1'!$BV$9:$BW$36)*--(TODAY()-('[8]1'!$A$9:$A$36)&gt;=$AF$4)*(('[8]1'!$C$9:$C$36)=$G11))-SUMPRODUCT(('[8]1'!$BV$9:$BW$36)*--(TODAY()-('[8]1'!$A$9:$A$36)&lt;$AF$4)*(('[8]1'!$C$9:$C$36)=$G11))-SUM(Z11:AE11)&lt;0,"",SUMPRODUCT(('[8]1'!$BT$9:$BU$36-'[8]1'!$BV$9:$BW$36)*--(TODAY()-('[8]1'!$A$9:$A$36)&gt;=$AF$4)*(('[8]1'!$C$9:$C$36)=$G11))-SUMPRODUCT(('[8]1'!$BV$9:$BW$36)*--(TODAY()-('[8]1'!$A$9:$A$36)&lt;$AF$4)*(('[8]1'!$C$9:$C$36)=$G11))-SUM(Z11:AE11))</f>
        <v>0</v>
      </c>
      <c r="AG11" s="159"/>
    </row>
    <row r="12" spans="1:33" ht="15.75" thickBot="1">
      <c r="A12" s="140" t="s">
        <v>51</v>
      </c>
      <c r="B12" s="576">
        <f>SUMIF($F$5:$F$110,$A12,$P$5:$P$110)+SUMIF($F$5:$F$110,$A12,$R$5:$R$110)+SUMIF($F$5:$F$110,$A12,$T$5:$T$110)+SUMIF($F$5:$F$110,$A12,$X$5:$X$110)</f>
        <v>0</v>
      </c>
      <c r="C12" s="577"/>
      <c r="D12" s="141"/>
      <c r="E12" s="184">
        <v>5</v>
      </c>
      <c r="F12" s="176" t="s">
        <v>43</v>
      </c>
      <c r="G12" s="144" t="str">
        <f t="array" ref="G12">IFERROR(INDEX('5'!$H$8:$BK$117,SMALL(IF('5'!$BK$8:$BK$117&gt;0,ROW('5'!$BK$8:$BK$117)),ROW(G8))-4,COLUMN()-7),"")</f>
        <v>حفظالله 41</v>
      </c>
      <c r="H12" s="145">
        <f>IF(I12="",SUMIFS('[8]1'!BU:BU,'[8]1'!C:C,$G12,'[8]1'!BN:BN,$A$3)+SUMIFS('[8]1'!BT:BT,'[8]1'!C:C,$G12,'[8]1'!BN:BN,$A$3)-(SUMIFS('[8]1'!BW:BW,'[8]1'!C:C,$G12,'[8]1'!BN:BN,$A$3))-(SUMIFS('[8]1'!BV:BV,'[8]1'!C:C,$G12,'[8]1'!BN:BN,$A$3)),"")</f>
        <v>0</v>
      </c>
      <c r="I12" s="177"/>
      <c r="J12" s="161">
        <f>P12+R12+T12+X12</f>
        <v>0</v>
      </c>
      <c r="K12" s="162" t="str">
        <f>IF(O12&gt;=0," ",W12-#REF!)</f>
        <v xml:space="preserve"> </v>
      </c>
      <c r="L12" s="162" t="str">
        <f t="shared" si="9"/>
        <v xml:space="preserve"> </v>
      </c>
      <c r="M12" s="162" t="str">
        <f t="shared" si="10"/>
        <v xml:space="preserve"> </v>
      </c>
      <c r="N12" s="163">
        <f t="shared" si="11"/>
        <v>0</v>
      </c>
      <c r="O12" s="178" t="str">
        <f t="shared" si="12"/>
        <v/>
      </c>
      <c r="P12" s="165"/>
      <c r="Q12" s="166"/>
      <c r="R12" s="167"/>
      <c r="S12" s="168"/>
      <c r="T12" s="167"/>
      <c r="U12" s="168"/>
      <c r="V12" s="169">
        <f t="shared" si="3"/>
        <v>0</v>
      </c>
      <c r="W12" s="170">
        <f t="shared" ca="1" si="4"/>
        <v>44376.405651273148</v>
      </c>
      <c r="X12" s="171"/>
      <c r="Y12" s="172"/>
      <c r="Z12" s="173">
        <f ca="1">IF(SUMPRODUCT(('[8]1'!$BT$9:$BU$36-'[8]1'!$BV$9:$BW$36)*--(TODAY()-('[8]1'!$A$9:$A$36)&gt;=$Z$4)*(('[8]1'!$C$9:$C$36)=$G12))-SUMPRODUCT(('[8]1'!$BV$9:$BW$36)*--(TODAY()-('[8]1'!$A$9:$A$36)&lt;$Z$4)*(('[8]1'!$C$9:$C$36)=G12))&lt;0,"",SUMPRODUCT(('[8]1'!$BT$9:$BU$36-'[8]1'!$BV$9:$BW$36)*--(TODAY()-('[8]1'!$A$9:$A$36)&gt;=$Z$4)*(('[8]1'!$C$9:$C$36)=$G12))-SUMPRODUCT(('[8]1'!$BV$9:$BW$36)*--(TODAY()-('[8]1'!$A$9:$A$36)&lt;$Z$4)*(('[8]1'!$C$9:$C$36)=G12)))</f>
        <v>0</v>
      </c>
      <c r="AA12" s="173">
        <f ca="1">IF(SUMPRODUCT(('[8]1'!$BT$9:$BU$36-'[8]1'!$BV$9:$BW$36)*--(TODAY()-('[8]1'!$A$9:$A$36)&gt;=$AA$4)*(('[8]1'!$C$9:$C$36)=$G12))-SUMPRODUCT(('[8]1'!$BV$9:$BW$36)*--(TODAY()-('[8]1'!$A$9:$A$36)&lt;$AA$4)*(('[8]1'!$C$9:$C$36)=$G12))-SUM(Z12:Z12)&lt;0,"",SUMPRODUCT(('[8]1'!$BT$9:$BU$36-'[8]1'!$BV$9:$BW$36)*--(TODAY()-('[8]1'!$A$9:$A$36)&gt;=$AA$4)*(('[8]1'!$C$9:$C$36)=$G12))-SUMPRODUCT(('[8]1'!$BV$9:$BW$36)*--(TODAY()-('[8]1'!$A$9:$A$36)&lt;$AA$4)*(('[8]1'!$C$9:$C$36)=$G12))-SUM(Z12:Z12))</f>
        <v>0</v>
      </c>
      <c r="AB12" s="173">
        <f ca="1">IF(SUMPRODUCT(('[8]1'!$BT$9:$BU$36-'[8]1'!$BV$9:$BW$36)*--(TODAY()-('[8]1'!$A$9:$A$36)&gt;=$AB$4)*(('[8]1'!$C$9:$C$36)=$G12))-SUMPRODUCT(('[8]1'!$BV$9:$BW$36)*--(TODAY()-('[8]1'!$A$9:$A$36)&lt;$AB$4)*(('[8]1'!$C$9:$C$36)=$G12))-SUM(Z12:AA12)&lt;0,"",SUMPRODUCT(('[8]1'!$BT$9:$BU$36-'[8]1'!$BV$9:$BW$36)*--(TODAY()-('[8]1'!$A$9:$A$36)&gt;=$AB$4)*(('[8]1'!$C$9:$C$36)=$G12))-SUMPRODUCT(('[8]1'!$BV$9:$BW$36)*--(TODAY()-('[8]1'!$A$9:$A$36)&lt;$AB$4)*(('[8]1'!$C$9:$C$36)=$G12))-SUM(Z12:AA12))</f>
        <v>0</v>
      </c>
      <c r="AC12" s="173">
        <f ca="1">IF(SUMPRODUCT(('[8]1'!$BT$9:$BU$36-'[8]1'!$BV$9:$BW$36)*--(TODAY()-('[8]1'!$A$9:$A$36)&gt;=$AC$4)*(('[8]1'!$C$9:$C$36)=$G12))-SUMPRODUCT(('[8]1'!$BV$9:$BW$36)*--(TODAY()-('[8]1'!$A$9:$A$36)&lt;$AC$4)*(('[8]1'!$C$9:$C$36)=$G12))-SUM(Z12:AB12)&lt;0,"",SUMPRODUCT(('[8]1'!$BT$9:$BU$36-'[8]1'!$BV$9:$BW$36)*--(TODAY()-('[8]1'!$A$9:$A$36)&gt;=$AC$4)*(('[8]1'!$C$9:$C$36)=$G12))-SUMPRODUCT(('[8]1'!$BV$9:$BW$36)*--(TODAY()-('[8]1'!$A$9:$A$36)&lt;$AC$4)*(('[8]1'!$C$9:$C$36)=$G12))-SUM(Z12:AB12))</f>
        <v>0</v>
      </c>
      <c r="AD12" s="173">
        <f ca="1">IF(SUMPRODUCT(('[8]1'!$BT$9:$BU$36-'[8]1'!$BV$9:$BW$36)*--(TODAY()-('[8]1'!$A$9:$A$36)&gt;=$AD$4)*(('[8]1'!$C$9:$C$36)=$G12))-SUMPRODUCT(('[8]1'!$BV$9:$BW$36)*--(TODAY()-('[8]1'!$A$9:$A$36)&lt;$AD$4)*(('[8]1'!$C$9:$C$36)=$G12))-SUM(Z12:AC12)&lt;0,"",SUMPRODUCT(('[8]1'!$BT$9:$BU$36-'[8]1'!$BV$9:$BW$36)*--(TODAY()-('[8]1'!$A$9:$A$36)&gt;=$AD$4)*(('[8]1'!$C$9:$C$36)=$G12))-SUMPRODUCT(('[8]1'!$BV$9:$BW$36)*--(TODAY()-('[8]1'!$A$9:$A$36)&lt;$AD$4)*(('[8]1'!$C$9:$C$36)=$G12))-SUM(Z12:AC12))</f>
        <v>0</v>
      </c>
      <c r="AE12" s="173">
        <f ca="1">IF(SUMPRODUCT(('[8]1'!$BT$9:$BU$36-'[8]1'!$BV$9:$BW$36)*--(TODAY()-('[8]1'!$A$9:$A$36)&gt;=$AE$4)*(('[8]1'!$C$9:$C$36)=$G12))-SUMPRODUCT(('[8]1'!$BV$9:$BW$36)*--(TODAY()-('[8]1'!$A$9:$A$36)&lt;$AE$4)*(('[8]1'!$C$9:$C$36)=$G12))-SUM(Z12:AD12)&lt;0,"",SUMPRODUCT(('[8]1'!$BT$9:$BU$36-'[8]1'!$BV$9:$BW$36)*--(TODAY()-('[8]1'!$A$9:$A$36)&gt;=$AE$4)*(('[8]1'!$C$9:$C$36)=$G12))-SUMPRODUCT(('[8]1'!$BV$9:$BW$36)*--(TODAY()-('[8]1'!$A$9:$A$36)&lt;$AE$4)*(('[8]1'!$C$9:$C$36)=$G12))-SUM(Z12:AD12))</f>
        <v>0</v>
      </c>
      <c r="AF12" s="174">
        <f ca="1">IF(SUMPRODUCT(('[8]1'!$BT$9:$BU$36-'[8]1'!$BV$9:$BW$36)*--(TODAY()-('[8]1'!$A$9:$A$36)&gt;=$AF$4)*(('[8]1'!$C$9:$C$36)=$G12))-SUMPRODUCT(('[8]1'!$BV$9:$BW$36)*--(TODAY()-('[8]1'!$A$9:$A$36)&lt;$AF$4)*(('[8]1'!$C$9:$C$36)=$G12))-SUM(Z12:AE12)&lt;0,"",SUMPRODUCT(('[8]1'!$BT$9:$BU$36-'[8]1'!$BV$9:$BW$36)*--(TODAY()-('[8]1'!$A$9:$A$36)&gt;=$AF$4)*(('[8]1'!$C$9:$C$36)=$G12))-SUMPRODUCT(('[8]1'!$BV$9:$BW$36)*--(TODAY()-('[8]1'!$A$9:$A$36)&lt;$AF$4)*(('[8]1'!$C$9:$C$36)=$G12))-SUM(Z12:AE12))</f>
        <v>0</v>
      </c>
      <c r="AG12" s="159"/>
    </row>
    <row r="13" spans="1:33" ht="15.75" thickBot="1">
      <c r="A13" s="140" t="s">
        <v>53</v>
      </c>
      <c r="B13" s="576">
        <f>SUMIF($F$5:$F$110,$A13,$P$5:$P$110)+SUMIF($F$5:$F$110,$A13,$R$5:$R$110)+SUMIF($F$5:$F$110,$A13,$T$5:$T$110)+SUMIF($F$5:$F$110,$A13,$X$5:$X$110)</f>
        <v>9485075</v>
      </c>
      <c r="C13" s="577"/>
      <c r="D13" s="141"/>
      <c r="E13" s="184">
        <v>6</v>
      </c>
      <c r="F13" s="176" t="s">
        <v>43</v>
      </c>
      <c r="G13" s="144" t="str">
        <f t="array" ref="G13">IFERROR(INDEX('5'!$H$8:$BK$117,SMALL(IF('5'!$BK$8:$BK$117&gt;0,ROW('5'!$BK$8:$BK$117)),ROW(G9))-4,COLUMN()-7),"")</f>
        <v>حفظالله 48</v>
      </c>
      <c r="H13" s="145">
        <f>IF(I13="",SUMIFS('[8]1'!BU:BU,'[8]1'!C:C,$G13,'[8]1'!BN:BN,$A$3)+SUMIFS('[8]1'!BT:BT,'[8]1'!C:C,$G13,'[8]1'!BN:BN,$A$3)-(SUMIFS('[8]1'!BW:BW,'[8]1'!C:C,$G13,'[8]1'!BN:BN,$A$3))-(SUMIFS('[8]1'!BV:BV,'[8]1'!C:C,$G13,'[8]1'!BN:BN,$A$3)),0)</f>
        <v>0</v>
      </c>
      <c r="I13" s="160">
        <f>SUMIFS('[8]1'!BX:BX,'[8]1'!C:C,$G13,'[8]1'!BN:BN,$A$3)+SUMIFS('[8]1'!BT:BT,'[8]1'!C:C,$G13,'[8]1'!BN:BN,$A$3)-(SUMIFS('[8]1'!BY:BY,'[8]1'!C:C,$G13,'[8]1'!BN:BN,$A$3))-(SUMIFS('[8]1'!BV:BV,'[8]1'!C:C,$G13,'[8]1'!BN:BN,$A$3))</f>
        <v>0</v>
      </c>
      <c r="J13" s="161">
        <f>P13+R13+T13+X13</f>
        <v>0</v>
      </c>
      <c r="K13" s="162" t="str">
        <f>IF(O13&gt;=0," ",W13-#REF!)</f>
        <v xml:space="preserve"> </v>
      </c>
      <c r="L13" s="162" t="str">
        <f t="shared" si="9"/>
        <v xml:space="preserve"> </v>
      </c>
      <c r="M13" s="162" t="str">
        <f t="shared" si="10"/>
        <v xml:space="preserve"> </v>
      </c>
      <c r="N13" s="163">
        <f t="shared" si="11"/>
        <v>0</v>
      </c>
      <c r="O13" s="164" t="str">
        <f t="shared" si="12"/>
        <v/>
      </c>
      <c r="P13" s="165"/>
      <c r="Q13" s="166"/>
      <c r="R13" s="167"/>
      <c r="S13" s="168"/>
      <c r="T13" s="167"/>
      <c r="U13" s="168"/>
      <c r="V13" s="169">
        <f t="shared" si="3"/>
        <v>0</v>
      </c>
      <c r="W13" s="170">
        <f t="shared" ca="1" si="4"/>
        <v>44376.405651273148</v>
      </c>
      <c r="X13" s="171"/>
      <c r="Y13" s="172"/>
      <c r="Z13" s="173">
        <f ca="1">IF(SUMPRODUCT(('[8]1'!$BT$9:$BU$36-'[8]1'!$BV$9:$BW$36)*--(TODAY()-('[8]1'!$A$9:$A$36)&gt;=$Z$4)*(('[8]1'!$C$9:$C$36)=$G13))-SUMPRODUCT(('[8]1'!$BV$9:$BW$36)*--(TODAY()-('[8]1'!$A$9:$A$36)&lt;$Z$4)*(('[8]1'!$C$9:$C$36)=G13))&lt;0,"",SUMPRODUCT(('[8]1'!$BT$9:$BU$36-'[8]1'!$BV$9:$BW$36)*--(TODAY()-('[8]1'!$A$9:$A$36)&gt;=$Z$4)*(('[8]1'!$C$9:$C$36)=$G13))-SUMPRODUCT(('[8]1'!$BV$9:$BW$36)*--(TODAY()-('[8]1'!$A$9:$A$36)&lt;$Z$4)*(('[8]1'!$C$9:$C$36)=G13)))</f>
        <v>0</v>
      </c>
      <c r="AA13" s="173">
        <f ca="1">IF(SUMPRODUCT(('[8]1'!$BT$9:$BU$36-'[8]1'!$BV$9:$BW$36)*--(TODAY()-('[8]1'!$A$9:$A$36)&gt;=$AA$4)*(('[8]1'!$C$9:$C$36)=$G13))-SUMPRODUCT(('[8]1'!$BV$9:$BW$36)*--(TODAY()-('[8]1'!$A$9:$A$36)&lt;$AA$4)*(('[8]1'!$C$9:$C$36)=$G13))-SUM(Z13:Z13)&lt;0,"",SUMPRODUCT(('[8]1'!$BT$9:$BU$36-'[8]1'!$BV$9:$BW$36)*--(TODAY()-('[8]1'!$A$9:$A$36)&gt;=$AA$4)*(('[8]1'!$C$9:$C$36)=$G13))-SUMPRODUCT(('[8]1'!$BV$9:$BW$36)*--(TODAY()-('[8]1'!$A$9:$A$36)&lt;$AA$4)*(('[8]1'!$C$9:$C$36)=$G13))-SUM(Z13:Z13))</f>
        <v>0</v>
      </c>
      <c r="AB13" s="173">
        <f ca="1">IF(SUMPRODUCT(('[8]1'!$BT$9:$BU$36-'[8]1'!$BV$9:$BW$36)*--(TODAY()-('[8]1'!$A$9:$A$36)&gt;=$AB$4)*(('[8]1'!$C$9:$C$36)=$G13))-SUMPRODUCT(('[8]1'!$BV$9:$BW$36)*--(TODAY()-('[8]1'!$A$9:$A$36)&lt;$AB$4)*(('[8]1'!$C$9:$C$36)=$G13))-SUM(Z13:AA13)&lt;0,"",SUMPRODUCT(('[8]1'!$BT$9:$BU$36-'[8]1'!$BV$9:$BW$36)*--(TODAY()-('[8]1'!$A$9:$A$36)&gt;=$AB$4)*(('[8]1'!$C$9:$C$36)=$G13))-SUMPRODUCT(('[8]1'!$BV$9:$BW$36)*--(TODAY()-('[8]1'!$A$9:$A$36)&lt;$AB$4)*(('[8]1'!$C$9:$C$36)=$G13))-SUM(Z13:AA13))</f>
        <v>0</v>
      </c>
      <c r="AC13" s="173">
        <f ca="1">IF(SUMPRODUCT(('[8]1'!$BT$9:$BU$36-'[8]1'!$BV$9:$BW$36)*--(TODAY()-('[8]1'!$A$9:$A$36)&gt;=$AC$4)*(('[8]1'!$C$9:$C$36)=$G13))-SUMPRODUCT(('[8]1'!$BV$9:$BW$36)*--(TODAY()-('[8]1'!$A$9:$A$36)&lt;$AC$4)*(('[8]1'!$C$9:$C$36)=$G13))-SUM(Z13:AB13)&lt;0,"",SUMPRODUCT(('[8]1'!$BT$9:$BU$36-'[8]1'!$BV$9:$BW$36)*--(TODAY()-('[8]1'!$A$9:$A$36)&gt;=$AC$4)*(('[8]1'!$C$9:$C$36)=$G13))-SUMPRODUCT(('[8]1'!$BV$9:$BW$36)*--(TODAY()-('[8]1'!$A$9:$A$36)&lt;$AC$4)*(('[8]1'!$C$9:$C$36)=$G13))-SUM(Z13:AB13))</f>
        <v>0</v>
      </c>
      <c r="AD13" s="173">
        <f ca="1">IF(SUMPRODUCT(('[8]1'!$BT$9:$BU$36-'[8]1'!$BV$9:$BW$36)*--(TODAY()-('[8]1'!$A$9:$A$36)&gt;=$AD$4)*(('[8]1'!$C$9:$C$36)=$G13))-SUMPRODUCT(('[8]1'!$BV$9:$BW$36)*--(TODAY()-('[8]1'!$A$9:$A$36)&lt;$AD$4)*(('[8]1'!$C$9:$C$36)=$G13))-SUM(Z13:AC13)&lt;0,"",SUMPRODUCT(('[8]1'!$BT$9:$BU$36-'[8]1'!$BV$9:$BW$36)*--(TODAY()-('[8]1'!$A$9:$A$36)&gt;=$AD$4)*(('[8]1'!$C$9:$C$36)=$G13))-SUMPRODUCT(('[8]1'!$BV$9:$BW$36)*--(TODAY()-('[8]1'!$A$9:$A$36)&lt;$AD$4)*(('[8]1'!$C$9:$C$36)=$G13))-SUM(Z13:AC13))</f>
        <v>0</v>
      </c>
      <c r="AE13" s="173">
        <f ca="1">IF(SUMPRODUCT(('[8]1'!$BT$9:$BU$36-'[8]1'!$BV$9:$BW$36)*--(TODAY()-('[8]1'!$A$9:$A$36)&gt;=$AE$4)*(('[8]1'!$C$9:$C$36)=$G13))-SUMPRODUCT(('[8]1'!$BV$9:$BW$36)*--(TODAY()-('[8]1'!$A$9:$A$36)&lt;$AE$4)*(('[8]1'!$C$9:$C$36)=$G13))-SUM(Z13:AD13)&lt;0,"",SUMPRODUCT(('[8]1'!$BT$9:$BU$36-'[8]1'!$BV$9:$BW$36)*--(TODAY()-('[8]1'!$A$9:$A$36)&gt;=$AE$4)*(('[8]1'!$C$9:$C$36)=$G13))-SUMPRODUCT(('[8]1'!$BV$9:$BW$36)*--(TODAY()-('[8]1'!$A$9:$A$36)&lt;$AE$4)*(('[8]1'!$C$9:$C$36)=$G13))-SUM(Z13:AD13))</f>
        <v>0</v>
      </c>
      <c r="AF13" s="174">
        <f ca="1">IF(SUMPRODUCT(('[8]1'!$BT$9:$BU$36-'[8]1'!$BV$9:$BW$36)*--(TODAY()-('[8]1'!$A$9:$A$36)&gt;=$AF$4)*(('[8]1'!$C$9:$C$36)=$G13))-SUMPRODUCT(('[8]1'!$BV$9:$BW$36)*--(TODAY()-('[8]1'!$A$9:$A$36)&lt;$AF$4)*(('[8]1'!$C$9:$C$36)=$G13))-SUM(Z13:AE13)&lt;0,"",SUMPRODUCT(('[8]1'!$BT$9:$BU$36-'[8]1'!$BV$9:$BW$36)*--(TODAY()-('[8]1'!$A$9:$A$36)&gt;=$AF$4)*(('[8]1'!$C$9:$C$36)=$G13))-SUMPRODUCT(('[8]1'!$BV$9:$BW$36)*--(TODAY()-('[8]1'!$A$9:$A$36)&lt;$AF$4)*(('[8]1'!$C$9:$C$36)=$G13))-SUM(Z13:AE13))</f>
        <v>0</v>
      </c>
      <c r="AG13" s="159"/>
    </row>
    <row r="14" spans="1:33" ht="15.75" thickBot="1">
      <c r="A14" s="140" t="s">
        <v>105</v>
      </c>
      <c r="B14" s="576">
        <f>SUMIF($F$5:$F$110,$A14,$P$5:$P$110)+SUMIF($F$5:$F$110,$A14,$R$5:$R$110)+SUMIF($F$5:$F$110,$A14,$T$5:$T$110)+SUMIF($F$5:$F$110,$A14,$X$5:$X$110)</f>
        <v>0</v>
      </c>
      <c r="C14" s="577"/>
      <c r="D14" s="141"/>
      <c r="E14" s="142">
        <v>6</v>
      </c>
      <c r="F14" s="176" t="s">
        <v>43</v>
      </c>
      <c r="G14" s="144" t="str">
        <f t="array" ref="G14">IFERROR(INDEX('5'!$H$8:$BK$117,SMALL(IF('5'!$BK$8:$BK$117&gt;0,ROW('5'!$BK$8:$BK$117)),ROW(G10))-4,COLUMN()-7),"")</f>
        <v>حفظالله 60</v>
      </c>
      <c r="H14" s="185">
        <f>SUMIFS('[8]1'!BU:BU,'[8]1'!C:C,$G14,'[8]1'!BN:BN,$A$3)+SUMIFS('[8]1'!BT:BT,'[8]1'!C:C,$G14,'[8]1'!BN:BN,$A$3)-(SUMIFS('[8]1'!BW:BW,'[8]1'!C:C,$G14,'[8]1'!BN:BN,$A$3))-(SUMIFS('[8]1'!BV:BV,'[8]1'!C:C,$G14,'[8]1'!BN:BN,$A$3))</f>
        <v>0</v>
      </c>
      <c r="I14" s="177"/>
      <c r="J14" s="161">
        <f>P14+R14+T14+X14</f>
        <v>0</v>
      </c>
      <c r="K14" s="162" t="str">
        <f>IF(O14&gt;=0," ",W14-#REF!)</f>
        <v xml:space="preserve"> </v>
      </c>
      <c r="L14" s="162" t="str">
        <f t="shared" si="9"/>
        <v xml:space="preserve"> </v>
      </c>
      <c r="M14" s="162" t="str">
        <f t="shared" si="10"/>
        <v xml:space="preserve"> </v>
      </c>
      <c r="N14" s="163">
        <f t="shared" si="11"/>
        <v>0</v>
      </c>
      <c r="O14" s="178" t="str">
        <f t="shared" si="12"/>
        <v/>
      </c>
      <c r="P14" s="167"/>
      <c r="Q14" s="166"/>
      <c r="R14" s="167"/>
      <c r="S14" s="168"/>
      <c r="T14" s="167"/>
      <c r="U14" s="168"/>
      <c r="V14" s="169">
        <f t="shared" si="3"/>
        <v>0</v>
      </c>
      <c r="W14" s="170">
        <f t="shared" ca="1" si="4"/>
        <v>44376.405651273148</v>
      </c>
      <c r="X14" s="171"/>
      <c r="Y14" s="172"/>
      <c r="Z14" s="173">
        <f ca="1">IF(SUMPRODUCT(('[8]1'!$BT$9:$BU$36-'[8]1'!$BV$9:$BW$36)*--(TODAY()-('[8]1'!$A$9:$A$36)&gt;=$Z$4)*(('[8]1'!$C$9:$C$36)=$G14))-SUMPRODUCT(('[8]1'!$BV$9:$BW$36)*--(TODAY()-('[8]1'!$A$9:$A$36)&lt;$Z$4)*(('[8]1'!$C$9:$C$36)=G14))&lt;0,"",SUMPRODUCT(('[8]1'!$BT$9:$BU$36-'[8]1'!$BV$9:$BW$36)*--(TODAY()-('[8]1'!$A$9:$A$36)&gt;=$Z$4)*(('[8]1'!$C$9:$C$36)=$G14))-SUMPRODUCT(('[8]1'!$BV$9:$BW$36)*--(TODAY()-('[8]1'!$A$9:$A$36)&lt;$Z$4)*(('[8]1'!$C$9:$C$36)=G14)))</f>
        <v>0</v>
      </c>
      <c r="AA14" s="173">
        <f ca="1">IF(SUMPRODUCT(('[8]1'!$BT$9:$BU$36-'[8]1'!$BV$9:$BW$36)*--(TODAY()-('[8]1'!$A$9:$A$36)&gt;=$AA$4)*(('[8]1'!$C$9:$C$36)=$G14))-SUMPRODUCT(('[8]1'!$BV$9:$BW$36)*--(TODAY()-('[8]1'!$A$9:$A$36)&lt;$AA$4)*(('[8]1'!$C$9:$C$36)=$G14))-SUM(Z14:Z14)&lt;0,"",SUMPRODUCT(('[8]1'!$BT$9:$BU$36-'[8]1'!$BV$9:$BW$36)*--(TODAY()-('[8]1'!$A$9:$A$36)&gt;=$AA$4)*(('[8]1'!$C$9:$C$36)=$G14))-SUMPRODUCT(('[8]1'!$BV$9:$BW$36)*--(TODAY()-('[8]1'!$A$9:$A$36)&lt;$AA$4)*(('[8]1'!$C$9:$C$36)=$G14))-SUM(Z14:Z14))</f>
        <v>0</v>
      </c>
      <c r="AB14" s="173">
        <f ca="1">IF(SUMPRODUCT(('[8]1'!$BT$9:$BU$36-'[8]1'!$BV$9:$BW$36)*--(TODAY()-('[8]1'!$A$9:$A$36)&gt;=$AB$4)*(('[8]1'!$C$9:$C$36)=$G14))-SUMPRODUCT(('[8]1'!$BV$9:$BW$36)*--(TODAY()-('[8]1'!$A$9:$A$36)&lt;$AB$4)*(('[8]1'!$C$9:$C$36)=$G14))-SUM(Z14:AA14)&lt;0,"",SUMPRODUCT(('[8]1'!$BT$9:$BU$36-'[8]1'!$BV$9:$BW$36)*--(TODAY()-('[8]1'!$A$9:$A$36)&gt;=$AB$4)*(('[8]1'!$C$9:$C$36)=$G14))-SUMPRODUCT(('[8]1'!$BV$9:$BW$36)*--(TODAY()-('[8]1'!$A$9:$A$36)&lt;$AB$4)*(('[8]1'!$C$9:$C$36)=$G14))-SUM(Z14:AA14))</f>
        <v>0</v>
      </c>
      <c r="AC14" s="173">
        <f ca="1">IF(SUMPRODUCT(('[8]1'!$BT$9:$BU$36-'[8]1'!$BV$9:$BW$36)*--(TODAY()-('[8]1'!$A$9:$A$36)&gt;=$AC$4)*(('[8]1'!$C$9:$C$36)=$G14))-SUMPRODUCT(('[8]1'!$BV$9:$BW$36)*--(TODAY()-('[8]1'!$A$9:$A$36)&lt;$AC$4)*(('[8]1'!$C$9:$C$36)=$G14))-SUM(Z14:AB14)&lt;0,"",SUMPRODUCT(('[8]1'!$BT$9:$BU$36-'[8]1'!$BV$9:$BW$36)*--(TODAY()-('[8]1'!$A$9:$A$36)&gt;=$AC$4)*(('[8]1'!$C$9:$C$36)=$G14))-SUMPRODUCT(('[8]1'!$BV$9:$BW$36)*--(TODAY()-('[8]1'!$A$9:$A$36)&lt;$AC$4)*(('[8]1'!$C$9:$C$36)=$G14))-SUM(Z14:AB14))</f>
        <v>0</v>
      </c>
      <c r="AD14" s="173">
        <f ca="1">IF(SUMPRODUCT(('[8]1'!$BT$9:$BU$36-'[8]1'!$BV$9:$BW$36)*--(TODAY()-('[8]1'!$A$9:$A$36)&gt;=$AD$4)*(('[8]1'!$C$9:$C$36)=$G14))-SUMPRODUCT(('[8]1'!$BV$9:$BW$36)*--(TODAY()-('[8]1'!$A$9:$A$36)&lt;$AD$4)*(('[8]1'!$C$9:$C$36)=$G14))-SUM(Z14:AC14)&lt;0,"",SUMPRODUCT(('[8]1'!$BT$9:$BU$36-'[8]1'!$BV$9:$BW$36)*--(TODAY()-('[8]1'!$A$9:$A$36)&gt;=$AD$4)*(('[8]1'!$C$9:$C$36)=$G14))-SUMPRODUCT(('[8]1'!$BV$9:$BW$36)*--(TODAY()-('[8]1'!$A$9:$A$36)&lt;$AD$4)*(('[8]1'!$C$9:$C$36)=$G14))-SUM(Z14:AC14))</f>
        <v>0</v>
      </c>
      <c r="AE14" s="173">
        <f ca="1">IF(SUMPRODUCT(('[8]1'!$BT$9:$BU$36-'[8]1'!$BV$9:$BW$36)*--(TODAY()-('[8]1'!$A$9:$A$36)&gt;=$AE$4)*(('[8]1'!$C$9:$C$36)=$G14))-SUMPRODUCT(('[8]1'!$BV$9:$BW$36)*--(TODAY()-('[8]1'!$A$9:$A$36)&lt;$AE$4)*(('[8]1'!$C$9:$C$36)=$G14))-SUM(Z14:AD14)&lt;0,"",SUMPRODUCT(('[8]1'!$BT$9:$BU$36-'[8]1'!$BV$9:$BW$36)*--(TODAY()-('[8]1'!$A$9:$A$36)&gt;=$AE$4)*(('[8]1'!$C$9:$C$36)=$G14))-SUMPRODUCT(('[8]1'!$BV$9:$BW$36)*--(TODAY()-('[8]1'!$A$9:$A$36)&lt;$AE$4)*(('[8]1'!$C$9:$C$36)=$G14))-SUM(Z14:AD14))</f>
        <v>0</v>
      </c>
      <c r="AF14" s="174">
        <f ca="1">IF(SUMPRODUCT(('[8]1'!$BT$9:$BU$36-'[8]1'!$BV$9:$BW$36)*--(TODAY()-('[8]1'!$A$9:$A$36)&gt;=$AF$4)*(('[8]1'!$C$9:$C$36)=$G14))-SUMPRODUCT(('[8]1'!$BV$9:$BW$36)*--(TODAY()-('[8]1'!$A$9:$A$36)&lt;$AF$4)*(('[8]1'!$C$9:$C$36)=$G14))-SUM(Z14:AE14)&lt;0,"",SUMPRODUCT(('[8]1'!$BT$9:$BU$36-'[8]1'!$BV$9:$BW$36)*--(TODAY()-('[8]1'!$A$9:$A$36)&gt;=$AF$4)*(('[8]1'!$C$9:$C$36)=$G14))-SUMPRODUCT(('[8]1'!$BV$9:$BW$36)*--(TODAY()-('[8]1'!$A$9:$A$36)&lt;$AF$4)*(('[8]1'!$C$9:$C$36)=$G14))-SUM(Z14:AE14))</f>
        <v>0</v>
      </c>
      <c r="AG14" s="159"/>
    </row>
    <row r="15" spans="1:33" ht="15.75" thickBot="1">
      <c r="A15" s="140" t="s">
        <v>52</v>
      </c>
      <c r="B15" s="576">
        <f>SUMIF($F$5:$F$110,$A15,$P$5:$P$110)+SUMIF($F$5:$F$110,$A15,$R$5:$R$110)+SUMIF($F$5:$F$110,$A15,$T$5:$T$110)+SUMIF($F$5:$F$110,$A15,$X$5:$X$110)</f>
        <v>0</v>
      </c>
      <c r="C15" s="577"/>
      <c r="D15" s="141"/>
      <c r="E15" s="175">
        <v>7</v>
      </c>
      <c r="F15" s="176" t="s">
        <v>43</v>
      </c>
      <c r="G15" s="144" t="str">
        <f t="array" ref="G15">IFERROR(INDEX('5'!$H$8:$BK$117,SMALL(IF('5'!$BK$8:$BK$117&gt;0,ROW('5'!$BK$8:$BK$117)),ROW(G11))-4,COLUMN()-7),"")</f>
        <v>حفظالله 62</v>
      </c>
      <c r="H15" s="185">
        <f>SUMIFS('[8]1'!BU:BU,'[8]1'!C:C,$G15,'[8]1'!BN:BN,$A$3)+SUMIFS('[8]1'!BT:BT,'[8]1'!C:C,$G15,'[8]1'!BN:BN,$A$3)-(SUMIFS('[8]1'!BW:BW,'[8]1'!C:C,$G15,'[8]1'!BN:BN,$A$3))-(SUMIFS('[8]1'!BV:BV,'[8]1'!C:C,$G15,'[8]1'!BN:BN,$A$3))</f>
        <v>0</v>
      </c>
      <c r="I15" s="177"/>
      <c r="J15" s="161">
        <f>P15+R15+T15</f>
        <v>0</v>
      </c>
      <c r="K15" s="162" t="str">
        <f>IF(O15&gt;=0," ",W15-#REF!)</f>
        <v xml:space="preserve"> </v>
      </c>
      <c r="L15" s="162" t="str">
        <f t="shared" si="9"/>
        <v xml:space="preserve"> </v>
      </c>
      <c r="M15" s="162" t="str">
        <f t="shared" si="10"/>
        <v xml:space="preserve"> </v>
      </c>
      <c r="N15" s="163">
        <f t="shared" si="11"/>
        <v>0</v>
      </c>
      <c r="O15" s="178" t="str">
        <f t="shared" si="12"/>
        <v/>
      </c>
      <c r="P15" s="165"/>
      <c r="Q15" s="166">
        <v>44360</v>
      </c>
      <c r="R15" s="186"/>
      <c r="S15" s="168"/>
      <c r="T15" s="167"/>
      <c r="U15" s="168"/>
      <c r="V15" s="169">
        <f t="shared" si="3"/>
        <v>44360</v>
      </c>
      <c r="W15" s="170">
        <f t="shared" ca="1" si="4"/>
        <v>44360</v>
      </c>
      <c r="X15" s="171"/>
      <c r="Y15" s="172"/>
      <c r="Z15" s="173">
        <f ca="1">IF(SUMPRODUCT(('[8]1'!$BT$9:$BU$36-'[8]1'!$BV$9:$BW$36)*--(TODAY()-('[8]1'!$A$9:$A$36)&gt;=$Z$4)*(('[8]1'!$C$9:$C$36)=$G15))-SUMPRODUCT(('[8]1'!$BV$9:$BW$36)*--(TODAY()-('[8]1'!$A$9:$A$36)&lt;$Z$4)*(('[8]1'!$C$9:$C$36)=G15))&lt;0,"",SUMPRODUCT(('[8]1'!$BT$9:$BU$36-'[8]1'!$BV$9:$BW$36)*--(TODAY()-('[8]1'!$A$9:$A$36)&gt;=$Z$4)*(('[8]1'!$C$9:$C$36)=$G15))-SUMPRODUCT(('[8]1'!$BV$9:$BW$36)*--(TODAY()-('[8]1'!$A$9:$A$36)&lt;$Z$4)*(('[8]1'!$C$9:$C$36)=G15)))</f>
        <v>0</v>
      </c>
      <c r="AA15" s="173">
        <f ca="1">IF(SUMPRODUCT(('[8]1'!$BT$9:$BU$36-'[8]1'!$BV$9:$BW$36)*--(TODAY()-('[8]1'!$A$9:$A$36)&gt;=$AA$4)*(('[8]1'!$C$9:$C$36)=$G15))-SUMPRODUCT(('[8]1'!$BV$9:$BW$36)*--(TODAY()-('[8]1'!$A$9:$A$36)&lt;$AA$4)*(('[8]1'!$C$9:$C$36)=$G15))-SUM(Z15:Z15)&lt;0,"",SUMPRODUCT(('[8]1'!$BT$9:$BU$36-'[8]1'!$BV$9:$BW$36)*--(TODAY()-('[8]1'!$A$9:$A$36)&gt;=$AA$4)*(('[8]1'!$C$9:$C$36)=$G15))-SUMPRODUCT(('[8]1'!$BV$9:$BW$36)*--(TODAY()-('[8]1'!$A$9:$A$36)&lt;$AA$4)*(('[8]1'!$C$9:$C$36)=$G15))-SUM(Z15:Z15))</f>
        <v>0</v>
      </c>
      <c r="AB15" s="173">
        <f ca="1">IF(SUMPRODUCT(('[8]1'!$BT$9:$BU$36-'[8]1'!$BV$9:$BW$36)*--(TODAY()-('[8]1'!$A$9:$A$36)&gt;=$AB$4)*(('[8]1'!$C$9:$C$36)=$G15))-SUMPRODUCT(('[8]1'!$BV$9:$BW$36)*--(TODAY()-('[8]1'!$A$9:$A$36)&lt;$AB$4)*(('[8]1'!$C$9:$C$36)=$G15))-SUM(Z15:AA15)&lt;0,"",SUMPRODUCT(('[8]1'!$BT$9:$BU$36-'[8]1'!$BV$9:$BW$36)*--(TODAY()-('[8]1'!$A$9:$A$36)&gt;=$AB$4)*(('[8]1'!$C$9:$C$36)=$G15))-SUMPRODUCT(('[8]1'!$BV$9:$BW$36)*--(TODAY()-('[8]1'!$A$9:$A$36)&lt;$AB$4)*(('[8]1'!$C$9:$C$36)=$G15))-SUM(Z15:AA15))</f>
        <v>0</v>
      </c>
      <c r="AC15" s="173">
        <f ca="1">IF(SUMPRODUCT(('[8]1'!$BT$9:$BU$36-'[8]1'!$BV$9:$BW$36)*--(TODAY()-('[8]1'!$A$9:$A$36)&gt;=$AC$4)*(('[8]1'!$C$9:$C$36)=$G15))-SUMPRODUCT(('[8]1'!$BV$9:$BW$36)*--(TODAY()-('[8]1'!$A$9:$A$36)&lt;$AC$4)*(('[8]1'!$C$9:$C$36)=$G15))-SUM(Z15:AB15)&lt;0,"",SUMPRODUCT(('[8]1'!$BT$9:$BU$36-'[8]1'!$BV$9:$BW$36)*--(TODAY()-('[8]1'!$A$9:$A$36)&gt;=$AC$4)*(('[8]1'!$C$9:$C$36)=$G15))-SUMPRODUCT(('[8]1'!$BV$9:$BW$36)*--(TODAY()-('[8]1'!$A$9:$A$36)&lt;$AC$4)*(('[8]1'!$C$9:$C$36)=$G15))-SUM(Z15:AB15))</f>
        <v>0</v>
      </c>
      <c r="AD15" s="173">
        <f ca="1">IF(SUMPRODUCT(('[8]1'!$BT$9:$BU$36-'[8]1'!$BV$9:$BW$36)*--(TODAY()-('[8]1'!$A$9:$A$36)&gt;=$AD$4)*(('[8]1'!$C$9:$C$36)=$G15))-SUMPRODUCT(('[8]1'!$BV$9:$BW$36)*--(TODAY()-('[8]1'!$A$9:$A$36)&lt;$AD$4)*(('[8]1'!$C$9:$C$36)=$G15))-SUM(Z15:AC15)&lt;0,"",SUMPRODUCT(('[8]1'!$BT$9:$BU$36-'[8]1'!$BV$9:$BW$36)*--(TODAY()-('[8]1'!$A$9:$A$36)&gt;=$AD$4)*(('[8]1'!$C$9:$C$36)=$G15))-SUMPRODUCT(('[8]1'!$BV$9:$BW$36)*--(TODAY()-('[8]1'!$A$9:$A$36)&lt;$AD$4)*(('[8]1'!$C$9:$C$36)=$G15))-SUM(Z15:AC15))</f>
        <v>0</v>
      </c>
      <c r="AE15" s="173">
        <f ca="1">IF(SUMPRODUCT(('[8]1'!$BT$9:$BU$36-'[8]1'!$BV$9:$BW$36)*--(TODAY()-('[8]1'!$A$9:$A$36)&gt;=$AE$4)*(('[8]1'!$C$9:$C$36)=$G15))-SUMPRODUCT(('[8]1'!$BV$9:$BW$36)*--(TODAY()-('[8]1'!$A$9:$A$36)&lt;$AE$4)*(('[8]1'!$C$9:$C$36)=$G15))-SUM(Z15:AD15)&lt;0,"",SUMPRODUCT(('[8]1'!$BT$9:$BU$36-'[8]1'!$BV$9:$BW$36)*--(TODAY()-('[8]1'!$A$9:$A$36)&gt;=$AE$4)*(('[8]1'!$C$9:$C$36)=$G15))-SUMPRODUCT(('[8]1'!$BV$9:$BW$36)*--(TODAY()-('[8]1'!$A$9:$A$36)&lt;$AE$4)*(('[8]1'!$C$9:$C$36)=$G15))-SUM(Z15:AD15))</f>
        <v>0</v>
      </c>
      <c r="AF15" s="174">
        <f ca="1">IF(SUMPRODUCT(('[8]1'!$BT$9:$BU$36-'[8]1'!$BV$9:$BW$36)*--(TODAY()-('[8]1'!$A$9:$A$36)&gt;=$AF$4)*(('[8]1'!$C$9:$C$36)=$G15))-SUMPRODUCT(('[8]1'!$BV$9:$BW$36)*--(TODAY()-('[8]1'!$A$9:$A$36)&lt;$AF$4)*(('[8]1'!$C$9:$C$36)=$G15))-SUM(Z15:AE15)&lt;0,"",SUMPRODUCT(('[8]1'!$BT$9:$BU$36-'[8]1'!$BV$9:$BW$36)*--(TODAY()-('[8]1'!$A$9:$A$36)&gt;=$AF$4)*(('[8]1'!$C$9:$C$36)=$G15))-SUMPRODUCT(('[8]1'!$BV$9:$BW$36)*--(TODAY()-('[8]1'!$A$9:$A$36)&lt;$AF$4)*(('[8]1'!$C$9:$C$36)=$G15))-SUM(Z15:AE15))</f>
        <v>0</v>
      </c>
      <c r="AG15" s="159"/>
    </row>
    <row r="16" spans="1:33" ht="15.75" thickBot="1">
      <c r="A16" s="140"/>
      <c r="B16" s="182"/>
      <c r="C16" s="183"/>
      <c r="D16" s="141"/>
      <c r="E16" s="175"/>
      <c r="F16" s="176"/>
      <c r="G16" s="144" t="str">
        <f t="array" ref="G16">IFERROR(INDEX('5'!$H$8:$BK$117,SMALL(IF('5'!$BK$8:$BK$117&gt;0,ROW('5'!$BK$8:$BK$117)),ROW(G12))-4,COLUMN()-7),"")</f>
        <v>حفظالله 64</v>
      </c>
      <c r="H16" s="185">
        <f>SUMIFS('[8]1'!BU:BU,'[8]1'!C:C,$G16,'[8]1'!BN:BN,$A$3)+SUMIFS('[8]1'!BT:BT,'[8]1'!C:C,$G16,'[8]1'!BN:BN,$A$3)-(SUMIFS('[8]1'!BW:BW,'[8]1'!C:C,$G16,'[8]1'!BN:BN,$A$3))-(SUMIFS('[8]1'!BV:BV,'[8]1'!C:C,$G16,'[8]1'!BN:BN,$A$3))</f>
        <v>0</v>
      </c>
      <c r="I16" s="177"/>
      <c r="J16" s="161">
        <f>P16+R16+T16</f>
        <v>0</v>
      </c>
      <c r="K16" s="162" t="str">
        <f>IF(O16&gt;=0," ",W16-#REF!)</f>
        <v xml:space="preserve"> </v>
      </c>
      <c r="L16" s="162" t="str">
        <f>IF(O16&gt;=0," ",MOD(K16,30))</f>
        <v xml:space="preserve"> </v>
      </c>
      <c r="M16" s="162" t="str">
        <f>IF(O16&gt;=0," ",TRUNC(K16/30))</f>
        <v xml:space="preserve"> </v>
      </c>
      <c r="N16" s="163">
        <f>IF(I16="",H16-J16,I16-J16)</f>
        <v>0</v>
      </c>
      <c r="O16" s="178" t="str">
        <f>IF(N16&gt;0,N16,"")</f>
        <v/>
      </c>
      <c r="P16" s="165"/>
      <c r="Q16" s="166"/>
      <c r="R16" s="186"/>
      <c r="S16" s="168"/>
      <c r="T16" s="167"/>
      <c r="U16" s="168"/>
      <c r="V16" s="169">
        <f>MAX(Q16,S16,U16)</f>
        <v>0</v>
      </c>
      <c r="W16" s="170">
        <f ca="1">IF(V16&gt;1/1/2012,V16,NOW())</f>
        <v>44376.405651273148</v>
      </c>
      <c r="X16" s="171"/>
      <c r="Y16" s="172"/>
      <c r="Z16" s="173">
        <f ca="1">IF(SUMPRODUCT(('[8]1'!$BT$9:$BU$36-'[8]1'!$BV$9:$BW$36)*--(TODAY()-('[8]1'!$A$9:$A$36)&gt;=$Z$4)*(('[8]1'!$C$9:$C$36)=$G16))-SUMPRODUCT(('[8]1'!$BV$9:$BW$36)*--(TODAY()-('[8]1'!$A$9:$A$36)&lt;$Z$4)*(('[8]1'!$C$9:$C$36)=G16))&lt;0,"",SUMPRODUCT(('[8]1'!$BT$9:$BU$36-'[8]1'!$BV$9:$BW$36)*--(TODAY()-('[8]1'!$A$9:$A$36)&gt;=$Z$4)*(('[8]1'!$C$9:$C$36)=$G16))-SUMPRODUCT(('[8]1'!$BV$9:$BW$36)*--(TODAY()-('[8]1'!$A$9:$A$36)&lt;$Z$4)*(('[8]1'!$C$9:$C$36)=G16)))</f>
        <v>0</v>
      </c>
      <c r="AA16" s="173">
        <f ca="1">IF(SUMPRODUCT(('[8]1'!$BT$9:$BU$36-'[8]1'!$BV$9:$BW$36)*--(TODAY()-('[8]1'!$A$9:$A$36)&gt;=$AA$4)*(('[8]1'!$C$9:$C$36)=$G16))-SUMPRODUCT(('[8]1'!$BV$9:$BW$36)*--(TODAY()-('[8]1'!$A$9:$A$36)&lt;$AA$4)*(('[8]1'!$C$9:$C$36)=$G16))-SUM(Z16:Z16)&lt;0,"",SUMPRODUCT(('[8]1'!$BT$9:$BU$36-'[8]1'!$BV$9:$BW$36)*--(TODAY()-('[8]1'!$A$9:$A$36)&gt;=$AA$4)*(('[8]1'!$C$9:$C$36)=$G16))-SUMPRODUCT(('[8]1'!$BV$9:$BW$36)*--(TODAY()-('[8]1'!$A$9:$A$36)&lt;$AA$4)*(('[8]1'!$C$9:$C$36)=$G16))-SUM(Z16:Z16))</f>
        <v>0</v>
      </c>
      <c r="AB16" s="173">
        <f ca="1">IF(SUMPRODUCT(('[8]1'!$BT$9:$BU$36-'[8]1'!$BV$9:$BW$36)*--(TODAY()-('[8]1'!$A$9:$A$36)&gt;=$AB$4)*(('[8]1'!$C$9:$C$36)=$G16))-SUMPRODUCT(('[8]1'!$BV$9:$BW$36)*--(TODAY()-('[8]1'!$A$9:$A$36)&lt;$AB$4)*(('[8]1'!$C$9:$C$36)=$G16))-SUM(Z16:AA16)&lt;0,"",SUMPRODUCT(('[8]1'!$BT$9:$BU$36-'[8]1'!$BV$9:$BW$36)*--(TODAY()-('[8]1'!$A$9:$A$36)&gt;=$AB$4)*(('[8]1'!$C$9:$C$36)=$G16))-SUMPRODUCT(('[8]1'!$BV$9:$BW$36)*--(TODAY()-('[8]1'!$A$9:$A$36)&lt;$AB$4)*(('[8]1'!$C$9:$C$36)=$G16))-SUM(Z16:AA16))</f>
        <v>0</v>
      </c>
      <c r="AC16" s="173">
        <f ca="1">IF(SUMPRODUCT(('[8]1'!$BT$9:$BU$36-'[8]1'!$BV$9:$BW$36)*--(TODAY()-('[8]1'!$A$9:$A$36)&gt;=$AC$4)*(('[8]1'!$C$9:$C$36)=$G16))-SUMPRODUCT(('[8]1'!$BV$9:$BW$36)*--(TODAY()-('[8]1'!$A$9:$A$36)&lt;$AC$4)*(('[8]1'!$C$9:$C$36)=$G16))-SUM(Z16:AB16)&lt;0,"",SUMPRODUCT(('[8]1'!$BT$9:$BU$36-'[8]1'!$BV$9:$BW$36)*--(TODAY()-('[8]1'!$A$9:$A$36)&gt;=$AC$4)*(('[8]1'!$C$9:$C$36)=$G16))-SUMPRODUCT(('[8]1'!$BV$9:$BW$36)*--(TODAY()-('[8]1'!$A$9:$A$36)&lt;$AC$4)*(('[8]1'!$C$9:$C$36)=$G16))-SUM(Z16:AB16))</f>
        <v>0</v>
      </c>
      <c r="AD16" s="173">
        <f ca="1">IF(SUMPRODUCT(('[8]1'!$BT$9:$BU$36-'[8]1'!$BV$9:$BW$36)*--(TODAY()-('[8]1'!$A$9:$A$36)&gt;=$AD$4)*(('[8]1'!$C$9:$C$36)=$G16))-SUMPRODUCT(('[8]1'!$BV$9:$BW$36)*--(TODAY()-('[8]1'!$A$9:$A$36)&lt;$AD$4)*(('[8]1'!$C$9:$C$36)=$G16))-SUM(Z16:AC16)&lt;0,"",SUMPRODUCT(('[8]1'!$BT$9:$BU$36-'[8]1'!$BV$9:$BW$36)*--(TODAY()-('[8]1'!$A$9:$A$36)&gt;=$AD$4)*(('[8]1'!$C$9:$C$36)=$G16))-SUMPRODUCT(('[8]1'!$BV$9:$BW$36)*--(TODAY()-('[8]1'!$A$9:$A$36)&lt;$AD$4)*(('[8]1'!$C$9:$C$36)=$G16))-SUM(Z16:AC16))</f>
        <v>0</v>
      </c>
      <c r="AE16" s="173">
        <f ca="1">IF(SUMPRODUCT(('[8]1'!$BT$9:$BU$36-'[8]1'!$BV$9:$BW$36)*--(TODAY()-('[8]1'!$A$9:$A$36)&gt;=$AE$4)*(('[8]1'!$C$9:$C$36)=$G16))-SUMPRODUCT(('[8]1'!$BV$9:$BW$36)*--(TODAY()-('[8]1'!$A$9:$A$36)&lt;$AE$4)*(('[8]1'!$C$9:$C$36)=$G16))-SUM(Z16:AD16)&lt;0,"",SUMPRODUCT(('[8]1'!$BT$9:$BU$36-'[8]1'!$BV$9:$BW$36)*--(TODAY()-('[8]1'!$A$9:$A$36)&gt;=$AE$4)*(('[8]1'!$C$9:$C$36)=$G16))-SUMPRODUCT(('[8]1'!$BV$9:$BW$36)*--(TODAY()-('[8]1'!$A$9:$A$36)&lt;$AE$4)*(('[8]1'!$C$9:$C$36)=$G16))-SUM(Z16:AD16))</f>
        <v>0</v>
      </c>
      <c r="AF16" s="174">
        <f ca="1">IF(SUMPRODUCT(('[8]1'!$BT$9:$BU$36-'[8]1'!$BV$9:$BW$36)*--(TODAY()-('[8]1'!$A$9:$A$36)&gt;=$AF$4)*(('[8]1'!$C$9:$C$36)=$G16))-SUMPRODUCT(('[8]1'!$BV$9:$BW$36)*--(TODAY()-('[8]1'!$A$9:$A$36)&lt;$AF$4)*(('[8]1'!$C$9:$C$36)=$G16))-SUM(Z16:AE16)&lt;0,"",SUMPRODUCT(('[8]1'!$BT$9:$BU$36-'[8]1'!$BV$9:$BW$36)*--(TODAY()-('[8]1'!$A$9:$A$36)&gt;=$AF$4)*(('[8]1'!$C$9:$C$36)=$G16))-SUMPRODUCT(('[8]1'!$BV$9:$BW$36)*--(TODAY()-('[8]1'!$A$9:$A$36)&lt;$AF$4)*(('[8]1'!$C$9:$C$36)=$G16))-SUM(Z16:AE16))</f>
        <v>0</v>
      </c>
      <c r="AG16" s="159"/>
    </row>
    <row r="17" spans="1:33" ht="15.75" thickBot="1">
      <c r="A17" s="140" t="s">
        <v>106</v>
      </c>
      <c r="B17" s="576">
        <f>SUMIF($F$5:$F$110,$A17,$P$5:$P$110)+SUMIF($F$5:$F$110,$A17,$R$5:$R$110)+SUMIF($F$5:$F$110,$A17,$T$5:$T$110)+SUMIF($F$5:$F$110,$A17,$X$5:$X$110)</f>
        <v>0</v>
      </c>
      <c r="C17" s="577"/>
      <c r="D17" s="141"/>
      <c r="E17" s="175">
        <v>8</v>
      </c>
      <c r="F17" s="176" t="s">
        <v>43</v>
      </c>
      <c r="G17" s="144" t="str">
        <f t="array" ref="G17">IFERROR(INDEX('5'!$H$8:$BK$117,SMALL(IF('5'!$BK$8:$BK$117&gt;0,ROW('5'!$BK$8:$BK$117)),ROW(G13))-4,COLUMN()-7),"")</f>
        <v>حفظالله 68</v>
      </c>
      <c r="H17" s="185">
        <f>SUMIFS('[8]1'!BU:BU,'[8]1'!C:C,$G17,'[8]1'!BN:BN,$A$3)+SUMIFS('[8]1'!BT:BT,'[8]1'!C:C,$G17,'[8]1'!BN:BN,$A$3)-(SUMIFS('[8]1'!BW:BW,'[8]1'!C:C,$G17,'[8]1'!BN:BN,$A$3))-(SUMIFS('[8]1'!BV:BV,'[8]1'!C:C,$G17,'[8]1'!BN:BN,$A$3))</f>
        <v>0</v>
      </c>
      <c r="I17" s="177"/>
      <c r="J17" s="161">
        <f>P17+R17+T17</f>
        <v>0</v>
      </c>
      <c r="K17" s="162" t="str">
        <f>IF(O17&gt;=0," ",W17-#REF!)</f>
        <v xml:space="preserve"> </v>
      </c>
      <c r="L17" s="162" t="str">
        <f t="shared" ref="L17:L26" si="13">IF(O17&gt;=0," ",MOD(K17,30))</f>
        <v xml:space="preserve"> </v>
      </c>
      <c r="M17" s="162" t="str">
        <f t="shared" ref="M17:M26" si="14">IF(O17&gt;=0," ",TRUNC(K17/30))</f>
        <v xml:space="preserve"> </v>
      </c>
      <c r="N17" s="163">
        <f t="shared" ref="N17:N26" si="15">IF(I17="",H17-J17,I17-J17)</f>
        <v>0</v>
      </c>
      <c r="O17" s="178" t="str">
        <f t="shared" ref="O17:O26" si="16">IF(N17&gt;0,N17,"")</f>
        <v/>
      </c>
      <c r="P17" s="165"/>
      <c r="Q17" s="166"/>
      <c r="R17" s="186"/>
      <c r="S17" s="168"/>
      <c r="T17" s="167"/>
      <c r="U17" s="168"/>
      <c r="V17" s="169">
        <f t="shared" ref="V17:V26" si="17">MAX(Q17,S17,U17)</f>
        <v>0</v>
      </c>
      <c r="W17" s="170">
        <f t="shared" ref="W17:W26" ca="1" si="18">IF(V17&gt;1/1/2012,V17,NOW())</f>
        <v>44376.405651273148</v>
      </c>
      <c r="X17" s="171"/>
      <c r="Y17" s="172"/>
      <c r="Z17" s="173">
        <f ca="1">IF(SUMPRODUCT(('[8]1'!$BT$9:$BU$36-'[8]1'!$BV$9:$BW$36)*--(TODAY()-('[8]1'!$A$9:$A$36)&gt;=$Z$4)*(('[8]1'!$C$9:$C$36)=$G17))-SUMPRODUCT(('[8]1'!$BV$9:$BW$36)*--(TODAY()-('[8]1'!$A$9:$A$36)&lt;$Z$4)*(('[8]1'!$C$9:$C$36)=G17))&lt;0,"",SUMPRODUCT(('[8]1'!$BT$9:$BU$36-'[8]1'!$BV$9:$BW$36)*--(TODAY()-('[8]1'!$A$9:$A$36)&gt;=$Z$4)*(('[8]1'!$C$9:$C$36)=$G17))-SUMPRODUCT(('[8]1'!$BV$9:$BW$36)*--(TODAY()-('[8]1'!$A$9:$A$36)&lt;$Z$4)*(('[8]1'!$C$9:$C$36)=G17)))</f>
        <v>0</v>
      </c>
      <c r="AA17" s="173">
        <f ca="1">IF(SUMPRODUCT(('[8]1'!$BT$9:$BU$36-'[8]1'!$BV$9:$BW$36)*--(TODAY()-('[8]1'!$A$9:$A$36)&gt;=$AA$4)*(('[8]1'!$C$9:$C$36)=$G17))-SUMPRODUCT(('[8]1'!$BV$9:$BW$36)*--(TODAY()-('[8]1'!$A$9:$A$36)&lt;$AA$4)*(('[8]1'!$C$9:$C$36)=$G17))-SUM(Z17:Z17)&lt;0,"",SUMPRODUCT(('[8]1'!$BT$9:$BU$36-'[8]1'!$BV$9:$BW$36)*--(TODAY()-('[8]1'!$A$9:$A$36)&gt;=$AA$4)*(('[8]1'!$C$9:$C$36)=$G17))-SUMPRODUCT(('[8]1'!$BV$9:$BW$36)*--(TODAY()-('[8]1'!$A$9:$A$36)&lt;$AA$4)*(('[8]1'!$C$9:$C$36)=$G17))-SUM(Z17:Z17))</f>
        <v>0</v>
      </c>
      <c r="AB17" s="173">
        <f ca="1">IF(SUMPRODUCT(('[8]1'!$BT$9:$BU$36-'[8]1'!$BV$9:$BW$36)*--(TODAY()-('[8]1'!$A$9:$A$36)&gt;=$AB$4)*(('[8]1'!$C$9:$C$36)=$G17))-SUMPRODUCT(('[8]1'!$BV$9:$BW$36)*--(TODAY()-('[8]1'!$A$9:$A$36)&lt;$AB$4)*(('[8]1'!$C$9:$C$36)=$G17))-SUM(Z17:AA17)&lt;0,"",SUMPRODUCT(('[8]1'!$BT$9:$BU$36-'[8]1'!$BV$9:$BW$36)*--(TODAY()-('[8]1'!$A$9:$A$36)&gt;=$AB$4)*(('[8]1'!$C$9:$C$36)=$G17))-SUMPRODUCT(('[8]1'!$BV$9:$BW$36)*--(TODAY()-('[8]1'!$A$9:$A$36)&lt;$AB$4)*(('[8]1'!$C$9:$C$36)=$G17))-SUM(Z17:AA17))</f>
        <v>0</v>
      </c>
      <c r="AC17" s="173">
        <f ca="1">IF(SUMPRODUCT(('[8]1'!$BT$9:$BU$36-'[8]1'!$BV$9:$BW$36)*--(TODAY()-('[8]1'!$A$9:$A$36)&gt;=$AC$4)*(('[8]1'!$C$9:$C$36)=$G17))-SUMPRODUCT(('[8]1'!$BV$9:$BW$36)*--(TODAY()-('[8]1'!$A$9:$A$36)&lt;$AC$4)*(('[8]1'!$C$9:$C$36)=$G17))-SUM(Z17:AB17)&lt;0,"",SUMPRODUCT(('[8]1'!$BT$9:$BU$36-'[8]1'!$BV$9:$BW$36)*--(TODAY()-('[8]1'!$A$9:$A$36)&gt;=$AC$4)*(('[8]1'!$C$9:$C$36)=$G17))-SUMPRODUCT(('[8]1'!$BV$9:$BW$36)*--(TODAY()-('[8]1'!$A$9:$A$36)&lt;$AC$4)*(('[8]1'!$C$9:$C$36)=$G17))-SUM(Z17:AB17))</f>
        <v>0</v>
      </c>
      <c r="AD17" s="173">
        <f ca="1">IF(SUMPRODUCT(('[8]1'!$BT$9:$BU$36-'[8]1'!$BV$9:$BW$36)*--(TODAY()-('[8]1'!$A$9:$A$36)&gt;=$AD$4)*(('[8]1'!$C$9:$C$36)=$G17))-SUMPRODUCT(('[8]1'!$BV$9:$BW$36)*--(TODAY()-('[8]1'!$A$9:$A$36)&lt;$AD$4)*(('[8]1'!$C$9:$C$36)=$G17))-SUM(Z17:AC17)&lt;0,"",SUMPRODUCT(('[8]1'!$BT$9:$BU$36-'[8]1'!$BV$9:$BW$36)*--(TODAY()-('[8]1'!$A$9:$A$36)&gt;=$AD$4)*(('[8]1'!$C$9:$C$36)=$G17))-SUMPRODUCT(('[8]1'!$BV$9:$BW$36)*--(TODAY()-('[8]1'!$A$9:$A$36)&lt;$AD$4)*(('[8]1'!$C$9:$C$36)=$G17))-SUM(Z17:AC17))</f>
        <v>0</v>
      </c>
      <c r="AE17" s="173">
        <f ca="1">IF(SUMPRODUCT(('[8]1'!$BT$9:$BU$36-'[8]1'!$BV$9:$BW$36)*--(TODAY()-('[8]1'!$A$9:$A$36)&gt;=$AE$4)*(('[8]1'!$C$9:$C$36)=$G17))-SUMPRODUCT(('[8]1'!$BV$9:$BW$36)*--(TODAY()-('[8]1'!$A$9:$A$36)&lt;$AE$4)*(('[8]1'!$C$9:$C$36)=$G17))-SUM(Z17:AD17)&lt;0,"",SUMPRODUCT(('[8]1'!$BT$9:$BU$36-'[8]1'!$BV$9:$BW$36)*--(TODAY()-('[8]1'!$A$9:$A$36)&gt;=$AE$4)*(('[8]1'!$C$9:$C$36)=$G17))-SUMPRODUCT(('[8]1'!$BV$9:$BW$36)*--(TODAY()-('[8]1'!$A$9:$A$36)&lt;$AE$4)*(('[8]1'!$C$9:$C$36)=$G17))-SUM(Z17:AD17))</f>
        <v>0</v>
      </c>
      <c r="AF17" s="174">
        <f ca="1">IF(SUMPRODUCT(('[8]1'!$BT$9:$BU$36-'[8]1'!$BV$9:$BW$36)*--(TODAY()-('[8]1'!$A$9:$A$36)&gt;=$AF$4)*(('[8]1'!$C$9:$C$36)=$G17))-SUMPRODUCT(('[8]1'!$BV$9:$BW$36)*--(TODAY()-('[8]1'!$A$9:$A$36)&lt;$AF$4)*(('[8]1'!$C$9:$C$36)=$G17))-SUM(Z17:AE17)&lt;0,"",SUMPRODUCT(('[8]1'!$BT$9:$BU$36-'[8]1'!$BV$9:$BW$36)*--(TODAY()-('[8]1'!$A$9:$A$36)&gt;=$AF$4)*(('[8]1'!$C$9:$C$36)=$G17))-SUMPRODUCT(('[8]1'!$BV$9:$BW$36)*--(TODAY()-('[8]1'!$A$9:$A$36)&lt;$AF$4)*(('[8]1'!$C$9:$C$36)=$G17))-SUM(Z17:AE17))</f>
        <v>0</v>
      </c>
      <c r="AG17"/>
    </row>
    <row r="18" spans="1:33" ht="15.75" customHeight="1" thickBot="1">
      <c r="A18" s="140" t="s">
        <v>55</v>
      </c>
      <c r="B18" s="578">
        <f>SUM(B10:C17)</f>
        <v>22479630</v>
      </c>
      <c r="C18" s="579"/>
      <c r="D18" s="141"/>
      <c r="E18" s="175">
        <v>9</v>
      </c>
      <c r="F18" s="176" t="s">
        <v>43</v>
      </c>
      <c r="G18" s="144" t="str">
        <f t="array" ref="G18">IFERROR(INDEX('5'!$H$8:$BK$117,SMALL(IF('5'!$BK$8:$BK$117&gt;0,ROW('5'!$BK$8:$BK$117)),ROW(G14))-4,COLUMN()-7),"")</f>
        <v>حفظالله 72</v>
      </c>
      <c r="H18" s="185">
        <f>SUMIFS('[8]1'!BU:BU,'[8]1'!C:C,$G18,'[8]1'!BN:BN,$A$3)+SUMIFS('[8]1'!BT:BT,'[8]1'!C:C,$G18,'[8]1'!BN:BN,$A$3)-(SUMIFS('[8]1'!BW:BW,'[8]1'!C:C,$G18,'[8]1'!BN:BN,$A$3))-(SUMIFS('[8]1'!BV:BV,'[8]1'!C:C,$G18,'[8]1'!BN:BN,$A$3))</f>
        <v>0</v>
      </c>
      <c r="I18" s="177"/>
      <c r="J18" s="161">
        <f>P18+R18+T18+X18</f>
        <v>0</v>
      </c>
      <c r="K18" s="162" t="str">
        <f>IF(O18&gt;=0," ",W18-#REF!)</f>
        <v xml:space="preserve"> </v>
      </c>
      <c r="L18" s="162" t="str">
        <f t="shared" si="13"/>
        <v xml:space="preserve"> </v>
      </c>
      <c r="M18" s="162" t="str">
        <f t="shared" si="14"/>
        <v xml:space="preserve"> </v>
      </c>
      <c r="N18" s="163">
        <f t="shared" si="15"/>
        <v>0</v>
      </c>
      <c r="O18" s="178" t="str">
        <f t="shared" si="16"/>
        <v/>
      </c>
      <c r="P18" s="167"/>
      <c r="Q18" s="166"/>
      <c r="R18" s="167"/>
      <c r="S18" s="168"/>
      <c r="T18" s="167"/>
      <c r="U18" s="168"/>
      <c r="V18" s="169">
        <f t="shared" si="17"/>
        <v>0</v>
      </c>
      <c r="W18" s="170">
        <f t="shared" ca="1" si="18"/>
        <v>44376.405651273148</v>
      </c>
      <c r="X18" s="171"/>
      <c r="Y18" s="172"/>
      <c r="Z18" s="173">
        <f ca="1">IF(SUMPRODUCT(('[8]1'!$BT$9:$BU$36-'[8]1'!$BV$9:$BW$36)*--(TODAY()-('[8]1'!$A$9:$A$36)&gt;=$Z$4)*(('[8]1'!$C$9:$C$36)=$G18))-SUMPRODUCT(('[8]1'!$BV$9:$BW$36)*--(TODAY()-('[8]1'!$A$9:$A$36)&lt;$Z$4)*(('[8]1'!$C$9:$C$36)=G18))&lt;0,"",SUMPRODUCT(('[8]1'!$BT$9:$BU$36-'[8]1'!$BV$9:$BW$36)*--(TODAY()-('[8]1'!$A$9:$A$36)&gt;=$Z$4)*(('[8]1'!$C$9:$C$36)=$G18))-SUMPRODUCT(('[8]1'!$BV$9:$BW$36)*--(TODAY()-('[8]1'!$A$9:$A$36)&lt;$Z$4)*(('[8]1'!$C$9:$C$36)=G18)))</f>
        <v>0</v>
      </c>
      <c r="AA18" s="173">
        <f ca="1">IF(SUMPRODUCT(('[8]1'!$BT$9:$BU$36-'[8]1'!$BV$9:$BW$36)*--(TODAY()-('[8]1'!$A$9:$A$36)&gt;=$AA$4)*(('[8]1'!$C$9:$C$36)=$G18))-SUMPRODUCT(('[8]1'!$BV$9:$BW$36)*--(TODAY()-('[8]1'!$A$9:$A$36)&lt;$AA$4)*(('[8]1'!$C$9:$C$36)=$G18))-SUM(Z18:Z18)&lt;0,"",SUMPRODUCT(('[8]1'!$BT$9:$BU$36-'[8]1'!$BV$9:$BW$36)*--(TODAY()-('[8]1'!$A$9:$A$36)&gt;=$AA$4)*(('[8]1'!$C$9:$C$36)=$G18))-SUMPRODUCT(('[8]1'!$BV$9:$BW$36)*--(TODAY()-('[8]1'!$A$9:$A$36)&lt;$AA$4)*(('[8]1'!$C$9:$C$36)=$G18))-SUM(Z18:Z18))</f>
        <v>0</v>
      </c>
      <c r="AB18" s="173">
        <f ca="1">IF(SUMPRODUCT(('[8]1'!$BT$9:$BU$36-'[8]1'!$BV$9:$BW$36)*--(TODAY()-('[8]1'!$A$9:$A$36)&gt;=$AB$4)*(('[8]1'!$C$9:$C$36)=$G18))-SUMPRODUCT(('[8]1'!$BV$9:$BW$36)*--(TODAY()-('[8]1'!$A$9:$A$36)&lt;$AB$4)*(('[8]1'!$C$9:$C$36)=$G18))-SUM(Z18:AA18)&lt;0,"",SUMPRODUCT(('[8]1'!$BT$9:$BU$36-'[8]1'!$BV$9:$BW$36)*--(TODAY()-('[8]1'!$A$9:$A$36)&gt;=$AB$4)*(('[8]1'!$C$9:$C$36)=$G18))-SUMPRODUCT(('[8]1'!$BV$9:$BW$36)*--(TODAY()-('[8]1'!$A$9:$A$36)&lt;$AB$4)*(('[8]1'!$C$9:$C$36)=$G18))-SUM(Z18:AA18))</f>
        <v>0</v>
      </c>
      <c r="AC18" s="173">
        <f ca="1">IF(SUMPRODUCT(('[8]1'!$BT$9:$BU$36-'[8]1'!$BV$9:$BW$36)*--(TODAY()-('[8]1'!$A$9:$A$36)&gt;=$AC$4)*(('[8]1'!$C$9:$C$36)=$G18))-SUMPRODUCT(('[8]1'!$BV$9:$BW$36)*--(TODAY()-('[8]1'!$A$9:$A$36)&lt;$AC$4)*(('[8]1'!$C$9:$C$36)=$G18))-SUM(Z18:AB18)&lt;0,"",SUMPRODUCT(('[8]1'!$BT$9:$BU$36-'[8]1'!$BV$9:$BW$36)*--(TODAY()-('[8]1'!$A$9:$A$36)&gt;=$AC$4)*(('[8]1'!$C$9:$C$36)=$G18))-SUMPRODUCT(('[8]1'!$BV$9:$BW$36)*--(TODAY()-('[8]1'!$A$9:$A$36)&lt;$AC$4)*(('[8]1'!$C$9:$C$36)=$G18))-SUM(Z18:AB18))</f>
        <v>0</v>
      </c>
      <c r="AD18" s="173">
        <f ca="1">IF(SUMPRODUCT(('[8]1'!$BT$9:$BU$36-'[8]1'!$BV$9:$BW$36)*--(TODAY()-('[8]1'!$A$9:$A$36)&gt;=$AD$4)*(('[8]1'!$C$9:$C$36)=$G18))-SUMPRODUCT(('[8]1'!$BV$9:$BW$36)*--(TODAY()-('[8]1'!$A$9:$A$36)&lt;$AD$4)*(('[8]1'!$C$9:$C$36)=$G18))-SUM(Z18:AC18)&lt;0,"",SUMPRODUCT(('[8]1'!$BT$9:$BU$36-'[8]1'!$BV$9:$BW$36)*--(TODAY()-('[8]1'!$A$9:$A$36)&gt;=$AD$4)*(('[8]1'!$C$9:$C$36)=$G18))-SUMPRODUCT(('[8]1'!$BV$9:$BW$36)*--(TODAY()-('[8]1'!$A$9:$A$36)&lt;$AD$4)*(('[8]1'!$C$9:$C$36)=$G18))-SUM(Z18:AC18))</f>
        <v>0</v>
      </c>
      <c r="AE18" s="173">
        <f ca="1">IF(SUMPRODUCT(('[8]1'!$BT$9:$BU$36-'[8]1'!$BV$9:$BW$36)*--(TODAY()-('[8]1'!$A$9:$A$36)&gt;=$AE$4)*(('[8]1'!$C$9:$C$36)=$G18))-SUMPRODUCT(('[8]1'!$BV$9:$BW$36)*--(TODAY()-('[8]1'!$A$9:$A$36)&lt;$AE$4)*(('[8]1'!$C$9:$C$36)=$G18))-SUM(Z18:AD18)&lt;0,"",SUMPRODUCT(('[8]1'!$BT$9:$BU$36-'[8]1'!$BV$9:$BW$36)*--(TODAY()-('[8]1'!$A$9:$A$36)&gt;=$AE$4)*(('[8]1'!$C$9:$C$36)=$G18))-SUMPRODUCT(('[8]1'!$BV$9:$BW$36)*--(TODAY()-('[8]1'!$A$9:$A$36)&lt;$AE$4)*(('[8]1'!$C$9:$C$36)=$G18))-SUM(Z18:AD18))</f>
        <v>0</v>
      </c>
      <c r="AF18" s="174">
        <f ca="1">IF(SUMPRODUCT(('[8]1'!$BT$9:$BU$36-'[8]1'!$BV$9:$BW$36)*--(TODAY()-('[8]1'!$A$9:$A$36)&gt;=$AF$4)*(('[8]1'!$C$9:$C$36)=$G18))-SUMPRODUCT(('[8]1'!$BV$9:$BW$36)*--(TODAY()-('[8]1'!$A$9:$A$36)&lt;$AF$4)*(('[8]1'!$C$9:$C$36)=$G18))-SUM(Z18:AE18)&lt;0,"",SUMPRODUCT(('[8]1'!$BT$9:$BU$36-'[8]1'!$BV$9:$BW$36)*--(TODAY()-('[8]1'!$A$9:$A$36)&gt;=$AF$4)*(('[8]1'!$C$9:$C$36)=$G18))-SUMPRODUCT(('[8]1'!$BV$9:$BW$36)*--(TODAY()-('[8]1'!$A$9:$A$36)&lt;$AF$4)*(('[8]1'!$C$9:$C$36)=$G18))-SUM(Z18:AE18))</f>
        <v>0</v>
      </c>
      <c r="AG18"/>
    </row>
    <row r="19" spans="1:33" ht="15.75" customHeight="1" thickBot="1">
      <c r="D19" s="141"/>
      <c r="E19" s="184">
        <v>10</v>
      </c>
      <c r="F19" s="176" t="s">
        <v>43</v>
      </c>
      <c r="G19" s="144" t="str">
        <f t="array" ref="G19">IFERROR(INDEX('5'!$H$8:$BK$117,SMALL(IF('5'!$BK$8:$BK$117&gt;0,ROW('5'!$BK$8:$BK$117)),ROW(G15))-4,COLUMN()-7),"")</f>
        <v>حفظالله 76</v>
      </c>
      <c r="H19" s="185">
        <f>SUMIFS('[8]1'!BU:BU,'[8]1'!C:C,$G19,'[8]1'!BN:BN,$A$3)+SUMIFS('[8]1'!BT:BT,'[8]1'!C:C,$G19,'[8]1'!BN:BN,$A$3)-(SUMIFS('[8]1'!BW:BW,'[8]1'!C:C,$G19,'[8]1'!BN:BN,$A$3))-(SUMIFS('[8]1'!BV:BV,'[8]1'!C:C,$G19,'[8]1'!BN:BN,$A$3))</f>
        <v>0</v>
      </c>
      <c r="I19" s="177"/>
      <c r="J19" s="161">
        <f>P19+R19+T19+X19</f>
        <v>0</v>
      </c>
      <c r="K19" s="162" t="str">
        <f>IF(O19&gt;=0," ",W19-#REF!)</f>
        <v xml:space="preserve"> </v>
      </c>
      <c r="L19" s="162" t="str">
        <f t="shared" si="13"/>
        <v xml:space="preserve"> </v>
      </c>
      <c r="M19" s="162" t="str">
        <f t="shared" si="14"/>
        <v xml:space="preserve"> </v>
      </c>
      <c r="N19" s="163">
        <f t="shared" si="15"/>
        <v>0</v>
      </c>
      <c r="O19" s="178" t="str">
        <f t="shared" si="16"/>
        <v/>
      </c>
      <c r="P19" s="167"/>
      <c r="Q19" s="166"/>
      <c r="R19" s="167"/>
      <c r="S19" s="168"/>
      <c r="T19" s="167"/>
      <c r="U19" s="168"/>
      <c r="V19" s="169">
        <f t="shared" si="17"/>
        <v>0</v>
      </c>
      <c r="W19" s="170">
        <f t="shared" ca="1" si="18"/>
        <v>44376.405651273148</v>
      </c>
      <c r="X19" s="171"/>
      <c r="Y19" s="172"/>
      <c r="Z19" s="173">
        <f ca="1">IF(SUMPRODUCT(('[8]1'!$BT$9:$BU$36-'[8]1'!$BV$9:$BW$36)*--(TODAY()-('[8]1'!$A$9:$A$36)&gt;=$Z$4)*(('[8]1'!$C$9:$C$36)=$G19))-SUMPRODUCT(('[8]1'!$BV$9:$BW$36)*--(TODAY()-('[8]1'!$A$9:$A$36)&lt;$Z$4)*(('[8]1'!$C$9:$C$36)=G19))&lt;0,"",SUMPRODUCT(('[8]1'!$BT$9:$BU$36-'[8]1'!$BV$9:$BW$36)*--(TODAY()-('[8]1'!$A$9:$A$36)&gt;=$Z$4)*(('[8]1'!$C$9:$C$36)=$G19))-SUMPRODUCT(('[8]1'!$BV$9:$BW$36)*--(TODAY()-('[8]1'!$A$9:$A$36)&lt;$Z$4)*(('[8]1'!$C$9:$C$36)=G19)))</f>
        <v>0</v>
      </c>
      <c r="AA19" s="173">
        <f ca="1">IF(SUMPRODUCT(('[8]1'!$BT$9:$BU$36-'[8]1'!$BV$9:$BW$36)*--(TODAY()-('[8]1'!$A$9:$A$36)&gt;=$AA$4)*(('[8]1'!$C$9:$C$36)=$G19))-SUMPRODUCT(('[8]1'!$BV$9:$BW$36)*--(TODAY()-('[8]1'!$A$9:$A$36)&lt;$AA$4)*(('[8]1'!$C$9:$C$36)=$G19))-SUM(Z19:Z19)&lt;0,"",SUMPRODUCT(('[8]1'!$BT$9:$BU$36-'[8]1'!$BV$9:$BW$36)*--(TODAY()-('[8]1'!$A$9:$A$36)&gt;=$AA$4)*(('[8]1'!$C$9:$C$36)=$G19))-SUMPRODUCT(('[8]1'!$BV$9:$BW$36)*--(TODAY()-('[8]1'!$A$9:$A$36)&lt;$AA$4)*(('[8]1'!$C$9:$C$36)=$G19))-SUM(Z19:Z19))</f>
        <v>0</v>
      </c>
      <c r="AB19" s="173">
        <f ca="1">IF(SUMPRODUCT(('[8]1'!$BT$9:$BU$36-'[8]1'!$BV$9:$BW$36)*--(TODAY()-('[8]1'!$A$9:$A$36)&gt;=$AB$4)*(('[8]1'!$C$9:$C$36)=$G19))-SUMPRODUCT(('[8]1'!$BV$9:$BW$36)*--(TODAY()-('[8]1'!$A$9:$A$36)&lt;$AB$4)*(('[8]1'!$C$9:$C$36)=$G19))-SUM(Z19:AA19)&lt;0,"",SUMPRODUCT(('[8]1'!$BT$9:$BU$36-'[8]1'!$BV$9:$BW$36)*--(TODAY()-('[8]1'!$A$9:$A$36)&gt;=$AB$4)*(('[8]1'!$C$9:$C$36)=$G19))-SUMPRODUCT(('[8]1'!$BV$9:$BW$36)*--(TODAY()-('[8]1'!$A$9:$A$36)&lt;$AB$4)*(('[8]1'!$C$9:$C$36)=$G19))-SUM(Z19:AA19))</f>
        <v>0</v>
      </c>
      <c r="AC19" s="173">
        <f ca="1">IF(SUMPRODUCT(('[8]1'!$BT$9:$BU$36-'[8]1'!$BV$9:$BW$36)*--(TODAY()-('[8]1'!$A$9:$A$36)&gt;=$AC$4)*(('[8]1'!$C$9:$C$36)=$G19))-SUMPRODUCT(('[8]1'!$BV$9:$BW$36)*--(TODAY()-('[8]1'!$A$9:$A$36)&lt;$AC$4)*(('[8]1'!$C$9:$C$36)=$G19))-SUM(Z19:AB19)&lt;0,"",SUMPRODUCT(('[8]1'!$BT$9:$BU$36-'[8]1'!$BV$9:$BW$36)*--(TODAY()-('[8]1'!$A$9:$A$36)&gt;=$AC$4)*(('[8]1'!$C$9:$C$36)=$G19))-SUMPRODUCT(('[8]1'!$BV$9:$BW$36)*--(TODAY()-('[8]1'!$A$9:$A$36)&lt;$AC$4)*(('[8]1'!$C$9:$C$36)=$G19))-SUM(Z19:AB19))</f>
        <v>0</v>
      </c>
      <c r="AD19" s="173">
        <f ca="1">IF(SUMPRODUCT(('[8]1'!$BT$9:$BU$36-'[8]1'!$BV$9:$BW$36)*--(TODAY()-('[8]1'!$A$9:$A$36)&gt;=$AD$4)*(('[8]1'!$C$9:$C$36)=$G19))-SUMPRODUCT(('[8]1'!$BV$9:$BW$36)*--(TODAY()-('[8]1'!$A$9:$A$36)&lt;$AD$4)*(('[8]1'!$C$9:$C$36)=$G19))-SUM(Z19:AC19)&lt;0,"",SUMPRODUCT(('[8]1'!$BT$9:$BU$36-'[8]1'!$BV$9:$BW$36)*--(TODAY()-('[8]1'!$A$9:$A$36)&gt;=$AD$4)*(('[8]1'!$C$9:$C$36)=$G19))-SUMPRODUCT(('[8]1'!$BV$9:$BW$36)*--(TODAY()-('[8]1'!$A$9:$A$36)&lt;$AD$4)*(('[8]1'!$C$9:$C$36)=$G19))-SUM(Z19:AC19))</f>
        <v>0</v>
      </c>
      <c r="AE19" s="173">
        <f ca="1">IF(SUMPRODUCT(('[8]1'!$BT$9:$BU$36-'[8]1'!$BV$9:$BW$36)*--(TODAY()-('[8]1'!$A$9:$A$36)&gt;=$AE$4)*(('[8]1'!$C$9:$C$36)=$G19))-SUMPRODUCT(('[8]1'!$BV$9:$BW$36)*--(TODAY()-('[8]1'!$A$9:$A$36)&lt;$AE$4)*(('[8]1'!$C$9:$C$36)=$G19))-SUM(Z19:AD19)&lt;0,"",SUMPRODUCT(('[8]1'!$BT$9:$BU$36-'[8]1'!$BV$9:$BW$36)*--(TODAY()-('[8]1'!$A$9:$A$36)&gt;=$AE$4)*(('[8]1'!$C$9:$C$36)=$G19))-SUMPRODUCT(('[8]1'!$BV$9:$BW$36)*--(TODAY()-('[8]1'!$A$9:$A$36)&lt;$AE$4)*(('[8]1'!$C$9:$C$36)=$G19))-SUM(Z19:AD19))</f>
        <v>0</v>
      </c>
      <c r="AF19" s="174">
        <f ca="1">IF(SUMPRODUCT(('[8]1'!$BT$9:$BU$36-'[8]1'!$BV$9:$BW$36)*--(TODAY()-('[8]1'!$A$9:$A$36)&gt;=$AF$4)*(('[8]1'!$C$9:$C$36)=$G19))-SUMPRODUCT(('[8]1'!$BV$9:$BW$36)*--(TODAY()-('[8]1'!$A$9:$A$36)&lt;$AF$4)*(('[8]1'!$C$9:$C$36)=$G19))-SUM(Z19:AE19)&lt;0,"",SUMPRODUCT(('[8]1'!$BT$9:$BU$36-'[8]1'!$BV$9:$BW$36)*--(TODAY()-('[8]1'!$A$9:$A$36)&gt;=$AF$4)*(('[8]1'!$C$9:$C$36)=$G19))-SUMPRODUCT(('[8]1'!$BV$9:$BW$36)*--(TODAY()-('[8]1'!$A$9:$A$36)&lt;$AF$4)*(('[8]1'!$C$9:$C$36)=$G19))-SUM(Z19:AE19))</f>
        <v>0</v>
      </c>
      <c r="AG19"/>
    </row>
    <row r="20" spans="1:33" ht="15.75" customHeight="1" thickBot="1">
      <c r="A20" s="187" t="s">
        <v>21</v>
      </c>
      <c r="B20" s="580">
        <f>B7+B18</f>
        <v>26625460</v>
      </c>
      <c r="C20" s="581"/>
      <c r="D20" s="141"/>
      <c r="E20" s="142">
        <v>11</v>
      </c>
      <c r="F20" s="176" t="s">
        <v>43</v>
      </c>
      <c r="G20" s="144" t="str">
        <f t="array" ref="G20">IFERROR(INDEX('5'!$H$8:$BK$117,SMALL(IF('5'!$BK$8:$BK$117&gt;0,ROW('5'!$BK$8:$BK$117)),ROW(G16))-4,COLUMN()-7),"")</f>
        <v>حفظالله 78</v>
      </c>
      <c r="H20" s="185">
        <f>SUMIFS('[8]1'!BU:BU,'[8]1'!C:C,$G20,'[8]1'!BN:BN,$A$3)+SUMIFS('[8]1'!BT:BT,'[8]1'!C:C,$G20,'[8]1'!BN:BN,$A$3)-(SUMIFS('[8]1'!BW:BW,'[8]1'!C:C,$G20,'[8]1'!BN:BN,$A$3))-(SUMIFS('[8]1'!BV:BV,'[8]1'!C:C,$G20,'[8]1'!BN:BN,$A$3))</f>
        <v>0</v>
      </c>
      <c r="I20" s="177"/>
      <c r="J20" s="161">
        <f>P20+R20+T20+X20</f>
        <v>0</v>
      </c>
      <c r="K20" s="162" t="str">
        <f>IF(O20&gt;=0," ",W20-#REF!)</f>
        <v xml:space="preserve"> </v>
      </c>
      <c r="L20" s="162" t="str">
        <f t="shared" si="13"/>
        <v xml:space="preserve"> </v>
      </c>
      <c r="M20" s="162" t="str">
        <f t="shared" si="14"/>
        <v xml:space="preserve"> </v>
      </c>
      <c r="N20" s="163">
        <f t="shared" si="15"/>
        <v>0</v>
      </c>
      <c r="O20" s="178" t="str">
        <f t="shared" si="16"/>
        <v/>
      </c>
      <c r="P20" s="167"/>
      <c r="Q20" s="166"/>
      <c r="R20" s="167"/>
      <c r="S20" s="168"/>
      <c r="T20" s="167"/>
      <c r="U20" s="168"/>
      <c r="V20" s="169">
        <f t="shared" si="17"/>
        <v>0</v>
      </c>
      <c r="W20" s="170">
        <f t="shared" ca="1" si="18"/>
        <v>44376.405651273148</v>
      </c>
      <c r="X20" s="171"/>
      <c r="Y20" s="172"/>
      <c r="Z20" s="173">
        <f ca="1">IF(SUMPRODUCT(('[8]1'!$BT$9:$BU$36-'[8]1'!$BV$9:$BW$36)*--(TODAY()-('[8]1'!$A$9:$A$36)&gt;=$Z$4)*(('[8]1'!$C$9:$C$36)=$G20))-SUMPRODUCT(('[8]1'!$BV$9:$BW$36)*--(TODAY()-('[8]1'!$A$9:$A$36)&lt;$Z$4)*(('[8]1'!$C$9:$C$36)=G20))&lt;0,"",SUMPRODUCT(('[8]1'!$BT$9:$BU$36-'[8]1'!$BV$9:$BW$36)*--(TODAY()-('[8]1'!$A$9:$A$36)&gt;=$Z$4)*(('[8]1'!$C$9:$C$36)=$G20))-SUMPRODUCT(('[8]1'!$BV$9:$BW$36)*--(TODAY()-('[8]1'!$A$9:$A$36)&lt;$Z$4)*(('[8]1'!$C$9:$C$36)=G20)))</f>
        <v>0</v>
      </c>
      <c r="AA20" s="173">
        <f ca="1">IF(SUMPRODUCT(('[8]1'!$BT$9:$BU$36-'[8]1'!$BV$9:$BW$36)*--(TODAY()-('[8]1'!$A$9:$A$36)&gt;=$AA$4)*(('[8]1'!$C$9:$C$36)=$G20))-SUMPRODUCT(('[8]1'!$BV$9:$BW$36)*--(TODAY()-('[8]1'!$A$9:$A$36)&lt;$AA$4)*(('[8]1'!$C$9:$C$36)=$G20))-SUM(Z20:Z20)&lt;0,"",SUMPRODUCT(('[8]1'!$BT$9:$BU$36-'[8]1'!$BV$9:$BW$36)*--(TODAY()-('[8]1'!$A$9:$A$36)&gt;=$AA$4)*(('[8]1'!$C$9:$C$36)=$G20))-SUMPRODUCT(('[8]1'!$BV$9:$BW$36)*--(TODAY()-('[8]1'!$A$9:$A$36)&lt;$AA$4)*(('[8]1'!$C$9:$C$36)=$G20))-SUM(Z20:Z20))</f>
        <v>0</v>
      </c>
      <c r="AB20" s="173">
        <f ca="1">IF(SUMPRODUCT(('[8]1'!$BT$9:$BU$36-'[8]1'!$BV$9:$BW$36)*--(TODAY()-('[8]1'!$A$9:$A$36)&gt;=$AB$4)*(('[8]1'!$C$9:$C$36)=$G20))-SUMPRODUCT(('[8]1'!$BV$9:$BW$36)*--(TODAY()-('[8]1'!$A$9:$A$36)&lt;$AB$4)*(('[8]1'!$C$9:$C$36)=$G20))-SUM(Z20:AA20)&lt;0,"",SUMPRODUCT(('[8]1'!$BT$9:$BU$36-'[8]1'!$BV$9:$BW$36)*--(TODAY()-('[8]1'!$A$9:$A$36)&gt;=$AB$4)*(('[8]1'!$C$9:$C$36)=$G20))-SUMPRODUCT(('[8]1'!$BV$9:$BW$36)*--(TODAY()-('[8]1'!$A$9:$A$36)&lt;$AB$4)*(('[8]1'!$C$9:$C$36)=$G20))-SUM(Z20:AA20))</f>
        <v>0</v>
      </c>
      <c r="AC20" s="173">
        <f ca="1">IF(SUMPRODUCT(('[8]1'!$BT$9:$BU$36-'[8]1'!$BV$9:$BW$36)*--(TODAY()-('[8]1'!$A$9:$A$36)&gt;=$AC$4)*(('[8]1'!$C$9:$C$36)=$G20))-SUMPRODUCT(('[8]1'!$BV$9:$BW$36)*--(TODAY()-('[8]1'!$A$9:$A$36)&lt;$AC$4)*(('[8]1'!$C$9:$C$36)=$G20))-SUM(Z20:AB20)&lt;0,"",SUMPRODUCT(('[8]1'!$BT$9:$BU$36-'[8]1'!$BV$9:$BW$36)*--(TODAY()-('[8]1'!$A$9:$A$36)&gt;=$AC$4)*(('[8]1'!$C$9:$C$36)=$G20))-SUMPRODUCT(('[8]1'!$BV$9:$BW$36)*--(TODAY()-('[8]1'!$A$9:$A$36)&lt;$AC$4)*(('[8]1'!$C$9:$C$36)=$G20))-SUM(Z20:AB20))</f>
        <v>0</v>
      </c>
      <c r="AD20" s="173">
        <f ca="1">IF(SUMPRODUCT(('[8]1'!$BT$9:$BU$36-'[8]1'!$BV$9:$BW$36)*--(TODAY()-('[8]1'!$A$9:$A$36)&gt;=$AD$4)*(('[8]1'!$C$9:$C$36)=$G20))-SUMPRODUCT(('[8]1'!$BV$9:$BW$36)*--(TODAY()-('[8]1'!$A$9:$A$36)&lt;$AD$4)*(('[8]1'!$C$9:$C$36)=$G20))-SUM(Z20:AC20)&lt;0,"",SUMPRODUCT(('[8]1'!$BT$9:$BU$36-'[8]1'!$BV$9:$BW$36)*--(TODAY()-('[8]1'!$A$9:$A$36)&gt;=$AD$4)*(('[8]1'!$C$9:$C$36)=$G20))-SUMPRODUCT(('[8]1'!$BV$9:$BW$36)*--(TODAY()-('[8]1'!$A$9:$A$36)&lt;$AD$4)*(('[8]1'!$C$9:$C$36)=$G20))-SUM(Z20:AC20))</f>
        <v>0</v>
      </c>
      <c r="AE20" s="173">
        <f ca="1">IF(SUMPRODUCT(('[8]1'!$BT$9:$BU$36-'[8]1'!$BV$9:$BW$36)*--(TODAY()-('[8]1'!$A$9:$A$36)&gt;=$AE$4)*(('[8]1'!$C$9:$C$36)=$G20))-SUMPRODUCT(('[8]1'!$BV$9:$BW$36)*--(TODAY()-('[8]1'!$A$9:$A$36)&lt;$AE$4)*(('[8]1'!$C$9:$C$36)=$G20))-SUM(Z20:AD20)&lt;0,"",SUMPRODUCT(('[8]1'!$BT$9:$BU$36-'[8]1'!$BV$9:$BW$36)*--(TODAY()-('[8]1'!$A$9:$A$36)&gt;=$AE$4)*(('[8]1'!$C$9:$C$36)=$G20))-SUMPRODUCT(('[8]1'!$BV$9:$BW$36)*--(TODAY()-('[8]1'!$A$9:$A$36)&lt;$AE$4)*(('[8]1'!$C$9:$C$36)=$G20))-SUM(Z20:AD20))</f>
        <v>0</v>
      </c>
      <c r="AF20" s="174">
        <f ca="1">IF(SUMPRODUCT(('[8]1'!$BT$9:$BU$36-'[8]1'!$BV$9:$BW$36)*--(TODAY()-('[8]1'!$A$9:$A$36)&gt;=$AF$4)*(('[8]1'!$C$9:$C$36)=$G20))-SUMPRODUCT(('[8]1'!$BV$9:$BW$36)*--(TODAY()-('[8]1'!$A$9:$A$36)&lt;$AF$4)*(('[8]1'!$C$9:$C$36)=$G20))-SUM(Z20:AE20)&lt;0,"",SUMPRODUCT(('[8]1'!$BT$9:$BU$36-'[8]1'!$BV$9:$BW$36)*--(TODAY()-('[8]1'!$A$9:$A$36)&gt;=$AF$4)*(('[8]1'!$C$9:$C$36)=$G20))-SUMPRODUCT(('[8]1'!$BV$9:$BW$36)*--(TODAY()-('[8]1'!$A$9:$A$36)&lt;$AF$4)*(('[8]1'!$C$9:$C$36)=$G20))-SUM(Z20:AE20))</f>
        <v>0</v>
      </c>
      <c r="AG20"/>
    </row>
    <row r="21" spans="1:33" ht="15.75" thickBot="1">
      <c r="A21" s="187" t="s">
        <v>107</v>
      </c>
      <c r="D21" s="141"/>
      <c r="E21" s="175">
        <v>12</v>
      </c>
      <c r="F21" s="176" t="s">
        <v>43</v>
      </c>
      <c r="G21" s="144" t="str">
        <f t="array" ref="G21">IFERROR(INDEX('5'!$H$8:$BK$117,SMALL(IF('5'!$BK$8:$BK$117&gt;0,ROW('5'!$BK$8:$BK$117)),ROW(G17))-4,COLUMN()-7),"")</f>
        <v>حفظالله 81</v>
      </c>
      <c r="H21" s="185">
        <f>SUMIFS('[8]1'!BU:BU,'[8]1'!C:C,$G21,'[8]1'!BN:BN,$A$3)+SUMIFS('[8]1'!BT:BT,'[8]1'!C:C,$G21,'[8]1'!BN:BN,$A$3)-(SUMIFS('[8]1'!BW:BW,'[8]1'!C:C,$G21,'[8]1'!BN:BN,$A$3))-(SUMIFS('[8]1'!BV:BV,'[8]1'!C:C,$G21,'[8]1'!BN:BN,$A$3))</f>
        <v>0</v>
      </c>
      <c r="I21" s="177"/>
      <c r="J21" s="161">
        <f t="shared" ref="J21:J26" si="19">P21+R21+T21</f>
        <v>0</v>
      </c>
      <c r="K21" s="162" t="str">
        <f>IF(O21&gt;=0," ",W21-#REF!)</f>
        <v xml:space="preserve"> </v>
      </c>
      <c r="L21" s="162" t="str">
        <f t="shared" si="13"/>
        <v xml:space="preserve"> </v>
      </c>
      <c r="M21" s="162" t="str">
        <f t="shared" si="14"/>
        <v xml:space="preserve"> </v>
      </c>
      <c r="N21" s="163">
        <f t="shared" si="15"/>
        <v>0</v>
      </c>
      <c r="O21" s="178" t="str">
        <f t="shared" si="16"/>
        <v/>
      </c>
      <c r="P21" s="167"/>
      <c r="Q21" s="166"/>
      <c r="R21" s="167"/>
      <c r="S21" s="168"/>
      <c r="T21" s="167"/>
      <c r="U21" s="168"/>
      <c r="V21" s="169">
        <f t="shared" si="17"/>
        <v>0</v>
      </c>
      <c r="W21" s="170">
        <f t="shared" ca="1" si="18"/>
        <v>44376.405651273148</v>
      </c>
      <c r="X21" s="171"/>
      <c r="Y21" s="172"/>
      <c r="Z21" s="173">
        <f ca="1">IF(SUMPRODUCT(('[8]1'!$BT$9:$BU$36-'[8]1'!$BV$9:$BW$36)*--(TODAY()-('[8]1'!$A$9:$A$36)&gt;=$Z$4)*(('[8]1'!$C$9:$C$36)=$G21))-SUMPRODUCT(('[8]1'!$BV$9:$BW$36)*--(TODAY()-('[8]1'!$A$9:$A$36)&lt;$Z$4)*(('[8]1'!$C$9:$C$36)=G21))&lt;0,"",SUMPRODUCT(('[8]1'!$BT$9:$BU$36-'[8]1'!$BV$9:$BW$36)*--(TODAY()-('[8]1'!$A$9:$A$36)&gt;=$Z$4)*(('[8]1'!$C$9:$C$36)=$G21))-SUMPRODUCT(('[8]1'!$BV$9:$BW$36)*--(TODAY()-('[8]1'!$A$9:$A$36)&lt;$Z$4)*(('[8]1'!$C$9:$C$36)=G21)))</f>
        <v>0</v>
      </c>
      <c r="AA21" s="173">
        <f ca="1">IF(SUMPRODUCT(('[8]1'!$BT$9:$BU$36-'[8]1'!$BV$9:$BW$36)*--(TODAY()-('[8]1'!$A$9:$A$36)&gt;=$AA$4)*(('[8]1'!$C$9:$C$36)=$G21))-SUMPRODUCT(('[8]1'!$BV$9:$BW$36)*--(TODAY()-('[8]1'!$A$9:$A$36)&lt;$AA$4)*(('[8]1'!$C$9:$C$36)=$G21))-SUM(Z21:Z21)&lt;0,"",SUMPRODUCT(('[8]1'!$BT$9:$BU$36-'[8]1'!$BV$9:$BW$36)*--(TODAY()-('[8]1'!$A$9:$A$36)&gt;=$AA$4)*(('[8]1'!$C$9:$C$36)=$G21))-SUMPRODUCT(('[8]1'!$BV$9:$BW$36)*--(TODAY()-('[8]1'!$A$9:$A$36)&lt;$AA$4)*(('[8]1'!$C$9:$C$36)=$G21))-SUM(Z21:Z21))</f>
        <v>0</v>
      </c>
      <c r="AB21" s="173">
        <f ca="1">IF(SUMPRODUCT(('[8]1'!$BT$9:$BU$36-'[8]1'!$BV$9:$BW$36)*--(TODAY()-('[8]1'!$A$9:$A$36)&gt;=$AB$4)*(('[8]1'!$C$9:$C$36)=$G21))-SUMPRODUCT(('[8]1'!$BV$9:$BW$36)*--(TODAY()-('[8]1'!$A$9:$A$36)&lt;$AB$4)*(('[8]1'!$C$9:$C$36)=$G21))-SUM(Z21:AA21)&lt;0,"",SUMPRODUCT(('[8]1'!$BT$9:$BU$36-'[8]1'!$BV$9:$BW$36)*--(TODAY()-('[8]1'!$A$9:$A$36)&gt;=$AB$4)*(('[8]1'!$C$9:$C$36)=$G21))-SUMPRODUCT(('[8]1'!$BV$9:$BW$36)*--(TODAY()-('[8]1'!$A$9:$A$36)&lt;$AB$4)*(('[8]1'!$C$9:$C$36)=$G21))-SUM(Z21:AA21))</f>
        <v>0</v>
      </c>
      <c r="AC21" s="173">
        <f ca="1">IF(SUMPRODUCT(('[8]1'!$BT$9:$BU$36-'[8]1'!$BV$9:$BW$36)*--(TODAY()-('[8]1'!$A$9:$A$36)&gt;=$AC$4)*(('[8]1'!$C$9:$C$36)=$G21))-SUMPRODUCT(('[8]1'!$BV$9:$BW$36)*--(TODAY()-('[8]1'!$A$9:$A$36)&lt;$AC$4)*(('[8]1'!$C$9:$C$36)=$G21))-SUM(Z21:AB21)&lt;0,"",SUMPRODUCT(('[8]1'!$BT$9:$BU$36-'[8]1'!$BV$9:$BW$36)*--(TODAY()-('[8]1'!$A$9:$A$36)&gt;=$AC$4)*(('[8]1'!$C$9:$C$36)=$G21))-SUMPRODUCT(('[8]1'!$BV$9:$BW$36)*--(TODAY()-('[8]1'!$A$9:$A$36)&lt;$AC$4)*(('[8]1'!$C$9:$C$36)=$G21))-SUM(Z21:AB21))</f>
        <v>0</v>
      </c>
      <c r="AD21" s="173">
        <f ca="1">IF(SUMPRODUCT(('[8]1'!$BT$9:$BU$36-'[8]1'!$BV$9:$BW$36)*--(TODAY()-('[8]1'!$A$9:$A$36)&gt;=$AD$4)*(('[8]1'!$C$9:$C$36)=$G21))-SUMPRODUCT(('[8]1'!$BV$9:$BW$36)*--(TODAY()-('[8]1'!$A$9:$A$36)&lt;$AD$4)*(('[8]1'!$C$9:$C$36)=$G21))-SUM(Z21:AC21)&lt;0,"",SUMPRODUCT(('[8]1'!$BT$9:$BU$36-'[8]1'!$BV$9:$BW$36)*--(TODAY()-('[8]1'!$A$9:$A$36)&gt;=$AD$4)*(('[8]1'!$C$9:$C$36)=$G21))-SUMPRODUCT(('[8]1'!$BV$9:$BW$36)*--(TODAY()-('[8]1'!$A$9:$A$36)&lt;$AD$4)*(('[8]1'!$C$9:$C$36)=$G21))-SUM(Z21:AC21))</f>
        <v>0</v>
      </c>
      <c r="AE21" s="173">
        <f ca="1">IF(SUMPRODUCT(('[8]1'!$BT$9:$BU$36-'[8]1'!$BV$9:$BW$36)*--(TODAY()-('[8]1'!$A$9:$A$36)&gt;=$AE$4)*(('[8]1'!$C$9:$C$36)=$G21))-SUMPRODUCT(('[8]1'!$BV$9:$BW$36)*--(TODAY()-('[8]1'!$A$9:$A$36)&lt;$AE$4)*(('[8]1'!$C$9:$C$36)=$G21))-SUM(Z21:AD21)&lt;0,"",SUMPRODUCT(('[8]1'!$BT$9:$BU$36-'[8]1'!$BV$9:$BW$36)*--(TODAY()-('[8]1'!$A$9:$A$36)&gt;=$AE$4)*(('[8]1'!$C$9:$C$36)=$G21))-SUMPRODUCT(('[8]1'!$BV$9:$BW$36)*--(TODAY()-('[8]1'!$A$9:$A$36)&lt;$AE$4)*(('[8]1'!$C$9:$C$36)=$G21))-SUM(Z21:AD21))</f>
        <v>0</v>
      </c>
      <c r="AF21" s="174">
        <f ca="1">IF(SUMPRODUCT(('[8]1'!$BT$9:$BU$36-'[8]1'!$BV$9:$BW$36)*--(TODAY()-('[8]1'!$A$9:$A$36)&gt;=$AF$4)*(('[8]1'!$C$9:$C$36)=$G21))-SUMPRODUCT(('[8]1'!$BV$9:$BW$36)*--(TODAY()-('[8]1'!$A$9:$A$36)&lt;$AF$4)*(('[8]1'!$C$9:$C$36)=$G21))-SUM(Z21:AE21)&lt;0,"",SUMPRODUCT(('[8]1'!$BT$9:$BU$36-'[8]1'!$BV$9:$BW$36)*--(TODAY()-('[8]1'!$A$9:$A$36)&gt;=$AF$4)*(('[8]1'!$C$9:$C$36)=$G21))-SUMPRODUCT(('[8]1'!$BV$9:$BW$36)*--(TODAY()-('[8]1'!$A$9:$A$36)&lt;$AF$4)*(('[8]1'!$C$9:$C$36)=$G21))-SUM(Z21:AE21))</f>
        <v>0</v>
      </c>
      <c r="AG21"/>
    </row>
    <row r="22" spans="1:33" ht="15.75" thickBot="1">
      <c r="D22" s="141"/>
      <c r="E22" s="175">
        <v>13</v>
      </c>
      <c r="F22" s="176" t="s">
        <v>43</v>
      </c>
      <c r="G22" s="144" t="str">
        <f t="array" ref="G22">IFERROR(INDEX('5'!$H$8:$BK$117,SMALL(IF('5'!$BK$8:$BK$117&gt;0,ROW('5'!$BK$8:$BK$117)),ROW(G18))-4,COLUMN()-7),"")</f>
        <v>حفظالله 92</v>
      </c>
      <c r="H22" s="185">
        <f>SUMIFS('[8]1'!BU:BU,'[8]1'!C:C,$G22,'[8]1'!BN:BN,$A$3)+SUMIFS('[8]1'!BT:BT,'[8]1'!C:C,$G22,'[8]1'!BN:BN,$A$3)-(SUMIFS('[8]1'!BW:BW,'[8]1'!C:C,$G22,'[8]1'!BN:BN,$A$3))-(SUMIFS('[8]1'!BV:BV,'[8]1'!C:C,$G22,'[8]1'!BN:BN,$A$3))</f>
        <v>0</v>
      </c>
      <c r="I22" s="177"/>
      <c r="J22" s="161">
        <f t="shared" si="19"/>
        <v>12994555</v>
      </c>
      <c r="K22" s="162" t="str">
        <f>IF(O22&gt;=0," ",W22-#REF!)</f>
        <v xml:space="preserve"> </v>
      </c>
      <c r="L22" s="162" t="str">
        <f t="shared" si="13"/>
        <v xml:space="preserve"> </v>
      </c>
      <c r="M22" s="162" t="str">
        <f t="shared" si="14"/>
        <v xml:space="preserve"> </v>
      </c>
      <c r="N22" s="163">
        <f t="shared" si="15"/>
        <v>-12994555</v>
      </c>
      <c r="O22" s="178" t="str">
        <f t="shared" si="16"/>
        <v/>
      </c>
      <c r="P22" s="167"/>
      <c r="Q22" s="166"/>
      <c r="R22" s="167">
        <v>12994555</v>
      </c>
      <c r="S22" s="168">
        <v>42119</v>
      </c>
      <c r="T22" s="167"/>
      <c r="U22" s="168"/>
      <c r="V22" s="169">
        <f t="shared" si="17"/>
        <v>42119</v>
      </c>
      <c r="W22" s="170">
        <f t="shared" ca="1" si="18"/>
        <v>42119</v>
      </c>
      <c r="X22" s="171"/>
      <c r="Y22" s="172"/>
      <c r="Z22" s="173">
        <f ca="1">IF(SUMPRODUCT(('[8]1'!$BT$9:$BU$36-'[8]1'!$BV$9:$BW$36)*--(TODAY()-('[8]1'!$A$9:$A$36)&gt;=$Z$4)*(('[8]1'!$C$9:$C$36)=$G22))-SUMPRODUCT(('[8]1'!$BV$9:$BW$36)*--(TODAY()-('[8]1'!$A$9:$A$36)&lt;$Z$4)*(('[8]1'!$C$9:$C$36)=G22))&lt;0,"",SUMPRODUCT(('[8]1'!$BT$9:$BU$36-'[8]1'!$BV$9:$BW$36)*--(TODAY()-('[8]1'!$A$9:$A$36)&gt;=$Z$4)*(('[8]1'!$C$9:$C$36)=$G22))-SUMPRODUCT(('[8]1'!$BV$9:$BW$36)*--(TODAY()-('[8]1'!$A$9:$A$36)&lt;$Z$4)*(('[8]1'!$C$9:$C$36)=G22)))</f>
        <v>0</v>
      </c>
      <c r="AA22" s="173">
        <f ca="1">IF(SUMPRODUCT(('[8]1'!$BT$9:$BU$36-'[8]1'!$BV$9:$BW$36)*--(TODAY()-('[8]1'!$A$9:$A$36)&gt;=$AA$4)*(('[8]1'!$C$9:$C$36)=$G22))-SUMPRODUCT(('[8]1'!$BV$9:$BW$36)*--(TODAY()-('[8]1'!$A$9:$A$36)&lt;$AA$4)*(('[8]1'!$C$9:$C$36)=$G22))-SUM(Z22:Z22)&lt;0,"",SUMPRODUCT(('[8]1'!$BT$9:$BU$36-'[8]1'!$BV$9:$BW$36)*--(TODAY()-('[8]1'!$A$9:$A$36)&gt;=$AA$4)*(('[8]1'!$C$9:$C$36)=$G22))-SUMPRODUCT(('[8]1'!$BV$9:$BW$36)*--(TODAY()-('[8]1'!$A$9:$A$36)&lt;$AA$4)*(('[8]1'!$C$9:$C$36)=$G22))-SUM(Z22:Z22))</f>
        <v>0</v>
      </c>
      <c r="AB22" s="173">
        <f ca="1">IF(SUMPRODUCT(('[8]1'!$BT$9:$BU$36-'[8]1'!$BV$9:$BW$36)*--(TODAY()-('[8]1'!$A$9:$A$36)&gt;=$AB$4)*(('[8]1'!$C$9:$C$36)=$G22))-SUMPRODUCT(('[8]1'!$BV$9:$BW$36)*--(TODAY()-('[8]1'!$A$9:$A$36)&lt;$AB$4)*(('[8]1'!$C$9:$C$36)=$G22))-SUM(Z22:AA22)&lt;0,"",SUMPRODUCT(('[8]1'!$BT$9:$BU$36-'[8]1'!$BV$9:$BW$36)*--(TODAY()-('[8]1'!$A$9:$A$36)&gt;=$AB$4)*(('[8]1'!$C$9:$C$36)=$G22))-SUMPRODUCT(('[8]1'!$BV$9:$BW$36)*--(TODAY()-('[8]1'!$A$9:$A$36)&lt;$AB$4)*(('[8]1'!$C$9:$C$36)=$G22))-SUM(Z22:AA22))</f>
        <v>0</v>
      </c>
      <c r="AC22" s="173">
        <f ca="1">IF(SUMPRODUCT(('[8]1'!$BT$9:$BU$36-'[8]1'!$BV$9:$BW$36)*--(TODAY()-('[8]1'!$A$9:$A$36)&gt;=$AC$4)*(('[8]1'!$C$9:$C$36)=$G22))-SUMPRODUCT(('[8]1'!$BV$9:$BW$36)*--(TODAY()-('[8]1'!$A$9:$A$36)&lt;$AC$4)*(('[8]1'!$C$9:$C$36)=$G22))-SUM(Z22:AB22)&lt;0,"",SUMPRODUCT(('[8]1'!$BT$9:$BU$36-'[8]1'!$BV$9:$BW$36)*--(TODAY()-('[8]1'!$A$9:$A$36)&gt;=$AC$4)*(('[8]1'!$C$9:$C$36)=$G22))-SUMPRODUCT(('[8]1'!$BV$9:$BW$36)*--(TODAY()-('[8]1'!$A$9:$A$36)&lt;$AC$4)*(('[8]1'!$C$9:$C$36)=$G22))-SUM(Z22:AB22))</f>
        <v>0</v>
      </c>
      <c r="AD22" s="173">
        <f ca="1">IF(SUMPRODUCT(('[8]1'!$BT$9:$BU$36-'[8]1'!$BV$9:$BW$36)*--(TODAY()-('[8]1'!$A$9:$A$36)&gt;=$AD$4)*(('[8]1'!$C$9:$C$36)=$G22))-SUMPRODUCT(('[8]1'!$BV$9:$BW$36)*--(TODAY()-('[8]1'!$A$9:$A$36)&lt;$AD$4)*(('[8]1'!$C$9:$C$36)=$G22))-SUM(Z22:AC22)&lt;0,"",SUMPRODUCT(('[8]1'!$BT$9:$BU$36-'[8]1'!$BV$9:$BW$36)*--(TODAY()-('[8]1'!$A$9:$A$36)&gt;=$AD$4)*(('[8]1'!$C$9:$C$36)=$G22))-SUMPRODUCT(('[8]1'!$BV$9:$BW$36)*--(TODAY()-('[8]1'!$A$9:$A$36)&lt;$AD$4)*(('[8]1'!$C$9:$C$36)=$G22))-SUM(Z22:AC22))</f>
        <v>0</v>
      </c>
      <c r="AE22" s="173">
        <f ca="1">IF(SUMPRODUCT(('[8]1'!$BT$9:$BU$36-'[8]1'!$BV$9:$BW$36)*--(TODAY()-('[8]1'!$A$9:$A$36)&gt;=$AE$4)*(('[8]1'!$C$9:$C$36)=$G22))-SUMPRODUCT(('[8]1'!$BV$9:$BW$36)*--(TODAY()-('[8]1'!$A$9:$A$36)&lt;$AE$4)*(('[8]1'!$C$9:$C$36)=$G22))-SUM(Z22:AD22)&lt;0,"",SUMPRODUCT(('[8]1'!$BT$9:$BU$36-'[8]1'!$BV$9:$BW$36)*--(TODAY()-('[8]1'!$A$9:$A$36)&gt;=$AE$4)*(('[8]1'!$C$9:$C$36)=$G22))-SUMPRODUCT(('[8]1'!$BV$9:$BW$36)*--(TODAY()-('[8]1'!$A$9:$A$36)&lt;$AE$4)*(('[8]1'!$C$9:$C$36)=$G22))-SUM(Z22:AD22))</f>
        <v>0</v>
      </c>
      <c r="AF22" s="174">
        <f ca="1">IF(SUMPRODUCT(('[8]1'!$BT$9:$BU$36-'[8]1'!$BV$9:$BW$36)*--(TODAY()-('[8]1'!$A$9:$A$36)&gt;=$AF$4)*(('[8]1'!$C$9:$C$36)=$G22))-SUMPRODUCT(('[8]1'!$BV$9:$BW$36)*--(TODAY()-('[8]1'!$A$9:$A$36)&lt;$AF$4)*(('[8]1'!$C$9:$C$36)=$G22))-SUM(Z22:AE22)&lt;0,"",SUMPRODUCT(('[8]1'!$BT$9:$BU$36-'[8]1'!$BV$9:$BW$36)*--(TODAY()-('[8]1'!$A$9:$A$36)&gt;=$AF$4)*(('[8]1'!$C$9:$C$36)=$G22))-SUMPRODUCT(('[8]1'!$BV$9:$BW$36)*--(TODAY()-('[8]1'!$A$9:$A$36)&lt;$AF$4)*(('[8]1'!$C$9:$C$36)=$G22))-SUM(Z22:AE22))</f>
        <v>0</v>
      </c>
      <c r="AG22"/>
    </row>
    <row r="23" spans="1:33" ht="15.75" customHeight="1" thickBot="1">
      <c r="D23" s="141"/>
      <c r="E23" s="184">
        <v>14</v>
      </c>
      <c r="F23" s="176" t="s">
        <v>43</v>
      </c>
      <c r="G23" s="144" t="str">
        <f t="array" ref="G23">IFERROR(INDEX('5'!$H$8:$BK$117,SMALL(IF('5'!$BK$8:$BK$117&gt;0,ROW('5'!$BK$8:$BK$117)),ROW(G19))-4,COLUMN()-7),"")</f>
        <v>حفظالله 93</v>
      </c>
      <c r="H23" s="185">
        <f>SUMIFS('[8]1'!BU:BU,'[8]1'!C:C,$G23,'[8]1'!BN:BN,$A$3)+SUMIFS('[8]1'!BT:BT,'[8]1'!C:C,$G23,'[8]1'!BN:BN,$A$3)-(SUMIFS('[8]1'!BW:BW,'[8]1'!C:C,$G23,'[8]1'!BN:BN,$A$3))-(SUMIFS('[8]1'!BV:BV,'[8]1'!C:C,$G23,'[8]1'!BN:BN,$A$3))</f>
        <v>0</v>
      </c>
      <c r="I23" s="177"/>
      <c r="J23" s="161">
        <f t="shared" si="19"/>
        <v>0</v>
      </c>
      <c r="K23" s="162" t="str">
        <f>IF(O23&gt;=0," ",W23-#REF!)</f>
        <v xml:space="preserve"> </v>
      </c>
      <c r="L23" s="162" t="str">
        <f t="shared" si="13"/>
        <v xml:space="preserve"> </v>
      </c>
      <c r="M23" s="162" t="str">
        <f t="shared" si="14"/>
        <v xml:space="preserve"> </v>
      </c>
      <c r="N23" s="163">
        <f t="shared" si="15"/>
        <v>0</v>
      </c>
      <c r="O23" s="178" t="str">
        <f t="shared" si="16"/>
        <v/>
      </c>
      <c r="P23" s="165"/>
      <c r="Q23" s="166"/>
      <c r="R23" s="188"/>
      <c r="S23" s="168"/>
      <c r="T23" s="167"/>
      <c r="U23" s="168"/>
      <c r="V23" s="169">
        <f t="shared" si="17"/>
        <v>0</v>
      </c>
      <c r="W23" s="170">
        <f t="shared" ca="1" si="18"/>
        <v>44376.405651273148</v>
      </c>
      <c r="X23" s="171"/>
      <c r="Y23" s="172"/>
      <c r="Z23" s="173">
        <f ca="1">IF(SUMPRODUCT(('[8]1'!$BT$9:$BU$36-'[8]1'!$BV$9:$BW$36)*--(TODAY()-('[8]1'!$A$9:$A$36)&gt;=$Z$4)*(('[8]1'!$C$9:$C$36)=$G23))-SUMPRODUCT(('[8]1'!$BV$9:$BW$36)*--(TODAY()-('[8]1'!$A$9:$A$36)&lt;$Z$4)*(('[8]1'!$C$9:$C$36)=G23))&lt;0,"",SUMPRODUCT(('[8]1'!$BT$9:$BU$36-'[8]1'!$BV$9:$BW$36)*--(TODAY()-('[8]1'!$A$9:$A$36)&gt;=$Z$4)*(('[8]1'!$C$9:$C$36)=$G23))-SUMPRODUCT(('[8]1'!$BV$9:$BW$36)*--(TODAY()-('[8]1'!$A$9:$A$36)&lt;$Z$4)*(('[8]1'!$C$9:$C$36)=G23)))</f>
        <v>0</v>
      </c>
      <c r="AA23" s="173">
        <f ca="1">IF(SUMPRODUCT(('[8]1'!$BT$9:$BU$36-'[8]1'!$BV$9:$BW$36)*--(TODAY()-('[8]1'!$A$9:$A$36)&gt;=$AA$4)*(('[8]1'!$C$9:$C$36)=$G23))-SUMPRODUCT(('[8]1'!$BV$9:$BW$36)*--(TODAY()-('[8]1'!$A$9:$A$36)&lt;$AA$4)*(('[8]1'!$C$9:$C$36)=$G23))-SUM(Z23:Z23)&lt;0,"",SUMPRODUCT(('[8]1'!$BT$9:$BU$36-'[8]1'!$BV$9:$BW$36)*--(TODAY()-('[8]1'!$A$9:$A$36)&gt;=$AA$4)*(('[8]1'!$C$9:$C$36)=$G23))-SUMPRODUCT(('[8]1'!$BV$9:$BW$36)*--(TODAY()-('[8]1'!$A$9:$A$36)&lt;$AA$4)*(('[8]1'!$C$9:$C$36)=$G23))-SUM(Z23:Z23))</f>
        <v>0</v>
      </c>
      <c r="AB23" s="173">
        <f ca="1">IF(SUMPRODUCT(('[8]1'!$BT$9:$BU$36-'[8]1'!$BV$9:$BW$36)*--(TODAY()-('[8]1'!$A$9:$A$36)&gt;=$AB$4)*(('[8]1'!$C$9:$C$36)=$G23))-SUMPRODUCT(('[8]1'!$BV$9:$BW$36)*--(TODAY()-('[8]1'!$A$9:$A$36)&lt;$AB$4)*(('[8]1'!$C$9:$C$36)=$G23))-SUM(Z23:AA23)&lt;0,"",SUMPRODUCT(('[8]1'!$BT$9:$BU$36-'[8]1'!$BV$9:$BW$36)*--(TODAY()-('[8]1'!$A$9:$A$36)&gt;=$AB$4)*(('[8]1'!$C$9:$C$36)=$G23))-SUMPRODUCT(('[8]1'!$BV$9:$BW$36)*--(TODAY()-('[8]1'!$A$9:$A$36)&lt;$AB$4)*(('[8]1'!$C$9:$C$36)=$G23))-SUM(Z23:AA23))</f>
        <v>0</v>
      </c>
      <c r="AC23" s="173">
        <f ca="1">IF(SUMPRODUCT(('[8]1'!$BT$9:$BU$36-'[8]1'!$BV$9:$BW$36)*--(TODAY()-('[8]1'!$A$9:$A$36)&gt;=$AC$4)*(('[8]1'!$C$9:$C$36)=$G23))-SUMPRODUCT(('[8]1'!$BV$9:$BW$36)*--(TODAY()-('[8]1'!$A$9:$A$36)&lt;$AC$4)*(('[8]1'!$C$9:$C$36)=$G23))-SUM(Z23:AB23)&lt;0,"",SUMPRODUCT(('[8]1'!$BT$9:$BU$36-'[8]1'!$BV$9:$BW$36)*--(TODAY()-('[8]1'!$A$9:$A$36)&gt;=$AC$4)*(('[8]1'!$C$9:$C$36)=$G23))-SUMPRODUCT(('[8]1'!$BV$9:$BW$36)*--(TODAY()-('[8]1'!$A$9:$A$36)&lt;$AC$4)*(('[8]1'!$C$9:$C$36)=$G23))-SUM(Z23:AB23))</f>
        <v>0</v>
      </c>
      <c r="AD23" s="173">
        <f ca="1">IF(SUMPRODUCT(('[8]1'!$BT$9:$BU$36-'[8]1'!$BV$9:$BW$36)*--(TODAY()-('[8]1'!$A$9:$A$36)&gt;=$AD$4)*(('[8]1'!$C$9:$C$36)=$G23))-SUMPRODUCT(('[8]1'!$BV$9:$BW$36)*--(TODAY()-('[8]1'!$A$9:$A$36)&lt;$AD$4)*(('[8]1'!$C$9:$C$36)=$G23))-SUM(Z23:AC23)&lt;0,"",SUMPRODUCT(('[8]1'!$BT$9:$BU$36-'[8]1'!$BV$9:$BW$36)*--(TODAY()-('[8]1'!$A$9:$A$36)&gt;=$AD$4)*(('[8]1'!$C$9:$C$36)=$G23))-SUMPRODUCT(('[8]1'!$BV$9:$BW$36)*--(TODAY()-('[8]1'!$A$9:$A$36)&lt;$AD$4)*(('[8]1'!$C$9:$C$36)=$G23))-SUM(Z23:AC23))</f>
        <v>0</v>
      </c>
      <c r="AE23" s="173">
        <f ca="1">IF(SUMPRODUCT(('[8]1'!$BT$9:$BU$36-'[8]1'!$BV$9:$BW$36)*--(TODAY()-('[8]1'!$A$9:$A$36)&gt;=$AE$4)*(('[8]1'!$C$9:$C$36)=$G23))-SUMPRODUCT(('[8]1'!$BV$9:$BW$36)*--(TODAY()-('[8]1'!$A$9:$A$36)&lt;$AE$4)*(('[8]1'!$C$9:$C$36)=$G23))-SUM(Z23:AD23)&lt;0,"",SUMPRODUCT(('[8]1'!$BT$9:$BU$36-'[8]1'!$BV$9:$BW$36)*--(TODAY()-('[8]1'!$A$9:$A$36)&gt;=$AE$4)*(('[8]1'!$C$9:$C$36)=$G23))-SUMPRODUCT(('[8]1'!$BV$9:$BW$36)*--(TODAY()-('[8]1'!$A$9:$A$36)&lt;$AE$4)*(('[8]1'!$C$9:$C$36)=$G23))-SUM(Z23:AD23))</f>
        <v>0</v>
      </c>
      <c r="AF23" s="174">
        <f ca="1">IF(SUMPRODUCT(('[8]1'!$BT$9:$BU$36-'[8]1'!$BV$9:$BW$36)*--(TODAY()-('[8]1'!$A$9:$A$36)&gt;=$AF$4)*(('[8]1'!$C$9:$C$36)=$G23))-SUMPRODUCT(('[8]1'!$BV$9:$BW$36)*--(TODAY()-('[8]1'!$A$9:$A$36)&lt;$AF$4)*(('[8]1'!$C$9:$C$36)=$G23))-SUM(Z23:AE23)&lt;0,"",SUMPRODUCT(('[8]1'!$BT$9:$BU$36-'[8]1'!$BV$9:$BW$36)*--(TODAY()-('[8]1'!$A$9:$A$36)&gt;=$AF$4)*(('[8]1'!$C$9:$C$36)=$G23))-SUMPRODUCT(('[8]1'!$BV$9:$BW$36)*--(TODAY()-('[8]1'!$A$9:$A$36)&lt;$AF$4)*(('[8]1'!$C$9:$C$36)=$G23))-SUM(Z23:AE23))</f>
        <v>0</v>
      </c>
      <c r="AG23"/>
    </row>
    <row r="24" spans="1:33" ht="15.75" thickBot="1">
      <c r="D24" s="141"/>
      <c r="E24" s="184">
        <v>15</v>
      </c>
      <c r="F24" s="189"/>
      <c r="G24" s="144" t="str">
        <f t="array" ref="G24">IFERROR(INDEX('5'!$H$8:$BK$117,SMALL(IF('5'!$BK$8:$BK$117&gt;0,ROW('5'!$BK$8:$BK$117)),ROW(G20))-4,COLUMN()-7),"")</f>
        <v/>
      </c>
      <c r="H24" s="185">
        <f>SUMIFS('[8]1'!BU:BU,'[8]1'!C:C,$G24,'[8]1'!BN:BN,$A$3)+SUMIFS('[8]1'!BT:BT,'[8]1'!C:C,$G24,'[8]1'!BN:BN,$A$3)-(SUMIFS('[8]1'!BW:BW,'[8]1'!C:C,$G24,'[8]1'!BN:BN,$A$3))-(SUMIFS('[8]1'!BV:BV,'[8]1'!C:C,$G24,'[8]1'!BN:BN,$A$3))</f>
        <v>0</v>
      </c>
      <c r="I24" s="177"/>
      <c r="J24" s="161">
        <f t="shared" si="19"/>
        <v>0</v>
      </c>
      <c r="K24" s="162" t="str">
        <f>IF(O24&gt;=0," ",W24-#REF!)</f>
        <v xml:space="preserve"> </v>
      </c>
      <c r="L24" s="162" t="str">
        <f t="shared" si="13"/>
        <v xml:space="preserve"> </v>
      </c>
      <c r="M24" s="162" t="str">
        <f t="shared" si="14"/>
        <v xml:space="preserve"> </v>
      </c>
      <c r="N24" s="163">
        <f t="shared" si="15"/>
        <v>0</v>
      </c>
      <c r="O24" s="178" t="str">
        <f t="shared" si="16"/>
        <v/>
      </c>
      <c r="P24" s="165"/>
      <c r="Q24" s="166"/>
      <c r="R24" s="188"/>
      <c r="S24" s="168"/>
      <c r="T24" s="167"/>
      <c r="U24" s="168"/>
      <c r="V24" s="169">
        <f t="shared" si="17"/>
        <v>0</v>
      </c>
      <c r="W24" s="170">
        <f t="shared" ca="1" si="18"/>
        <v>44376.405651273148</v>
      </c>
      <c r="X24" s="171"/>
      <c r="Y24" s="172"/>
      <c r="Z24" s="173">
        <f ca="1">IF(SUMPRODUCT(('[8]1'!$BT$9:$BU$36-'[8]1'!$BV$9:$BW$36)*--(TODAY()-('[8]1'!$A$9:$A$36)&gt;=$Z$4)*(('[8]1'!$C$9:$C$36)=$G24))-SUMPRODUCT(('[8]1'!$BV$9:$BW$36)*--(TODAY()-('[8]1'!$A$9:$A$36)&lt;$Z$4)*(('[8]1'!$C$9:$C$36)=G24))&lt;0,"",SUMPRODUCT(('[8]1'!$BT$9:$BU$36-'[8]1'!$BV$9:$BW$36)*--(TODAY()-('[8]1'!$A$9:$A$36)&gt;=$Z$4)*(('[8]1'!$C$9:$C$36)=$G24))-SUMPRODUCT(('[8]1'!$BV$9:$BW$36)*--(TODAY()-('[8]1'!$A$9:$A$36)&lt;$Z$4)*(('[8]1'!$C$9:$C$36)=G24)))</f>
        <v>0</v>
      </c>
      <c r="AA24" s="173">
        <f ca="1">IF(SUMPRODUCT(('[8]1'!$BT$9:$BU$36-'[8]1'!$BV$9:$BW$36)*--(TODAY()-('[8]1'!$A$9:$A$36)&gt;=$AA$4)*(('[8]1'!$C$9:$C$36)=$G24))-SUMPRODUCT(('[8]1'!$BV$9:$BW$36)*--(TODAY()-('[8]1'!$A$9:$A$36)&lt;$AA$4)*(('[8]1'!$C$9:$C$36)=$G24))-SUM(Z24:Z24)&lt;0,"",SUMPRODUCT(('[8]1'!$BT$9:$BU$36-'[8]1'!$BV$9:$BW$36)*--(TODAY()-('[8]1'!$A$9:$A$36)&gt;=$AA$4)*(('[8]1'!$C$9:$C$36)=$G24))-SUMPRODUCT(('[8]1'!$BV$9:$BW$36)*--(TODAY()-('[8]1'!$A$9:$A$36)&lt;$AA$4)*(('[8]1'!$C$9:$C$36)=$G24))-SUM(Z24:Z24))</f>
        <v>0</v>
      </c>
      <c r="AB24" s="173">
        <f ca="1">IF(SUMPRODUCT(('[8]1'!$BT$9:$BU$36-'[8]1'!$BV$9:$BW$36)*--(TODAY()-('[8]1'!$A$9:$A$36)&gt;=$AB$4)*(('[8]1'!$C$9:$C$36)=$G24))-SUMPRODUCT(('[8]1'!$BV$9:$BW$36)*--(TODAY()-('[8]1'!$A$9:$A$36)&lt;$AB$4)*(('[8]1'!$C$9:$C$36)=$G24))-SUM(Z24:AA24)&lt;0,"",SUMPRODUCT(('[8]1'!$BT$9:$BU$36-'[8]1'!$BV$9:$BW$36)*--(TODAY()-('[8]1'!$A$9:$A$36)&gt;=$AB$4)*(('[8]1'!$C$9:$C$36)=$G24))-SUMPRODUCT(('[8]1'!$BV$9:$BW$36)*--(TODAY()-('[8]1'!$A$9:$A$36)&lt;$AB$4)*(('[8]1'!$C$9:$C$36)=$G24))-SUM(Z24:AA24))</f>
        <v>0</v>
      </c>
      <c r="AC24" s="173">
        <f ca="1">IF(SUMPRODUCT(('[8]1'!$BT$9:$BU$36-'[8]1'!$BV$9:$BW$36)*--(TODAY()-('[8]1'!$A$9:$A$36)&gt;=$AC$4)*(('[8]1'!$C$9:$C$36)=$G24))-SUMPRODUCT(('[8]1'!$BV$9:$BW$36)*--(TODAY()-('[8]1'!$A$9:$A$36)&lt;$AC$4)*(('[8]1'!$C$9:$C$36)=$G24))-SUM(Z24:AB24)&lt;0,"",SUMPRODUCT(('[8]1'!$BT$9:$BU$36-'[8]1'!$BV$9:$BW$36)*--(TODAY()-('[8]1'!$A$9:$A$36)&gt;=$AC$4)*(('[8]1'!$C$9:$C$36)=$G24))-SUMPRODUCT(('[8]1'!$BV$9:$BW$36)*--(TODAY()-('[8]1'!$A$9:$A$36)&lt;$AC$4)*(('[8]1'!$C$9:$C$36)=$G24))-SUM(Z24:AB24))</f>
        <v>0</v>
      </c>
      <c r="AD24" s="173">
        <f ca="1">IF(SUMPRODUCT(('[8]1'!$BT$9:$BU$36-'[8]1'!$BV$9:$BW$36)*--(TODAY()-('[8]1'!$A$9:$A$36)&gt;=$AD$4)*(('[8]1'!$C$9:$C$36)=$G24))-SUMPRODUCT(('[8]1'!$BV$9:$BW$36)*--(TODAY()-('[8]1'!$A$9:$A$36)&lt;$AD$4)*(('[8]1'!$C$9:$C$36)=$G24))-SUM(Z24:AC24)&lt;0,"",SUMPRODUCT(('[8]1'!$BT$9:$BU$36-'[8]1'!$BV$9:$BW$36)*--(TODAY()-('[8]1'!$A$9:$A$36)&gt;=$AD$4)*(('[8]1'!$C$9:$C$36)=$G24))-SUMPRODUCT(('[8]1'!$BV$9:$BW$36)*--(TODAY()-('[8]1'!$A$9:$A$36)&lt;$AD$4)*(('[8]1'!$C$9:$C$36)=$G24))-SUM(Z24:AC24))</f>
        <v>0</v>
      </c>
      <c r="AE24" s="173">
        <f ca="1">IF(SUMPRODUCT(('[8]1'!$BT$9:$BU$36-'[8]1'!$BV$9:$BW$36)*--(TODAY()-('[8]1'!$A$9:$A$36)&gt;=$AE$4)*(('[8]1'!$C$9:$C$36)=$G24))-SUMPRODUCT(('[8]1'!$BV$9:$BW$36)*--(TODAY()-('[8]1'!$A$9:$A$36)&lt;$AE$4)*(('[8]1'!$C$9:$C$36)=$G24))-SUM(Z24:AD24)&lt;0,"",SUMPRODUCT(('[8]1'!$BT$9:$BU$36-'[8]1'!$BV$9:$BW$36)*--(TODAY()-('[8]1'!$A$9:$A$36)&gt;=$AE$4)*(('[8]1'!$C$9:$C$36)=$G24))-SUMPRODUCT(('[8]1'!$BV$9:$BW$36)*--(TODAY()-('[8]1'!$A$9:$A$36)&lt;$AE$4)*(('[8]1'!$C$9:$C$36)=$G24))-SUM(Z24:AD24))</f>
        <v>0</v>
      </c>
      <c r="AF24" s="174">
        <f ca="1">IF(SUMPRODUCT(('[8]1'!$BT$9:$BU$36-'[8]1'!$BV$9:$BW$36)*--(TODAY()-('[8]1'!$A$9:$A$36)&gt;=$AF$4)*(('[8]1'!$C$9:$C$36)=$G24))-SUMPRODUCT(('[8]1'!$BV$9:$BW$36)*--(TODAY()-('[8]1'!$A$9:$A$36)&lt;$AF$4)*(('[8]1'!$C$9:$C$36)=$G24))-SUM(Z24:AE24)&lt;0,"",SUMPRODUCT(('[8]1'!$BT$9:$BU$36-'[8]1'!$BV$9:$BW$36)*--(TODAY()-('[8]1'!$A$9:$A$36)&gt;=$AF$4)*(('[8]1'!$C$9:$C$36)=$G24))-SUMPRODUCT(('[8]1'!$BV$9:$BW$36)*--(TODAY()-('[8]1'!$A$9:$A$36)&lt;$AF$4)*(('[8]1'!$C$9:$C$36)=$G24))-SUM(Z24:AE24))</f>
        <v>0</v>
      </c>
      <c r="AG24"/>
    </row>
    <row r="25" spans="1:33" ht="15.75" thickBot="1">
      <c r="D25" s="141"/>
      <c r="E25" s="184">
        <v>16</v>
      </c>
      <c r="F25" s="189"/>
      <c r="G25" s="144" t="str">
        <f t="array" ref="G25">IFERROR(INDEX('5'!$H$8:$BK$117,SMALL(IF('5'!$BK$8:$BK$117&gt;0,ROW('5'!$BK$8:$BK$117)),ROW(G21))-4,COLUMN()-7),"")</f>
        <v/>
      </c>
      <c r="H25" s="185">
        <f>SUMIFS('[8]1'!BU:BU,'[8]1'!C:C,$G25,'[8]1'!BN:BN,$A$3)+SUMIFS('[8]1'!BT:BT,'[8]1'!C:C,$G25,'[8]1'!BN:BN,$A$3)-(SUMIFS('[8]1'!BW:BW,'[8]1'!C:C,$G25,'[8]1'!BN:BN,$A$3))-(SUMIFS('[8]1'!BV:BV,'[8]1'!C:C,$G25,'[8]1'!BN:BN,$A$3))</f>
        <v>0</v>
      </c>
      <c r="I25" s="177"/>
      <c r="J25" s="161">
        <f t="shared" si="19"/>
        <v>0</v>
      </c>
      <c r="K25" s="162" t="str">
        <f>IF(O25&gt;=0," ",W25-#REF!)</f>
        <v xml:space="preserve"> </v>
      </c>
      <c r="L25" s="162" t="str">
        <f t="shared" si="13"/>
        <v xml:space="preserve"> </v>
      </c>
      <c r="M25" s="162" t="str">
        <f t="shared" si="14"/>
        <v xml:space="preserve"> </v>
      </c>
      <c r="N25" s="163">
        <f t="shared" si="15"/>
        <v>0</v>
      </c>
      <c r="O25" s="178" t="str">
        <f t="shared" si="16"/>
        <v/>
      </c>
      <c r="P25" s="165"/>
      <c r="Q25" s="166"/>
      <c r="R25" s="188"/>
      <c r="S25" s="168"/>
      <c r="T25" s="167"/>
      <c r="U25" s="168"/>
      <c r="V25" s="169">
        <f t="shared" si="17"/>
        <v>0</v>
      </c>
      <c r="W25" s="170">
        <f t="shared" ca="1" si="18"/>
        <v>44376.405651273148</v>
      </c>
      <c r="X25" s="171"/>
      <c r="Y25" s="172"/>
      <c r="Z25" s="173">
        <f ca="1">IF(SUMPRODUCT(('[8]1'!$BT$9:$BU$36-'[8]1'!$BV$9:$BW$36)*--(TODAY()-('[8]1'!$A$9:$A$36)&gt;=$Z$4)*(('[8]1'!$C$9:$C$36)=$G25))-SUMPRODUCT(('[8]1'!$BV$9:$BW$36)*--(TODAY()-('[8]1'!$A$9:$A$36)&lt;$Z$4)*(('[8]1'!$C$9:$C$36)=G25))&lt;0,"",SUMPRODUCT(('[8]1'!$BT$9:$BU$36-'[8]1'!$BV$9:$BW$36)*--(TODAY()-('[8]1'!$A$9:$A$36)&gt;=$Z$4)*(('[8]1'!$C$9:$C$36)=$G25))-SUMPRODUCT(('[8]1'!$BV$9:$BW$36)*--(TODAY()-('[8]1'!$A$9:$A$36)&lt;$Z$4)*(('[8]1'!$C$9:$C$36)=G25)))</f>
        <v>0</v>
      </c>
      <c r="AA25" s="173">
        <f ca="1">IF(SUMPRODUCT(('[8]1'!$BT$9:$BU$36-'[8]1'!$BV$9:$BW$36)*--(TODAY()-('[8]1'!$A$9:$A$36)&gt;=$AA$4)*(('[8]1'!$C$9:$C$36)=$G25))-SUMPRODUCT(('[8]1'!$BV$9:$BW$36)*--(TODAY()-('[8]1'!$A$9:$A$36)&lt;$AA$4)*(('[8]1'!$C$9:$C$36)=$G25))-SUM(Z25:Z25)&lt;0,"",SUMPRODUCT(('[8]1'!$BT$9:$BU$36-'[8]1'!$BV$9:$BW$36)*--(TODAY()-('[8]1'!$A$9:$A$36)&gt;=$AA$4)*(('[8]1'!$C$9:$C$36)=$G25))-SUMPRODUCT(('[8]1'!$BV$9:$BW$36)*--(TODAY()-('[8]1'!$A$9:$A$36)&lt;$AA$4)*(('[8]1'!$C$9:$C$36)=$G25))-SUM(Z25:Z25))</f>
        <v>0</v>
      </c>
      <c r="AB25" s="173">
        <f ca="1">IF(SUMPRODUCT(('[8]1'!$BT$9:$BU$36-'[8]1'!$BV$9:$BW$36)*--(TODAY()-('[8]1'!$A$9:$A$36)&gt;=$AB$4)*(('[8]1'!$C$9:$C$36)=$G25))-SUMPRODUCT(('[8]1'!$BV$9:$BW$36)*--(TODAY()-('[8]1'!$A$9:$A$36)&lt;$AB$4)*(('[8]1'!$C$9:$C$36)=$G25))-SUM(Z25:AA25)&lt;0,"",SUMPRODUCT(('[8]1'!$BT$9:$BU$36-'[8]1'!$BV$9:$BW$36)*--(TODAY()-('[8]1'!$A$9:$A$36)&gt;=$AB$4)*(('[8]1'!$C$9:$C$36)=$G25))-SUMPRODUCT(('[8]1'!$BV$9:$BW$36)*--(TODAY()-('[8]1'!$A$9:$A$36)&lt;$AB$4)*(('[8]1'!$C$9:$C$36)=$G25))-SUM(Z25:AA25))</f>
        <v>0</v>
      </c>
      <c r="AC25" s="173">
        <f ca="1">IF(SUMPRODUCT(('[8]1'!$BT$9:$BU$36-'[8]1'!$BV$9:$BW$36)*--(TODAY()-('[8]1'!$A$9:$A$36)&gt;=$AC$4)*(('[8]1'!$C$9:$C$36)=$G25))-SUMPRODUCT(('[8]1'!$BV$9:$BW$36)*--(TODAY()-('[8]1'!$A$9:$A$36)&lt;$AC$4)*(('[8]1'!$C$9:$C$36)=$G25))-SUM(Z25:AB25)&lt;0,"",SUMPRODUCT(('[8]1'!$BT$9:$BU$36-'[8]1'!$BV$9:$BW$36)*--(TODAY()-('[8]1'!$A$9:$A$36)&gt;=$AC$4)*(('[8]1'!$C$9:$C$36)=$G25))-SUMPRODUCT(('[8]1'!$BV$9:$BW$36)*--(TODAY()-('[8]1'!$A$9:$A$36)&lt;$AC$4)*(('[8]1'!$C$9:$C$36)=$G25))-SUM(Z25:AB25))</f>
        <v>0</v>
      </c>
      <c r="AD25" s="173">
        <f ca="1">IF(SUMPRODUCT(('[8]1'!$BT$9:$BU$36-'[8]1'!$BV$9:$BW$36)*--(TODAY()-('[8]1'!$A$9:$A$36)&gt;=$AD$4)*(('[8]1'!$C$9:$C$36)=$G25))-SUMPRODUCT(('[8]1'!$BV$9:$BW$36)*--(TODAY()-('[8]1'!$A$9:$A$36)&lt;$AD$4)*(('[8]1'!$C$9:$C$36)=$G25))-SUM(Z25:AC25)&lt;0,"",SUMPRODUCT(('[8]1'!$BT$9:$BU$36-'[8]1'!$BV$9:$BW$36)*--(TODAY()-('[8]1'!$A$9:$A$36)&gt;=$AD$4)*(('[8]1'!$C$9:$C$36)=$G25))-SUMPRODUCT(('[8]1'!$BV$9:$BW$36)*--(TODAY()-('[8]1'!$A$9:$A$36)&lt;$AD$4)*(('[8]1'!$C$9:$C$36)=$G25))-SUM(Z25:AC25))</f>
        <v>0</v>
      </c>
      <c r="AE25" s="173">
        <f ca="1">IF(SUMPRODUCT(('[8]1'!$BT$9:$BU$36-'[8]1'!$BV$9:$BW$36)*--(TODAY()-('[8]1'!$A$9:$A$36)&gt;=$AE$4)*(('[8]1'!$C$9:$C$36)=$G25))-SUMPRODUCT(('[8]1'!$BV$9:$BW$36)*--(TODAY()-('[8]1'!$A$9:$A$36)&lt;$AE$4)*(('[8]1'!$C$9:$C$36)=$G25))-SUM(Z25:AD25)&lt;0,"",SUMPRODUCT(('[8]1'!$BT$9:$BU$36-'[8]1'!$BV$9:$BW$36)*--(TODAY()-('[8]1'!$A$9:$A$36)&gt;=$AE$4)*(('[8]1'!$C$9:$C$36)=$G25))-SUMPRODUCT(('[8]1'!$BV$9:$BW$36)*--(TODAY()-('[8]1'!$A$9:$A$36)&lt;$AE$4)*(('[8]1'!$C$9:$C$36)=$G25))-SUM(Z25:AD25))</f>
        <v>0</v>
      </c>
      <c r="AF25" s="174">
        <f ca="1">IF(SUMPRODUCT(('[8]1'!$BT$9:$BU$36-'[8]1'!$BV$9:$BW$36)*--(TODAY()-('[8]1'!$A$9:$A$36)&gt;=$AF$4)*(('[8]1'!$C$9:$C$36)=$G25))-SUMPRODUCT(('[8]1'!$BV$9:$BW$36)*--(TODAY()-('[8]1'!$A$9:$A$36)&lt;$AF$4)*(('[8]1'!$C$9:$C$36)=$G25))-SUM(Z25:AE25)&lt;0,"",SUMPRODUCT(('[8]1'!$BT$9:$BU$36-'[8]1'!$BV$9:$BW$36)*--(TODAY()-('[8]1'!$A$9:$A$36)&gt;=$AF$4)*(('[8]1'!$C$9:$C$36)=$G25))-SUMPRODUCT(('[8]1'!$BV$9:$BW$36)*--(TODAY()-('[8]1'!$A$9:$A$36)&lt;$AF$4)*(('[8]1'!$C$9:$C$36)=$G25))-SUM(Z25:AE25))</f>
        <v>0</v>
      </c>
      <c r="AG25"/>
    </row>
    <row r="26" spans="1:33" ht="15.75" thickBot="1">
      <c r="D26" s="141"/>
      <c r="E26" s="190">
        <v>17</v>
      </c>
      <c r="F26" s="189"/>
      <c r="G26" s="144" t="str">
        <f t="array" ref="G26">IFERROR(INDEX('5'!$H$8:$BK$117,SMALL(IF('5'!$BK$8:$BK$117&gt;0,ROW('5'!$BK$8:$BK$117)),ROW(G22))-4,COLUMN()-7),"")</f>
        <v/>
      </c>
      <c r="H26" s="185">
        <f>SUMIFS('[8]1'!BU:BU,'[8]1'!C:C,$G26,'[8]1'!BN:BN,$A$3)+SUMIFS('[8]1'!BT:BT,'[8]1'!C:C,$G26,'[8]1'!BN:BN,$A$3)-(SUMIFS('[8]1'!BW:BW,'[8]1'!C:C,$G26,'[8]1'!BN:BN,$A$3))-(SUMIFS('[8]1'!BV:BV,'[8]1'!C:C,$G26,'[8]1'!BN:BN,$A$3))</f>
        <v>0</v>
      </c>
      <c r="I26" s="177"/>
      <c r="J26" s="161">
        <f t="shared" si="19"/>
        <v>0</v>
      </c>
      <c r="K26" s="162" t="str">
        <f>IF(O26&gt;=0," ",W26-#REF!)</f>
        <v xml:space="preserve"> </v>
      </c>
      <c r="L26" s="162" t="str">
        <f t="shared" si="13"/>
        <v xml:space="preserve"> </v>
      </c>
      <c r="M26" s="162" t="str">
        <f t="shared" si="14"/>
        <v xml:space="preserve"> </v>
      </c>
      <c r="N26" s="163">
        <f t="shared" si="15"/>
        <v>0</v>
      </c>
      <c r="O26" s="178" t="str">
        <f t="shared" si="16"/>
        <v/>
      </c>
      <c r="P26" s="165"/>
      <c r="Q26" s="166"/>
      <c r="R26" s="188"/>
      <c r="S26" s="168"/>
      <c r="T26" s="167"/>
      <c r="U26" s="168"/>
      <c r="V26" s="169">
        <f t="shared" si="17"/>
        <v>0</v>
      </c>
      <c r="W26" s="170">
        <f t="shared" ca="1" si="18"/>
        <v>44376.405651273148</v>
      </c>
      <c r="X26" s="171"/>
      <c r="Y26" s="172"/>
      <c r="Z26" s="173">
        <f ca="1">IF(SUMPRODUCT(('[8]1'!$BT$9:$BU$36-'[8]1'!$BV$9:$BW$36)*--(TODAY()-('[8]1'!$A$9:$A$36)&gt;=$Z$4)*(('[8]1'!$C$9:$C$36)=$G26))-SUMPRODUCT(('[8]1'!$BV$9:$BW$36)*--(TODAY()-('[8]1'!$A$9:$A$36)&lt;$Z$4)*(('[8]1'!$C$9:$C$36)=G26))&lt;0,"",SUMPRODUCT(('[8]1'!$BT$9:$BU$36-'[8]1'!$BV$9:$BW$36)*--(TODAY()-('[8]1'!$A$9:$A$36)&gt;=$Z$4)*(('[8]1'!$C$9:$C$36)=$G26))-SUMPRODUCT(('[8]1'!$BV$9:$BW$36)*--(TODAY()-('[8]1'!$A$9:$A$36)&lt;$Z$4)*(('[8]1'!$C$9:$C$36)=G26)))</f>
        <v>0</v>
      </c>
      <c r="AA26" s="173">
        <f ca="1">IF(SUMPRODUCT(('[8]1'!$BT$9:$BU$36-'[8]1'!$BV$9:$BW$36)*--(TODAY()-('[8]1'!$A$9:$A$36)&gt;=$AA$4)*(('[8]1'!$C$9:$C$36)=$G26))-SUMPRODUCT(('[8]1'!$BV$9:$BW$36)*--(TODAY()-('[8]1'!$A$9:$A$36)&lt;$AA$4)*(('[8]1'!$C$9:$C$36)=$G26))-SUM(Z26:Z26)&lt;0,"",SUMPRODUCT(('[8]1'!$BT$9:$BU$36-'[8]1'!$BV$9:$BW$36)*--(TODAY()-('[8]1'!$A$9:$A$36)&gt;=$AA$4)*(('[8]1'!$C$9:$C$36)=$G26))-SUMPRODUCT(('[8]1'!$BV$9:$BW$36)*--(TODAY()-('[8]1'!$A$9:$A$36)&lt;$AA$4)*(('[8]1'!$C$9:$C$36)=$G26))-SUM(Z26:Z26))</f>
        <v>0</v>
      </c>
      <c r="AB26" s="173">
        <f ca="1">IF(SUMPRODUCT(('[8]1'!$BT$9:$BU$36-'[8]1'!$BV$9:$BW$36)*--(TODAY()-('[8]1'!$A$9:$A$36)&gt;=$AB$4)*(('[8]1'!$C$9:$C$36)=$G26))-SUMPRODUCT(('[8]1'!$BV$9:$BW$36)*--(TODAY()-('[8]1'!$A$9:$A$36)&lt;$AB$4)*(('[8]1'!$C$9:$C$36)=$G26))-SUM(Z26:AA26)&lt;0,"",SUMPRODUCT(('[8]1'!$BT$9:$BU$36-'[8]1'!$BV$9:$BW$36)*--(TODAY()-('[8]1'!$A$9:$A$36)&gt;=$AB$4)*(('[8]1'!$C$9:$C$36)=$G26))-SUMPRODUCT(('[8]1'!$BV$9:$BW$36)*--(TODAY()-('[8]1'!$A$9:$A$36)&lt;$AB$4)*(('[8]1'!$C$9:$C$36)=$G26))-SUM(Z26:AA26))</f>
        <v>0</v>
      </c>
      <c r="AC26" s="173">
        <f ca="1">IF(SUMPRODUCT(('[8]1'!$BT$9:$BU$36-'[8]1'!$BV$9:$BW$36)*--(TODAY()-('[8]1'!$A$9:$A$36)&gt;=$AC$4)*(('[8]1'!$C$9:$C$36)=$G26))-SUMPRODUCT(('[8]1'!$BV$9:$BW$36)*--(TODAY()-('[8]1'!$A$9:$A$36)&lt;$AC$4)*(('[8]1'!$C$9:$C$36)=$G26))-SUM(Z26:AB26)&lt;0,"",SUMPRODUCT(('[8]1'!$BT$9:$BU$36-'[8]1'!$BV$9:$BW$36)*--(TODAY()-('[8]1'!$A$9:$A$36)&gt;=$AC$4)*(('[8]1'!$C$9:$C$36)=$G26))-SUMPRODUCT(('[8]1'!$BV$9:$BW$36)*--(TODAY()-('[8]1'!$A$9:$A$36)&lt;$AC$4)*(('[8]1'!$C$9:$C$36)=$G26))-SUM(Z26:AB26))</f>
        <v>0</v>
      </c>
      <c r="AD26" s="173">
        <f ca="1">IF(SUMPRODUCT(('[8]1'!$BT$9:$BU$36-'[8]1'!$BV$9:$BW$36)*--(TODAY()-('[8]1'!$A$9:$A$36)&gt;=$AD$4)*(('[8]1'!$C$9:$C$36)=$G26))-SUMPRODUCT(('[8]1'!$BV$9:$BW$36)*--(TODAY()-('[8]1'!$A$9:$A$36)&lt;$AD$4)*(('[8]1'!$C$9:$C$36)=$G26))-SUM(Z26:AC26)&lt;0,"",SUMPRODUCT(('[8]1'!$BT$9:$BU$36-'[8]1'!$BV$9:$BW$36)*--(TODAY()-('[8]1'!$A$9:$A$36)&gt;=$AD$4)*(('[8]1'!$C$9:$C$36)=$G26))-SUMPRODUCT(('[8]1'!$BV$9:$BW$36)*--(TODAY()-('[8]1'!$A$9:$A$36)&lt;$AD$4)*(('[8]1'!$C$9:$C$36)=$G26))-SUM(Z26:AC26))</f>
        <v>0</v>
      </c>
      <c r="AE26" s="173">
        <f ca="1">IF(SUMPRODUCT(('[8]1'!$BT$9:$BU$36-'[8]1'!$BV$9:$BW$36)*--(TODAY()-('[8]1'!$A$9:$A$36)&gt;=$AE$4)*(('[8]1'!$C$9:$C$36)=$G26))-SUMPRODUCT(('[8]1'!$BV$9:$BW$36)*--(TODAY()-('[8]1'!$A$9:$A$36)&lt;$AE$4)*(('[8]1'!$C$9:$C$36)=$G26))-SUM(Z26:AD26)&lt;0,"",SUMPRODUCT(('[8]1'!$BT$9:$BU$36-'[8]1'!$BV$9:$BW$36)*--(TODAY()-('[8]1'!$A$9:$A$36)&gt;=$AE$4)*(('[8]1'!$C$9:$C$36)=$G26))-SUMPRODUCT(('[8]1'!$BV$9:$BW$36)*--(TODAY()-('[8]1'!$A$9:$A$36)&lt;$AE$4)*(('[8]1'!$C$9:$C$36)=$G26))-SUM(Z26:AD26))</f>
        <v>0</v>
      </c>
      <c r="AF26" s="174">
        <f ca="1">IF(SUMPRODUCT(('[8]1'!$BT$9:$BU$36-'[8]1'!$BV$9:$BW$36)*--(TODAY()-('[8]1'!$A$9:$A$36)&gt;=$AF$4)*(('[8]1'!$C$9:$C$36)=$G26))-SUMPRODUCT(('[8]1'!$BV$9:$BW$36)*--(TODAY()-('[8]1'!$A$9:$A$36)&lt;$AF$4)*(('[8]1'!$C$9:$C$36)=$G26))-SUM(Z26:AE26)&lt;0,"",SUMPRODUCT(('[8]1'!$BT$9:$BU$36-'[8]1'!$BV$9:$BW$36)*--(TODAY()-('[8]1'!$A$9:$A$36)&gt;=$AF$4)*(('[8]1'!$C$9:$C$36)=$G26))-SUMPRODUCT(('[8]1'!$BV$9:$BW$36)*--(TODAY()-('[8]1'!$A$9:$A$36)&lt;$AF$4)*(('[8]1'!$C$9:$C$36)=$G26))-SUM(Z26:AE26))</f>
        <v>0</v>
      </c>
      <c r="AG26"/>
    </row>
    <row r="27" spans="1:33" ht="15.75" thickBot="1">
      <c r="D27" s="141"/>
      <c r="E27" s="142"/>
      <c r="F27" s="189"/>
      <c r="G27" s="144" t="str">
        <f t="array" ref="G27">IFERROR(INDEX('5'!$H$8:$BK$117,SMALL(IF('5'!$BK$8:$BK$117&gt;0,ROW('5'!$BK$8:$BK$117)),ROW(G23))-4,COLUMN()-7),"")</f>
        <v/>
      </c>
      <c r="H27" s="185">
        <f>SUMIFS('[8]1'!BU:BU,'[8]1'!C:C,$G27,'[8]1'!BN:BN,$A$3)+SUMIFS('[8]1'!BT:BT,'[8]1'!C:C,$G27,'[8]1'!BN:BN,$A$3)-(SUMIFS('[8]1'!BW:BW,'[8]1'!C:C,$G27,'[8]1'!BN:BN,$A$3))-(SUMIFS('[8]1'!BV:BV,'[8]1'!C:C,$G27,'[8]1'!BN:BN,$A$3))</f>
        <v>0</v>
      </c>
      <c r="I27" s="177"/>
      <c r="J27" s="161">
        <f>P27+R27+T27</f>
        <v>0</v>
      </c>
      <c r="K27" s="162" t="str">
        <f>IF(O27&gt;=0," ",W27-#REF!)</f>
        <v xml:space="preserve"> </v>
      </c>
      <c r="L27" s="162" t="str">
        <f>IF(O27&gt;=0," ",MOD(K27,30))</f>
        <v xml:space="preserve"> </v>
      </c>
      <c r="M27" s="162" t="str">
        <f>IF(O27&gt;=0," ",TRUNC(K27/30))</f>
        <v xml:space="preserve"> </v>
      </c>
      <c r="N27" s="163">
        <f>IF(I27="",H27-J27,I27-J27)</f>
        <v>0</v>
      </c>
      <c r="O27" s="178" t="str">
        <f>IF(N27&gt;0,N27,"")</f>
        <v/>
      </c>
      <c r="P27" s="165"/>
      <c r="Q27" s="166"/>
      <c r="R27" s="188"/>
      <c r="S27" s="168"/>
      <c r="T27" s="167"/>
      <c r="U27" s="168"/>
      <c r="V27" s="169">
        <f>MAX(Q27,S27,U27)</f>
        <v>0</v>
      </c>
      <c r="W27" s="170">
        <f ca="1">IF(V27&gt;1/1/2012,V27,NOW())</f>
        <v>44376.405651273148</v>
      </c>
      <c r="X27" s="171"/>
      <c r="Y27" s="172"/>
      <c r="Z27" s="173">
        <f ca="1">IF(SUMPRODUCT(('[8]1'!$BT$9:$BU$36-'[8]1'!$BV$9:$BW$36)*--(TODAY()-('[8]1'!$A$9:$A$36)&gt;=$Z$4)*(('[8]1'!$C$9:$C$36)=$G27))-SUMPRODUCT(('[8]1'!$BV$9:$BW$36)*--(TODAY()-('[8]1'!$A$9:$A$36)&lt;$Z$4)*(('[8]1'!$C$9:$C$36)=G27))&lt;0,"",SUMPRODUCT(('[8]1'!$BT$9:$BU$36-'[8]1'!$BV$9:$BW$36)*--(TODAY()-('[8]1'!$A$9:$A$36)&gt;=$Z$4)*(('[8]1'!$C$9:$C$36)=$G27))-SUMPRODUCT(('[8]1'!$BV$9:$BW$36)*--(TODAY()-('[8]1'!$A$9:$A$36)&lt;$Z$4)*(('[8]1'!$C$9:$C$36)=G27)))</f>
        <v>0</v>
      </c>
      <c r="AA27" s="173">
        <f ca="1">IF(SUMPRODUCT(('[8]1'!$BT$9:$BU$36-'[8]1'!$BV$9:$BW$36)*--(TODAY()-('[8]1'!$A$9:$A$36)&gt;=$AA$4)*(('[8]1'!$C$9:$C$36)=$G27))-SUMPRODUCT(('[8]1'!$BV$9:$BW$36)*--(TODAY()-('[8]1'!$A$9:$A$36)&lt;$AA$4)*(('[8]1'!$C$9:$C$36)=$G27))-SUM(Z27:Z27)&lt;0,"",SUMPRODUCT(('[8]1'!$BT$9:$BU$36-'[8]1'!$BV$9:$BW$36)*--(TODAY()-('[8]1'!$A$9:$A$36)&gt;=$AA$4)*(('[8]1'!$C$9:$C$36)=$G27))-SUMPRODUCT(('[8]1'!$BV$9:$BW$36)*--(TODAY()-('[8]1'!$A$9:$A$36)&lt;$AA$4)*(('[8]1'!$C$9:$C$36)=$G27))-SUM(Z27:Z27))</f>
        <v>0</v>
      </c>
      <c r="AB27" s="173">
        <f ca="1">IF(SUMPRODUCT(('[8]1'!$BT$9:$BU$36-'[8]1'!$BV$9:$BW$36)*--(TODAY()-('[8]1'!$A$9:$A$36)&gt;=$AB$4)*(('[8]1'!$C$9:$C$36)=$G27))-SUMPRODUCT(('[8]1'!$BV$9:$BW$36)*--(TODAY()-('[8]1'!$A$9:$A$36)&lt;$AB$4)*(('[8]1'!$C$9:$C$36)=$G27))-SUM(Z27:AA27)&lt;0,"",SUMPRODUCT(('[8]1'!$BT$9:$BU$36-'[8]1'!$BV$9:$BW$36)*--(TODAY()-('[8]1'!$A$9:$A$36)&gt;=$AB$4)*(('[8]1'!$C$9:$C$36)=$G27))-SUMPRODUCT(('[8]1'!$BV$9:$BW$36)*--(TODAY()-('[8]1'!$A$9:$A$36)&lt;$AB$4)*(('[8]1'!$C$9:$C$36)=$G27))-SUM(Z27:AA27))</f>
        <v>0</v>
      </c>
      <c r="AC27" s="173">
        <f ca="1">IF(SUMPRODUCT(('[8]1'!$BT$9:$BU$36-'[8]1'!$BV$9:$BW$36)*--(TODAY()-('[8]1'!$A$9:$A$36)&gt;=$AC$4)*(('[8]1'!$C$9:$C$36)=$G27))-SUMPRODUCT(('[8]1'!$BV$9:$BW$36)*--(TODAY()-('[8]1'!$A$9:$A$36)&lt;$AC$4)*(('[8]1'!$C$9:$C$36)=$G27))-SUM(Z27:AB27)&lt;0,"",SUMPRODUCT(('[8]1'!$BT$9:$BU$36-'[8]1'!$BV$9:$BW$36)*--(TODAY()-('[8]1'!$A$9:$A$36)&gt;=$AC$4)*(('[8]1'!$C$9:$C$36)=$G27))-SUMPRODUCT(('[8]1'!$BV$9:$BW$36)*--(TODAY()-('[8]1'!$A$9:$A$36)&lt;$AC$4)*(('[8]1'!$C$9:$C$36)=$G27))-SUM(Z27:AB27))</f>
        <v>0</v>
      </c>
      <c r="AD27" s="173">
        <f ca="1">IF(SUMPRODUCT(('[8]1'!$BT$9:$BU$36-'[8]1'!$BV$9:$BW$36)*--(TODAY()-('[8]1'!$A$9:$A$36)&gt;=$AD$4)*(('[8]1'!$C$9:$C$36)=$G27))-SUMPRODUCT(('[8]1'!$BV$9:$BW$36)*--(TODAY()-('[8]1'!$A$9:$A$36)&lt;$AD$4)*(('[8]1'!$C$9:$C$36)=$G27))-SUM(Z27:AC27)&lt;0,"",SUMPRODUCT(('[8]1'!$BT$9:$BU$36-'[8]1'!$BV$9:$BW$36)*--(TODAY()-('[8]1'!$A$9:$A$36)&gt;=$AD$4)*(('[8]1'!$C$9:$C$36)=$G27))-SUMPRODUCT(('[8]1'!$BV$9:$BW$36)*--(TODAY()-('[8]1'!$A$9:$A$36)&lt;$AD$4)*(('[8]1'!$C$9:$C$36)=$G27))-SUM(Z27:AC27))</f>
        <v>0</v>
      </c>
      <c r="AE27" s="173">
        <f ca="1">IF(SUMPRODUCT(('[8]1'!$BT$9:$BU$36-'[8]1'!$BV$9:$BW$36)*--(TODAY()-('[8]1'!$A$9:$A$36)&gt;=$AE$4)*(('[8]1'!$C$9:$C$36)=$G27))-SUMPRODUCT(('[8]1'!$BV$9:$BW$36)*--(TODAY()-('[8]1'!$A$9:$A$36)&lt;$AE$4)*(('[8]1'!$C$9:$C$36)=$G27))-SUM(Z27:AD27)&lt;0,"",SUMPRODUCT(('[8]1'!$BT$9:$BU$36-'[8]1'!$BV$9:$BW$36)*--(TODAY()-('[8]1'!$A$9:$A$36)&gt;=$AE$4)*(('[8]1'!$C$9:$C$36)=$G27))-SUMPRODUCT(('[8]1'!$BV$9:$BW$36)*--(TODAY()-('[8]1'!$A$9:$A$36)&lt;$AE$4)*(('[8]1'!$C$9:$C$36)=$G27))-SUM(Z27:AD27))</f>
        <v>0</v>
      </c>
      <c r="AF27" s="174">
        <f ca="1">IF(SUMPRODUCT(('[8]1'!$BT$9:$BU$36-'[8]1'!$BV$9:$BW$36)*--(TODAY()-('[8]1'!$A$9:$A$36)&gt;=$AF$4)*(('[8]1'!$C$9:$C$36)=$G27))-SUMPRODUCT(('[8]1'!$BV$9:$BW$36)*--(TODAY()-('[8]1'!$A$9:$A$36)&lt;$AF$4)*(('[8]1'!$C$9:$C$36)=$G27))-SUM(Z27:AE27)&lt;0,"",SUMPRODUCT(('[8]1'!$BT$9:$BU$36-'[8]1'!$BV$9:$BW$36)*--(TODAY()-('[8]1'!$A$9:$A$36)&gt;=$AF$4)*(('[8]1'!$C$9:$C$36)=$G27))-SUMPRODUCT(('[8]1'!$BV$9:$BW$36)*--(TODAY()-('[8]1'!$A$9:$A$36)&lt;$AF$4)*(('[8]1'!$C$9:$C$36)=$G27))-SUM(Z27:AE27))</f>
        <v>0</v>
      </c>
      <c r="AG27"/>
    </row>
    <row r="28" spans="1:33" ht="15.75" thickBot="1">
      <c r="D28" s="141"/>
      <c r="E28" s="142"/>
      <c r="F28" s="189"/>
      <c r="G28" s="144" t="str">
        <f t="array" ref="G28">IFERROR(INDEX('5'!$H$8:$BK$117,SMALL(IF('5'!$BK$8:$BK$117&gt;0,ROW('5'!$BK$8:$BK$117)),ROW(G24))-4,COLUMN()-7),"")</f>
        <v/>
      </c>
      <c r="H28" s="185">
        <f>SUMIFS('[8]1'!BU:BU,'[8]1'!C:C,$G28,'[8]1'!BN:BN,$A$3)+SUMIFS('[8]1'!BT:BT,'[8]1'!C:C,$G28,'[8]1'!BN:BN,$A$3)-(SUMIFS('[8]1'!BW:BW,'[8]1'!C:C,$G28,'[8]1'!BN:BN,$A$3))-(SUMIFS('[8]1'!BV:BV,'[8]1'!C:C,$G28,'[8]1'!BN:BN,$A$3))</f>
        <v>0</v>
      </c>
      <c r="I28" s="177"/>
      <c r="J28" s="161">
        <f t="shared" ref="J28:J35" si="20">P28+R28+T28</f>
        <v>0</v>
      </c>
      <c r="K28" s="162" t="str">
        <f>IF(O28&gt;=0," ",W28-#REF!)</f>
        <v xml:space="preserve"> </v>
      </c>
      <c r="L28" s="162" t="str">
        <f t="shared" ref="L28" si="21">IF(O28&gt;=0," ",MOD(K28,30))</f>
        <v xml:space="preserve"> </v>
      </c>
      <c r="M28" s="162" t="str">
        <f t="shared" ref="M28" si="22">IF(O28&gt;=0," ",TRUNC(K28/30))</f>
        <v xml:space="preserve"> </v>
      </c>
      <c r="N28" s="163">
        <f t="shared" ref="N28" si="23">IF(I28="",H28-J28,I28-J28)</f>
        <v>0</v>
      </c>
      <c r="O28" s="178" t="str">
        <f t="shared" ref="O28" si="24">IF(N28&gt;0,N28,"")</f>
        <v/>
      </c>
      <c r="P28" s="165"/>
      <c r="Q28" s="166"/>
      <c r="R28" s="188"/>
      <c r="S28" s="168"/>
      <c r="T28" s="167"/>
      <c r="U28" s="168"/>
      <c r="V28" s="169">
        <f t="shared" ref="V28:V38" si="25">MAX(Q28,S28,U28)</f>
        <v>0</v>
      </c>
      <c r="W28" s="170">
        <f t="shared" ref="W28:W38" ca="1" si="26">IF(V28&gt;1/1/2012,V28,NOW())</f>
        <v>44376.405651273148</v>
      </c>
      <c r="X28" s="171"/>
      <c r="Y28" s="172"/>
      <c r="Z28" s="173">
        <f ca="1">IF(SUMPRODUCT(('[8]1'!$BT$9:$BU$36-'[8]1'!$BV$9:$BW$36)*--(TODAY()-('[8]1'!$A$9:$A$36)&gt;=$Z$4)*(('[8]1'!$C$9:$C$36)=$G28))-SUMPRODUCT(('[8]1'!$BV$9:$BW$36)*--(TODAY()-('[8]1'!$A$9:$A$36)&lt;$Z$4)*(('[8]1'!$C$9:$C$36)=G28))&lt;0,"",SUMPRODUCT(('[8]1'!$BT$9:$BU$36-'[8]1'!$BV$9:$BW$36)*--(TODAY()-('[8]1'!$A$9:$A$36)&gt;=$Z$4)*(('[8]1'!$C$9:$C$36)=$G28))-SUMPRODUCT(('[8]1'!$BV$9:$BW$36)*--(TODAY()-('[8]1'!$A$9:$A$36)&lt;$Z$4)*(('[8]1'!$C$9:$C$36)=G28)))</f>
        <v>0</v>
      </c>
      <c r="AA28" s="173">
        <f ca="1">IF(SUMPRODUCT(('[8]1'!$BT$9:$BU$36-'[8]1'!$BV$9:$BW$36)*--(TODAY()-('[8]1'!$A$9:$A$36)&gt;=$AA$4)*(('[8]1'!$C$9:$C$36)=$G28))-SUMPRODUCT(('[8]1'!$BV$9:$BW$36)*--(TODAY()-('[8]1'!$A$9:$A$36)&lt;$AA$4)*(('[8]1'!$C$9:$C$36)=$G28))-SUM(Z28:Z28)&lt;0,"",SUMPRODUCT(('[8]1'!$BT$9:$BU$36-'[8]1'!$BV$9:$BW$36)*--(TODAY()-('[8]1'!$A$9:$A$36)&gt;=$AA$4)*(('[8]1'!$C$9:$C$36)=$G28))-SUMPRODUCT(('[8]1'!$BV$9:$BW$36)*--(TODAY()-('[8]1'!$A$9:$A$36)&lt;$AA$4)*(('[8]1'!$C$9:$C$36)=$G28))-SUM(Z28:Z28))</f>
        <v>0</v>
      </c>
      <c r="AB28" s="173">
        <f ca="1">IF(SUMPRODUCT(('[8]1'!$BT$9:$BU$36-'[8]1'!$BV$9:$BW$36)*--(TODAY()-('[8]1'!$A$9:$A$36)&gt;=$AB$4)*(('[8]1'!$C$9:$C$36)=$G28))-SUMPRODUCT(('[8]1'!$BV$9:$BW$36)*--(TODAY()-('[8]1'!$A$9:$A$36)&lt;$AB$4)*(('[8]1'!$C$9:$C$36)=$G28))-SUM(Z28:AA28)&lt;0,"",SUMPRODUCT(('[8]1'!$BT$9:$BU$36-'[8]1'!$BV$9:$BW$36)*--(TODAY()-('[8]1'!$A$9:$A$36)&gt;=$AB$4)*(('[8]1'!$C$9:$C$36)=$G28))-SUMPRODUCT(('[8]1'!$BV$9:$BW$36)*--(TODAY()-('[8]1'!$A$9:$A$36)&lt;$AB$4)*(('[8]1'!$C$9:$C$36)=$G28))-SUM(Z28:AA28))</f>
        <v>0</v>
      </c>
      <c r="AC28" s="173">
        <f ca="1">IF(SUMPRODUCT(('[8]1'!$BT$9:$BU$36-'[8]1'!$BV$9:$BW$36)*--(TODAY()-('[8]1'!$A$9:$A$36)&gt;=$AC$4)*(('[8]1'!$C$9:$C$36)=$G28))-SUMPRODUCT(('[8]1'!$BV$9:$BW$36)*--(TODAY()-('[8]1'!$A$9:$A$36)&lt;$AC$4)*(('[8]1'!$C$9:$C$36)=$G28))-SUM(Z28:AB28)&lt;0,"",SUMPRODUCT(('[8]1'!$BT$9:$BU$36-'[8]1'!$BV$9:$BW$36)*--(TODAY()-('[8]1'!$A$9:$A$36)&gt;=$AC$4)*(('[8]1'!$C$9:$C$36)=$G28))-SUMPRODUCT(('[8]1'!$BV$9:$BW$36)*--(TODAY()-('[8]1'!$A$9:$A$36)&lt;$AC$4)*(('[8]1'!$C$9:$C$36)=$G28))-SUM(Z28:AB28))</f>
        <v>0</v>
      </c>
      <c r="AD28" s="173">
        <f ca="1">IF(SUMPRODUCT(('[8]1'!$BT$9:$BU$36-'[8]1'!$BV$9:$BW$36)*--(TODAY()-('[8]1'!$A$9:$A$36)&gt;=$AD$4)*(('[8]1'!$C$9:$C$36)=$G28))-SUMPRODUCT(('[8]1'!$BV$9:$BW$36)*--(TODAY()-('[8]1'!$A$9:$A$36)&lt;$AD$4)*(('[8]1'!$C$9:$C$36)=$G28))-SUM(Z28:AC28)&lt;0,"",SUMPRODUCT(('[8]1'!$BT$9:$BU$36-'[8]1'!$BV$9:$BW$36)*--(TODAY()-('[8]1'!$A$9:$A$36)&gt;=$AD$4)*(('[8]1'!$C$9:$C$36)=$G28))-SUMPRODUCT(('[8]1'!$BV$9:$BW$36)*--(TODAY()-('[8]1'!$A$9:$A$36)&lt;$AD$4)*(('[8]1'!$C$9:$C$36)=$G28))-SUM(Z28:AC28))</f>
        <v>0</v>
      </c>
      <c r="AE28" s="173">
        <f ca="1">IF(SUMPRODUCT(('[8]1'!$BT$9:$BU$36-'[8]1'!$BV$9:$BW$36)*--(TODAY()-('[8]1'!$A$9:$A$36)&gt;=$AE$4)*(('[8]1'!$C$9:$C$36)=$G28))-SUMPRODUCT(('[8]1'!$BV$9:$BW$36)*--(TODAY()-('[8]1'!$A$9:$A$36)&lt;$AE$4)*(('[8]1'!$C$9:$C$36)=$G28))-SUM(Z28:AD28)&lt;0,"",SUMPRODUCT(('[8]1'!$BT$9:$BU$36-'[8]1'!$BV$9:$BW$36)*--(TODAY()-('[8]1'!$A$9:$A$36)&gt;=$AE$4)*(('[8]1'!$C$9:$C$36)=$G28))-SUMPRODUCT(('[8]1'!$BV$9:$BW$36)*--(TODAY()-('[8]1'!$A$9:$A$36)&lt;$AE$4)*(('[8]1'!$C$9:$C$36)=$G28))-SUM(Z28:AD28))</f>
        <v>0</v>
      </c>
      <c r="AF28" s="174">
        <f ca="1">IF(SUMPRODUCT(('[8]1'!$BT$9:$BU$36-'[8]1'!$BV$9:$BW$36)*--(TODAY()-('[8]1'!$A$9:$A$36)&gt;=$AF$4)*(('[8]1'!$C$9:$C$36)=$G28))-SUMPRODUCT(('[8]1'!$BV$9:$BW$36)*--(TODAY()-('[8]1'!$A$9:$A$36)&lt;$AF$4)*(('[8]1'!$C$9:$C$36)=$G28))-SUM(Z28:AE28)&lt;0,"",SUMPRODUCT(('[8]1'!$BT$9:$BU$36-'[8]1'!$BV$9:$BW$36)*--(TODAY()-('[8]1'!$A$9:$A$36)&gt;=$AF$4)*(('[8]1'!$C$9:$C$36)=$G28))-SUMPRODUCT(('[8]1'!$BV$9:$BW$36)*--(TODAY()-('[8]1'!$A$9:$A$36)&lt;$AF$4)*(('[8]1'!$C$9:$C$36)=$G28))-SUM(Z28:AE28))</f>
        <v>0</v>
      </c>
      <c r="AG28"/>
    </row>
    <row r="29" spans="1:33" ht="15.75" thickBot="1">
      <c r="D29" s="141"/>
      <c r="E29" s="142"/>
      <c r="F29" s="189"/>
      <c r="G29" s="144" t="str">
        <f t="array" ref="G29">IFERROR(INDEX('5'!$H$8:$BK$117,SMALL(IF('5'!$BK$8:$BK$117&gt;0,ROW('5'!$BK$8:$BK$117)),ROW(G25))-4,COLUMN()-7),"")</f>
        <v/>
      </c>
      <c r="H29" s="185">
        <f>SUMIFS('[8]1'!BU:BU,'[8]1'!C:C,$G29,'[8]1'!BN:BN,$A$3)+SUMIFS('[8]1'!BT:BT,'[8]1'!C:C,$G29,'[8]1'!BN:BN,$A$3)-(SUMIFS('[8]1'!BW:BW,'[8]1'!C:C,$G29,'[8]1'!BN:BN,$A$3))-(SUMIFS('[8]1'!BV:BV,'[8]1'!C:C,$G29,'[8]1'!BN:BN,$A$3))</f>
        <v>0</v>
      </c>
      <c r="I29" s="177"/>
      <c r="J29" s="161">
        <f t="shared" si="20"/>
        <v>0</v>
      </c>
      <c r="K29" s="162" t="str">
        <f>IF(O29&gt;=0," ",W29-#REF!)</f>
        <v xml:space="preserve"> </v>
      </c>
      <c r="L29" s="162" t="str">
        <f>IF(O29&gt;=0," ",MOD(K29,30))</f>
        <v xml:space="preserve"> </v>
      </c>
      <c r="M29" s="162" t="str">
        <f>IF(O29&gt;=0," ",TRUNC(K29/30))</f>
        <v xml:space="preserve"> </v>
      </c>
      <c r="N29" s="163">
        <f>IF(I29="",H29-J29,I29-J29)</f>
        <v>0</v>
      </c>
      <c r="O29" s="178" t="str">
        <f>IF(N29&gt;0,N29,"")</f>
        <v/>
      </c>
      <c r="P29" s="165"/>
      <c r="Q29" s="166"/>
      <c r="R29" s="188"/>
      <c r="S29" s="168"/>
      <c r="T29" s="167"/>
      <c r="U29" s="168"/>
      <c r="V29" s="169">
        <f t="shared" si="25"/>
        <v>0</v>
      </c>
      <c r="W29" s="170">
        <f t="shared" ca="1" si="26"/>
        <v>44376.405651273148</v>
      </c>
      <c r="X29" s="171"/>
      <c r="Y29" s="172"/>
      <c r="Z29" s="173">
        <f ca="1">IF(SUMPRODUCT(('[8]1'!$BT$9:$BU$36-'[8]1'!$BV$9:$BW$36)*--(TODAY()-('[8]1'!$A$9:$A$36)&gt;=$Z$4)*(('[8]1'!$C$9:$C$36)=$G29))-SUMPRODUCT(('[8]1'!$BV$9:$BW$36)*--(TODAY()-('[8]1'!$A$9:$A$36)&lt;$Z$4)*(('[8]1'!$C$9:$C$36)=G29))&lt;0,"",SUMPRODUCT(('[8]1'!$BT$9:$BU$36-'[8]1'!$BV$9:$BW$36)*--(TODAY()-('[8]1'!$A$9:$A$36)&gt;=$Z$4)*(('[8]1'!$C$9:$C$36)=$G29))-SUMPRODUCT(('[8]1'!$BV$9:$BW$36)*--(TODAY()-('[8]1'!$A$9:$A$36)&lt;$Z$4)*(('[8]1'!$C$9:$C$36)=G29)))</f>
        <v>0</v>
      </c>
      <c r="AA29" s="173">
        <f ca="1">IF(SUMPRODUCT(('[8]1'!$BT$9:$BU$36-'[8]1'!$BV$9:$BW$36)*--(TODAY()-('[8]1'!$A$9:$A$36)&gt;=$AA$4)*(('[8]1'!$C$9:$C$36)=$G29))-SUMPRODUCT(('[8]1'!$BV$9:$BW$36)*--(TODAY()-('[8]1'!$A$9:$A$36)&lt;$AA$4)*(('[8]1'!$C$9:$C$36)=$G29))-SUM(Z29:Z29)&lt;0,"",SUMPRODUCT(('[8]1'!$BT$9:$BU$36-'[8]1'!$BV$9:$BW$36)*--(TODAY()-('[8]1'!$A$9:$A$36)&gt;=$AA$4)*(('[8]1'!$C$9:$C$36)=$G29))-SUMPRODUCT(('[8]1'!$BV$9:$BW$36)*--(TODAY()-('[8]1'!$A$9:$A$36)&lt;$AA$4)*(('[8]1'!$C$9:$C$36)=$G29))-SUM(Z29:Z29))</f>
        <v>0</v>
      </c>
      <c r="AB29" s="173">
        <f ca="1">IF(SUMPRODUCT(('[8]1'!$BT$9:$BU$36-'[8]1'!$BV$9:$BW$36)*--(TODAY()-('[8]1'!$A$9:$A$36)&gt;=$AB$4)*(('[8]1'!$C$9:$C$36)=$G29))-SUMPRODUCT(('[8]1'!$BV$9:$BW$36)*--(TODAY()-('[8]1'!$A$9:$A$36)&lt;$AB$4)*(('[8]1'!$C$9:$C$36)=$G29))-SUM(Z29:AA29)&lt;0,"",SUMPRODUCT(('[8]1'!$BT$9:$BU$36-'[8]1'!$BV$9:$BW$36)*--(TODAY()-('[8]1'!$A$9:$A$36)&gt;=$AB$4)*(('[8]1'!$C$9:$C$36)=$G29))-SUMPRODUCT(('[8]1'!$BV$9:$BW$36)*--(TODAY()-('[8]1'!$A$9:$A$36)&lt;$AB$4)*(('[8]1'!$C$9:$C$36)=$G29))-SUM(Z29:AA29))</f>
        <v>0</v>
      </c>
      <c r="AC29" s="173">
        <f ca="1">IF(SUMPRODUCT(('[8]1'!$BT$9:$BU$36-'[8]1'!$BV$9:$BW$36)*--(TODAY()-('[8]1'!$A$9:$A$36)&gt;=$AC$4)*(('[8]1'!$C$9:$C$36)=$G29))-SUMPRODUCT(('[8]1'!$BV$9:$BW$36)*--(TODAY()-('[8]1'!$A$9:$A$36)&lt;$AC$4)*(('[8]1'!$C$9:$C$36)=$G29))-SUM(Z29:AB29)&lt;0,"",SUMPRODUCT(('[8]1'!$BT$9:$BU$36-'[8]1'!$BV$9:$BW$36)*--(TODAY()-('[8]1'!$A$9:$A$36)&gt;=$AC$4)*(('[8]1'!$C$9:$C$36)=$G29))-SUMPRODUCT(('[8]1'!$BV$9:$BW$36)*--(TODAY()-('[8]1'!$A$9:$A$36)&lt;$AC$4)*(('[8]1'!$C$9:$C$36)=$G29))-SUM(Z29:AB29))</f>
        <v>0</v>
      </c>
      <c r="AD29" s="173">
        <f ca="1">IF(SUMPRODUCT(('[8]1'!$BT$9:$BU$36-'[8]1'!$BV$9:$BW$36)*--(TODAY()-('[8]1'!$A$9:$A$36)&gt;=$AD$4)*(('[8]1'!$C$9:$C$36)=$G29))-SUMPRODUCT(('[8]1'!$BV$9:$BW$36)*--(TODAY()-('[8]1'!$A$9:$A$36)&lt;$AD$4)*(('[8]1'!$C$9:$C$36)=$G29))-SUM(Z29:AC29)&lt;0,"",SUMPRODUCT(('[8]1'!$BT$9:$BU$36-'[8]1'!$BV$9:$BW$36)*--(TODAY()-('[8]1'!$A$9:$A$36)&gt;=$AD$4)*(('[8]1'!$C$9:$C$36)=$G29))-SUMPRODUCT(('[8]1'!$BV$9:$BW$36)*--(TODAY()-('[8]1'!$A$9:$A$36)&lt;$AD$4)*(('[8]1'!$C$9:$C$36)=$G29))-SUM(Z29:AC29))</f>
        <v>0</v>
      </c>
      <c r="AE29" s="173">
        <f ca="1">IF(SUMPRODUCT(('[8]1'!$BT$9:$BU$36-'[8]1'!$BV$9:$BW$36)*--(TODAY()-('[8]1'!$A$9:$A$36)&gt;=$AE$4)*(('[8]1'!$C$9:$C$36)=$G29))-SUMPRODUCT(('[8]1'!$BV$9:$BW$36)*--(TODAY()-('[8]1'!$A$9:$A$36)&lt;$AE$4)*(('[8]1'!$C$9:$C$36)=$G29))-SUM(Z29:AD29)&lt;0,"",SUMPRODUCT(('[8]1'!$BT$9:$BU$36-'[8]1'!$BV$9:$BW$36)*--(TODAY()-('[8]1'!$A$9:$A$36)&gt;=$AE$4)*(('[8]1'!$C$9:$C$36)=$G29))-SUMPRODUCT(('[8]1'!$BV$9:$BW$36)*--(TODAY()-('[8]1'!$A$9:$A$36)&lt;$AE$4)*(('[8]1'!$C$9:$C$36)=$G29))-SUM(Z29:AD29))</f>
        <v>0</v>
      </c>
      <c r="AF29" s="174">
        <f ca="1">IF(SUMPRODUCT(('[8]1'!$BT$9:$BU$36-'[8]1'!$BV$9:$BW$36)*--(TODAY()-('[8]1'!$A$9:$A$36)&gt;=$AF$4)*(('[8]1'!$C$9:$C$36)=$G29))-SUMPRODUCT(('[8]1'!$BV$9:$BW$36)*--(TODAY()-('[8]1'!$A$9:$A$36)&lt;$AF$4)*(('[8]1'!$C$9:$C$36)=$G29))-SUM(Z29:AE29)&lt;0,"",SUMPRODUCT(('[8]1'!$BT$9:$BU$36-'[8]1'!$BV$9:$BW$36)*--(TODAY()-('[8]1'!$A$9:$A$36)&gt;=$AF$4)*(('[8]1'!$C$9:$C$36)=$G29))-SUMPRODUCT(('[8]1'!$BV$9:$BW$36)*--(TODAY()-('[8]1'!$A$9:$A$36)&lt;$AF$4)*(('[8]1'!$C$9:$C$36)=$G29))-SUM(Z29:AE29))</f>
        <v>0</v>
      </c>
      <c r="AG29"/>
    </row>
    <row r="30" spans="1:33" ht="15.75" thickBot="1">
      <c r="D30" s="141"/>
      <c r="E30" s="142">
        <v>18</v>
      </c>
      <c r="F30" s="189"/>
      <c r="G30" s="144" t="str">
        <f t="array" ref="G30">IFERROR(INDEX('5'!$H$8:$BK$117,SMALL(IF('5'!$BK$8:$BK$117&gt;0,ROW('5'!$BK$8:$BK$117)),ROW(G26))-4,COLUMN()-7),"")</f>
        <v/>
      </c>
      <c r="H30" s="185">
        <f>SUMIFS('[8]1'!BU:BU,'[8]1'!C:C,$G30,'[8]1'!BN:BN,$A$3)+SUMIFS('[8]1'!BT:BT,'[8]1'!C:C,$G30,'[8]1'!BN:BN,$A$3)-(SUMIFS('[8]1'!BW:BW,'[8]1'!C:C,$G30,'[8]1'!BN:BN,$A$3))-(SUMIFS('[8]1'!BV:BV,'[8]1'!C:C,$G30,'[8]1'!BN:BN,$A$3))</f>
        <v>0</v>
      </c>
      <c r="I30" s="177"/>
      <c r="J30" s="161">
        <f t="shared" si="20"/>
        <v>0</v>
      </c>
      <c r="K30" s="162" t="str">
        <f>IF(O30&gt;=0," ",W30-#REF!)</f>
        <v xml:space="preserve"> </v>
      </c>
      <c r="L30" s="162" t="str">
        <f t="shared" ref="L30" si="27">IF(O30&gt;=0," ",MOD(K30,30))</f>
        <v xml:space="preserve"> </v>
      </c>
      <c r="M30" s="162" t="str">
        <f t="shared" ref="M30" si="28">IF(O30&gt;=0," ",TRUNC(K30/30))</f>
        <v xml:space="preserve"> </v>
      </c>
      <c r="N30" s="163">
        <f t="shared" ref="N30" si="29">IF(I30="",H30-J30,I30-J30)</f>
        <v>0</v>
      </c>
      <c r="O30" s="178" t="str">
        <f t="shared" ref="O30" si="30">IF(N30&gt;0,N30,"")</f>
        <v/>
      </c>
      <c r="P30" s="165"/>
      <c r="Q30" s="166"/>
      <c r="R30" s="188"/>
      <c r="S30" s="168"/>
      <c r="T30" s="167"/>
      <c r="U30" s="168"/>
      <c r="V30" s="169">
        <f t="shared" si="25"/>
        <v>0</v>
      </c>
      <c r="W30" s="170">
        <f t="shared" ca="1" si="26"/>
        <v>44376.405651273148</v>
      </c>
      <c r="X30" s="171"/>
      <c r="Y30" s="172"/>
      <c r="Z30" s="173">
        <f ca="1">IF(SUMPRODUCT(('[8]1'!$BT$9:$BU$36-'[8]1'!$BV$9:$BW$36)*--(TODAY()-('[8]1'!$A$9:$A$36)&gt;=$Z$4)*(('[8]1'!$C$9:$C$36)=$G30))-SUMPRODUCT(('[8]1'!$BV$9:$BW$36)*--(TODAY()-('[8]1'!$A$9:$A$36)&lt;$Z$4)*(('[8]1'!$C$9:$C$36)=G30))&lt;0,"",SUMPRODUCT(('[8]1'!$BT$9:$BU$36-'[8]1'!$BV$9:$BW$36)*--(TODAY()-('[8]1'!$A$9:$A$36)&gt;=$Z$4)*(('[8]1'!$C$9:$C$36)=$G30))-SUMPRODUCT(('[8]1'!$BV$9:$BW$36)*--(TODAY()-('[8]1'!$A$9:$A$36)&lt;$Z$4)*(('[8]1'!$C$9:$C$36)=G30)))</f>
        <v>0</v>
      </c>
      <c r="AA30" s="173">
        <f ca="1">IF(SUMPRODUCT(('[8]1'!$BT$9:$BU$36-'[8]1'!$BV$9:$BW$36)*--(TODAY()-('[8]1'!$A$9:$A$36)&gt;=$AA$4)*(('[8]1'!$C$9:$C$36)=$G30))-SUMPRODUCT(('[8]1'!$BV$9:$BW$36)*--(TODAY()-('[8]1'!$A$9:$A$36)&lt;$AA$4)*(('[8]1'!$C$9:$C$36)=$G30))-SUM(Z30:Z30)&lt;0,"",SUMPRODUCT(('[8]1'!$BT$9:$BU$36-'[8]1'!$BV$9:$BW$36)*--(TODAY()-('[8]1'!$A$9:$A$36)&gt;=$AA$4)*(('[8]1'!$C$9:$C$36)=$G30))-SUMPRODUCT(('[8]1'!$BV$9:$BW$36)*--(TODAY()-('[8]1'!$A$9:$A$36)&lt;$AA$4)*(('[8]1'!$C$9:$C$36)=$G30))-SUM(Z30:Z30))</f>
        <v>0</v>
      </c>
      <c r="AB30" s="173">
        <f ca="1">IF(SUMPRODUCT(('[8]1'!$BT$9:$BU$36-'[8]1'!$BV$9:$BW$36)*--(TODAY()-('[8]1'!$A$9:$A$36)&gt;=$AB$4)*(('[8]1'!$C$9:$C$36)=$G30))-SUMPRODUCT(('[8]1'!$BV$9:$BW$36)*--(TODAY()-('[8]1'!$A$9:$A$36)&lt;$AB$4)*(('[8]1'!$C$9:$C$36)=$G30))-SUM(Z30:AA30)&lt;0,"",SUMPRODUCT(('[8]1'!$BT$9:$BU$36-'[8]1'!$BV$9:$BW$36)*--(TODAY()-('[8]1'!$A$9:$A$36)&gt;=$AB$4)*(('[8]1'!$C$9:$C$36)=$G30))-SUMPRODUCT(('[8]1'!$BV$9:$BW$36)*--(TODAY()-('[8]1'!$A$9:$A$36)&lt;$AB$4)*(('[8]1'!$C$9:$C$36)=$G30))-SUM(Z30:AA30))</f>
        <v>0</v>
      </c>
      <c r="AC30" s="173">
        <f ca="1">IF(SUMPRODUCT(('[8]1'!$BT$9:$BU$36-'[8]1'!$BV$9:$BW$36)*--(TODAY()-('[8]1'!$A$9:$A$36)&gt;=$AC$4)*(('[8]1'!$C$9:$C$36)=$G30))-SUMPRODUCT(('[8]1'!$BV$9:$BW$36)*--(TODAY()-('[8]1'!$A$9:$A$36)&lt;$AC$4)*(('[8]1'!$C$9:$C$36)=$G30))-SUM(Z30:AB30)&lt;0,"",SUMPRODUCT(('[8]1'!$BT$9:$BU$36-'[8]1'!$BV$9:$BW$36)*--(TODAY()-('[8]1'!$A$9:$A$36)&gt;=$AC$4)*(('[8]1'!$C$9:$C$36)=$G30))-SUMPRODUCT(('[8]1'!$BV$9:$BW$36)*--(TODAY()-('[8]1'!$A$9:$A$36)&lt;$AC$4)*(('[8]1'!$C$9:$C$36)=$G30))-SUM(Z30:AB30))</f>
        <v>0</v>
      </c>
      <c r="AD30" s="173">
        <f ca="1">IF(SUMPRODUCT(('[8]1'!$BT$9:$BU$36-'[8]1'!$BV$9:$BW$36)*--(TODAY()-('[8]1'!$A$9:$A$36)&gt;=$AD$4)*(('[8]1'!$C$9:$C$36)=$G30))-SUMPRODUCT(('[8]1'!$BV$9:$BW$36)*--(TODAY()-('[8]1'!$A$9:$A$36)&lt;$AD$4)*(('[8]1'!$C$9:$C$36)=$G30))-SUM(Z30:AC30)&lt;0,"",SUMPRODUCT(('[8]1'!$BT$9:$BU$36-'[8]1'!$BV$9:$BW$36)*--(TODAY()-('[8]1'!$A$9:$A$36)&gt;=$AD$4)*(('[8]1'!$C$9:$C$36)=$G30))-SUMPRODUCT(('[8]1'!$BV$9:$BW$36)*--(TODAY()-('[8]1'!$A$9:$A$36)&lt;$AD$4)*(('[8]1'!$C$9:$C$36)=$G30))-SUM(Z30:AC30))</f>
        <v>0</v>
      </c>
      <c r="AE30" s="173">
        <f ca="1">IF(SUMPRODUCT(('[8]1'!$BT$9:$BU$36-'[8]1'!$BV$9:$BW$36)*--(TODAY()-('[8]1'!$A$9:$A$36)&gt;=$AE$4)*(('[8]1'!$C$9:$C$36)=$G30))-SUMPRODUCT(('[8]1'!$BV$9:$BW$36)*--(TODAY()-('[8]1'!$A$9:$A$36)&lt;$AE$4)*(('[8]1'!$C$9:$C$36)=$G30))-SUM(Z30:AD30)&lt;0,"",SUMPRODUCT(('[8]1'!$BT$9:$BU$36-'[8]1'!$BV$9:$BW$36)*--(TODAY()-('[8]1'!$A$9:$A$36)&gt;=$AE$4)*(('[8]1'!$C$9:$C$36)=$G30))-SUMPRODUCT(('[8]1'!$BV$9:$BW$36)*--(TODAY()-('[8]1'!$A$9:$A$36)&lt;$AE$4)*(('[8]1'!$C$9:$C$36)=$G30))-SUM(Z30:AD30))</f>
        <v>0</v>
      </c>
      <c r="AF30" s="174">
        <f ca="1">IF(SUMPRODUCT(('[8]1'!$BT$9:$BU$36-'[8]1'!$BV$9:$BW$36)*--(TODAY()-('[8]1'!$A$9:$A$36)&gt;=$AF$4)*(('[8]1'!$C$9:$C$36)=$G30))-SUMPRODUCT(('[8]1'!$BV$9:$BW$36)*--(TODAY()-('[8]1'!$A$9:$A$36)&lt;$AF$4)*(('[8]1'!$C$9:$C$36)=$G30))-SUM(Z30:AE30)&lt;0,"",SUMPRODUCT(('[8]1'!$BT$9:$BU$36-'[8]1'!$BV$9:$BW$36)*--(TODAY()-('[8]1'!$A$9:$A$36)&gt;=$AF$4)*(('[8]1'!$C$9:$C$36)=$G30))-SUMPRODUCT(('[8]1'!$BV$9:$BW$36)*--(TODAY()-('[8]1'!$A$9:$A$36)&lt;$AF$4)*(('[8]1'!$C$9:$C$36)=$G30))-SUM(Z30:AE30))</f>
        <v>0</v>
      </c>
      <c r="AG30"/>
    </row>
    <row r="31" spans="1:33" ht="15.75" thickBot="1">
      <c r="D31" s="141"/>
      <c r="E31" s="142"/>
      <c r="F31" s="189"/>
      <c r="G31" s="144" t="str">
        <f t="array" ref="G31">IFERROR(INDEX('5'!$H$8:$BK$117,SMALL(IF('5'!$BK$8:$BK$117&gt;0,ROW('5'!$BK$8:$BK$117)),ROW(G27))-4,COLUMN()-7),"")</f>
        <v/>
      </c>
      <c r="H31" s="185">
        <f>SUMIFS('[8]1'!BU:BU,'[8]1'!C:C,$G31,'[8]1'!BN:BN,$A$3)+SUMIFS('[8]1'!BT:BT,'[8]1'!C:C,$G31,'[8]1'!BN:BN,$A$3)-(SUMIFS('[8]1'!BW:BW,'[8]1'!C:C,$G31,'[8]1'!BN:BN,$A$3))-(SUMIFS('[8]1'!BV:BV,'[8]1'!C:C,$G31,'[8]1'!BN:BN,$A$3))</f>
        <v>0</v>
      </c>
      <c r="I31" s="177"/>
      <c r="J31" s="161">
        <f t="shared" si="20"/>
        <v>0</v>
      </c>
      <c r="K31" s="162" t="str">
        <f>IF(O31&gt;=0," ",W31-#REF!)</f>
        <v xml:space="preserve"> </v>
      </c>
      <c r="L31" s="162" t="str">
        <f>IF(O31&gt;=0," ",MOD(K31,30))</f>
        <v xml:space="preserve"> </v>
      </c>
      <c r="M31" s="162" t="str">
        <f>IF(O31&gt;=0," ",TRUNC(K31/30))</f>
        <v xml:space="preserve"> </v>
      </c>
      <c r="N31" s="163">
        <f>IF(I31="",H31-J31,I31-J31)</f>
        <v>0</v>
      </c>
      <c r="O31" s="178" t="str">
        <f>IF(N31&gt;0,N31,"")</f>
        <v/>
      </c>
      <c r="P31" s="165"/>
      <c r="Q31" s="166"/>
      <c r="R31" s="188"/>
      <c r="S31" s="168"/>
      <c r="T31" s="167"/>
      <c r="U31" s="168"/>
      <c r="V31" s="169">
        <f t="shared" si="25"/>
        <v>0</v>
      </c>
      <c r="W31" s="170">
        <f t="shared" ca="1" si="26"/>
        <v>44376.405651273148</v>
      </c>
      <c r="X31" s="171"/>
      <c r="Y31" s="172"/>
      <c r="Z31" s="173">
        <f ca="1">IF(SUMPRODUCT(('[8]1'!$BT$9:$BU$36-'[8]1'!$BV$9:$BW$36)*--(TODAY()-('[8]1'!$A$9:$A$36)&gt;=$Z$4)*(('[8]1'!$C$9:$C$36)=$G31))-SUMPRODUCT(('[8]1'!$BV$9:$BW$36)*--(TODAY()-('[8]1'!$A$9:$A$36)&lt;$Z$4)*(('[8]1'!$C$9:$C$36)=G31))&lt;0,"",SUMPRODUCT(('[8]1'!$BT$9:$BU$36-'[8]1'!$BV$9:$BW$36)*--(TODAY()-('[8]1'!$A$9:$A$36)&gt;=$Z$4)*(('[8]1'!$C$9:$C$36)=$G31))-SUMPRODUCT(('[8]1'!$BV$9:$BW$36)*--(TODAY()-('[8]1'!$A$9:$A$36)&lt;$Z$4)*(('[8]1'!$C$9:$C$36)=G31)))</f>
        <v>0</v>
      </c>
      <c r="AA31" s="173">
        <f ca="1">IF(SUMPRODUCT(('[8]1'!$BT$9:$BU$36-'[8]1'!$BV$9:$BW$36)*--(TODAY()-('[8]1'!$A$9:$A$36)&gt;=$AA$4)*(('[8]1'!$C$9:$C$36)=$G31))-SUMPRODUCT(('[8]1'!$BV$9:$BW$36)*--(TODAY()-('[8]1'!$A$9:$A$36)&lt;$AA$4)*(('[8]1'!$C$9:$C$36)=$G31))-SUM(Z31:Z31)&lt;0,"",SUMPRODUCT(('[8]1'!$BT$9:$BU$36-'[8]1'!$BV$9:$BW$36)*--(TODAY()-('[8]1'!$A$9:$A$36)&gt;=$AA$4)*(('[8]1'!$C$9:$C$36)=$G31))-SUMPRODUCT(('[8]1'!$BV$9:$BW$36)*--(TODAY()-('[8]1'!$A$9:$A$36)&lt;$AA$4)*(('[8]1'!$C$9:$C$36)=$G31))-SUM(Z31:Z31))</f>
        <v>0</v>
      </c>
      <c r="AB31" s="173">
        <f ca="1">IF(SUMPRODUCT(('[8]1'!$BT$9:$BU$36-'[8]1'!$BV$9:$BW$36)*--(TODAY()-('[8]1'!$A$9:$A$36)&gt;=$AB$4)*(('[8]1'!$C$9:$C$36)=$G31))-SUMPRODUCT(('[8]1'!$BV$9:$BW$36)*--(TODAY()-('[8]1'!$A$9:$A$36)&lt;$AB$4)*(('[8]1'!$C$9:$C$36)=$G31))-SUM(Z31:AA31)&lt;0,"",SUMPRODUCT(('[8]1'!$BT$9:$BU$36-'[8]1'!$BV$9:$BW$36)*--(TODAY()-('[8]1'!$A$9:$A$36)&gt;=$AB$4)*(('[8]1'!$C$9:$C$36)=$G31))-SUMPRODUCT(('[8]1'!$BV$9:$BW$36)*--(TODAY()-('[8]1'!$A$9:$A$36)&lt;$AB$4)*(('[8]1'!$C$9:$C$36)=$G31))-SUM(Z31:AA31))</f>
        <v>0</v>
      </c>
      <c r="AC31" s="173">
        <f ca="1">IF(SUMPRODUCT(('[8]1'!$BT$9:$BU$36-'[8]1'!$BV$9:$BW$36)*--(TODAY()-('[8]1'!$A$9:$A$36)&gt;=$AC$4)*(('[8]1'!$C$9:$C$36)=$G31))-SUMPRODUCT(('[8]1'!$BV$9:$BW$36)*--(TODAY()-('[8]1'!$A$9:$A$36)&lt;$AC$4)*(('[8]1'!$C$9:$C$36)=$G31))-SUM(Z31:AB31)&lt;0,"",SUMPRODUCT(('[8]1'!$BT$9:$BU$36-'[8]1'!$BV$9:$BW$36)*--(TODAY()-('[8]1'!$A$9:$A$36)&gt;=$AC$4)*(('[8]1'!$C$9:$C$36)=$G31))-SUMPRODUCT(('[8]1'!$BV$9:$BW$36)*--(TODAY()-('[8]1'!$A$9:$A$36)&lt;$AC$4)*(('[8]1'!$C$9:$C$36)=$G31))-SUM(Z31:AB31))</f>
        <v>0</v>
      </c>
      <c r="AD31" s="173">
        <f ca="1">IF(SUMPRODUCT(('[8]1'!$BT$9:$BU$36-'[8]1'!$BV$9:$BW$36)*--(TODAY()-('[8]1'!$A$9:$A$36)&gt;=$AD$4)*(('[8]1'!$C$9:$C$36)=$G31))-SUMPRODUCT(('[8]1'!$BV$9:$BW$36)*--(TODAY()-('[8]1'!$A$9:$A$36)&lt;$AD$4)*(('[8]1'!$C$9:$C$36)=$G31))-SUM(Z31:AC31)&lt;0,"",SUMPRODUCT(('[8]1'!$BT$9:$BU$36-'[8]1'!$BV$9:$BW$36)*--(TODAY()-('[8]1'!$A$9:$A$36)&gt;=$AD$4)*(('[8]1'!$C$9:$C$36)=$G31))-SUMPRODUCT(('[8]1'!$BV$9:$BW$36)*--(TODAY()-('[8]1'!$A$9:$A$36)&lt;$AD$4)*(('[8]1'!$C$9:$C$36)=$G31))-SUM(Z31:AC31))</f>
        <v>0</v>
      </c>
      <c r="AE31" s="173">
        <f ca="1">IF(SUMPRODUCT(('[8]1'!$BT$9:$BU$36-'[8]1'!$BV$9:$BW$36)*--(TODAY()-('[8]1'!$A$9:$A$36)&gt;=$AE$4)*(('[8]1'!$C$9:$C$36)=$G31))-SUMPRODUCT(('[8]1'!$BV$9:$BW$36)*--(TODAY()-('[8]1'!$A$9:$A$36)&lt;$AE$4)*(('[8]1'!$C$9:$C$36)=$G31))-SUM(Z31:AD31)&lt;0,"",SUMPRODUCT(('[8]1'!$BT$9:$BU$36-'[8]1'!$BV$9:$BW$36)*--(TODAY()-('[8]1'!$A$9:$A$36)&gt;=$AE$4)*(('[8]1'!$C$9:$C$36)=$G31))-SUMPRODUCT(('[8]1'!$BV$9:$BW$36)*--(TODAY()-('[8]1'!$A$9:$A$36)&lt;$AE$4)*(('[8]1'!$C$9:$C$36)=$G31))-SUM(Z31:AD31))</f>
        <v>0</v>
      </c>
      <c r="AF31" s="174">
        <f ca="1">IF(SUMPRODUCT(('[8]1'!$BT$9:$BU$36-'[8]1'!$BV$9:$BW$36)*--(TODAY()-('[8]1'!$A$9:$A$36)&gt;=$AF$4)*(('[8]1'!$C$9:$C$36)=$G31))-SUMPRODUCT(('[8]1'!$BV$9:$BW$36)*--(TODAY()-('[8]1'!$A$9:$A$36)&lt;$AF$4)*(('[8]1'!$C$9:$C$36)=$G31))-SUM(Z31:AE31)&lt;0,"",SUMPRODUCT(('[8]1'!$BT$9:$BU$36-'[8]1'!$BV$9:$BW$36)*--(TODAY()-('[8]1'!$A$9:$A$36)&gt;=$AF$4)*(('[8]1'!$C$9:$C$36)=$G31))-SUMPRODUCT(('[8]1'!$BV$9:$BW$36)*--(TODAY()-('[8]1'!$A$9:$A$36)&lt;$AF$4)*(('[8]1'!$C$9:$C$36)=$G31))-SUM(Z31:AE31))</f>
        <v>0</v>
      </c>
      <c r="AG31"/>
    </row>
    <row r="32" spans="1:33" ht="15.75" thickBot="1">
      <c r="D32" s="141"/>
      <c r="E32" s="142"/>
      <c r="F32" s="189"/>
      <c r="G32" s="144" t="str">
        <f t="array" ref="G32">IFERROR(INDEX('5'!$H$8:$BK$117,SMALL(IF('5'!$BK$8:$BK$117&gt;0,ROW('5'!$BK$8:$BK$117)),ROW(G28))-4,COLUMN()-7),"")</f>
        <v/>
      </c>
      <c r="H32" s="185">
        <f>SUMIFS('[8]1'!BU:BU,'[8]1'!C:C,$G32,'[8]1'!BN:BN,$A$3)+SUMIFS('[8]1'!BT:BT,'[8]1'!C:C,$G32,'[8]1'!BN:BN,$A$3)-(SUMIFS('[8]1'!BW:BW,'[8]1'!C:C,$G32,'[8]1'!BN:BN,$A$3))-(SUMIFS('[8]1'!BV:BV,'[8]1'!C:C,$G32,'[8]1'!BN:BN,$A$3))</f>
        <v>0</v>
      </c>
      <c r="I32" s="177"/>
      <c r="J32" s="161">
        <f t="shared" si="20"/>
        <v>0</v>
      </c>
      <c r="K32" s="162" t="str">
        <f>IF(O32&gt;=0," ",W32-#REF!)</f>
        <v xml:space="preserve"> </v>
      </c>
      <c r="L32" s="162" t="str">
        <f>IF(O32&gt;=0," ",MOD(K32,30))</f>
        <v xml:space="preserve"> </v>
      </c>
      <c r="M32" s="162" t="str">
        <f>IF(O32&gt;=0," ",TRUNC(K32/30))</f>
        <v xml:space="preserve"> </v>
      </c>
      <c r="N32" s="163">
        <f>IF(I32="",H32-J32,I32-J32)</f>
        <v>0</v>
      </c>
      <c r="O32" s="178" t="str">
        <f>IF(N32&gt;0,N32,"")</f>
        <v/>
      </c>
      <c r="P32" s="165"/>
      <c r="Q32" s="166"/>
      <c r="R32" s="188"/>
      <c r="S32" s="168"/>
      <c r="T32" s="167"/>
      <c r="U32" s="168"/>
      <c r="V32" s="169">
        <f t="shared" si="25"/>
        <v>0</v>
      </c>
      <c r="W32" s="170">
        <f t="shared" ca="1" si="26"/>
        <v>44376.405651273148</v>
      </c>
      <c r="X32" s="171"/>
      <c r="Y32" s="172"/>
      <c r="Z32" s="173">
        <f ca="1">IF(SUMPRODUCT(('[8]1'!$BT$9:$BU$36-'[8]1'!$BV$9:$BW$36)*--(TODAY()-('[8]1'!$A$9:$A$36)&gt;=$Z$4)*(('[8]1'!$C$9:$C$36)=$G32))-SUMPRODUCT(('[8]1'!$BV$9:$BW$36)*--(TODAY()-('[8]1'!$A$9:$A$36)&lt;$Z$4)*(('[8]1'!$C$9:$C$36)=G32))&lt;0,"",SUMPRODUCT(('[8]1'!$BT$9:$BU$36-'[8]1'!$BV$9:$BW$36)*--(TODAY()-('[8]1'!$A$9:$A$36)&gt;=$Z$4)*(('[8]1'!$C$9:$C$36)=$G32))-SUMPRODUCT(('[8]1'!$BV$9:$BW$36)*--(TODAY()-('[8]1'!$A$9:$A$36)&lt;$Z$4)*(('[8]1'!$C$9:$C$36)=G32)))</f>
        <v>0</v>
      </c>
      <c r="AA32" s="173">
        <f ca="1">IF(SUMPRODUCT(('[8]1'!$BT$9:$BU$36-'[8]1'!$BV$9:$BW$36)*--(TODAY()-('[8]1'!$A$9:$A$36)&gt;=$AA$4)*(('[8]1'!$C$9:$C$36)=$G32))-SUMPRODUCT(('[8]1'!$BV$9:$BW$36)*--(TODAY()-('[8]1'!$A$9:$A$36)&lt;$AA$4)*(('[8]1'!$C$9:$C$36)=$G32))-SUM(Z32:Z32)&lt;0,"",SUMPRODUCT(('[8]1'!$BT$9:$BU$36-'[8]1'!$BV$9:$BW$36)*--(TODAY()-('[8]1'!$A$9:$A$36)&gt;=$AA$4)*(('[8]1'!$C$9:$C$36)=$G32))-SUMPRODUCT(('[8]1'!$BV$9:$BW$36)*--(TODAY()-('[8]1'!$A$9:$A$36)&lt;$AA$4)*(('[8]1'!$C$9:$C$36)=$G32))-SUM(Z32:Z32))</f>
        <v>0</v>
      </c>
      <c r="AB32" s="173">
        <f ca="1">IF(SUMPRODUCT(('[8]1'!$BT$9:$BU$36-'[8]1'!$BV$9:$BW$36)*--(TODAY()-('[8]1'!$A$9:$A$36)&gt;=$AB$4)*(('[8]1'!$C$9:$C$36)=$G32))-SUMPRODUCT(('[8]1'!$BV$9:$BW$36)*--(TODAY()-('[8]1'!$A$9:$A$36)&lt;$AB$4)*(('[8]1'!$C$9:$C$36)=$G32))-SUM(Z32:AA32)&lt;0,"",SUMPRODUCT(('[8]1'!$BT$9:$BU$36-'[8]1'!$BV$9:$BW$36)*--(TODAY()-('[8]1'!$A$9:$A$36)&gt;=$AB$4)*(('[8]1'!$C$9:$C$36)=$G32))-SUMPRODUCT(('[8]1'!$BV$9:$BW$36)*--(TODAY()-('[8]1'!$A$9:$A$36)&lt;$AB$4)*(('[8]1'!$C$9:$C$36)=$G32))-SUM(Z32:AA32))</f>
        <v>0</v>
      </c>
      <c r="AC32" s="173">
        <f ca="1">IF(SUMPRODUCT(('[8]1'!$BT$9:$BU$36-'[8]1'!$BV$9:$BW$36)*--(TODAY()-('[8]1'!$A$9:$A$36)&gt;=$AC$4)*(('[8]1'!$C$9:$C$36)=$G32))-SUMPRODUCT(('[8]1'!$BV$9:$BW$36)*--(TODAY()-('[8]1'!$A$9:$A$36)&lt;$AC$4)*(('[8]1'!$C$9:$C$36)=$G32))-SUM(Z32:AB32)&lt;0,"",SUMPRODUCT(('[8]1'!$BT$9:$BU$36-'[8]1'!$BV$9:$BW$36)*--(TODAY()-('[8]1'!$A$9:$A$36)&gt;=$AC$4)*(('[8]1'!$C$9:$C$36)=$G32))-SUMPRODUCT(('[8]1'!$BV$9:$BW$36)*--(TODAY()-('[8]1'!$A$9:$A$36)&lt;$AC$4)*(('[8]1'!$C$9:$C$36)=$G32))-SUM(Z32:AB32))</f>
        <v>0</v>
      </c>
      <c r="AD32" s="173">
        <f ca="1">IF(SUMPRODUCT(('[8]1'!$BT$9:$BU$36-'[8]1'!$BV$9:$BW$36)*--(TODAY()-('[8]1'!$A$9:$A$36)&gt;=$AD$4)*(('[8]1'!$C$9:$C$36)=$G32))-SUMPRODUCT(('[8]1'!$BV$9:$BW$36)*--(TODAY()-('[8]1'!$A$9:$A$36)&lt;$AD$4)*(('[8]1'!$C$9:$C$36)=$G32))-SUM(Z32:AC32)&lt;0,"",SUMPRODUCT(('[8]1'!$BT$9:$BU$36-'[8]1'!$BV$9:$BW$36)*--(TODAY()-('[8]1'!$A$9:$A$36)&gt;=$AD$4)*(('[8]1'!$C$9:$C$36)=$G32))-SUMPRODUCT(('[8]1'!$BV$9:$BW$36)*--(TODAY()-('[8]1'!$A$9:$A$36)&lt;$AD$4)*(('[8]1'!$C$9:$C$36)=$G32))-SUM(Z32:AC32))</f>
        <v>0</v>
      </c>
      <c r="AE32" s="173">
        <f ca="1">IF(SUMPRODUCT(('[8]1'!$BT$9:$BU$36-'[8]1'!$BV$9:$BW$36)*--(TODAY()-('[8]1'!$A$9:$A$36)&gt;=$AE$4)*(('[8]1'!$C$9:$C$36)=$G32))-SUMPRODUCT(('[8]1'!$BV$9:$BW$36)*--(TODAY()-('[8]1'!$A$9:$A$36)&lt;$AE$4)*(('[8]1'!$C$9:$C$36)=$G32))-SUM(Z32:AD32)&lt;0,"",SUMPRODUCT(('[8]1'!$BT$9:$BU$36-'[8]1'!$BV$9:$BW$36)*--(TODAY()-('[8]1'!$A$9:$A$36)&gt;=$AE$4)*(('[8]1'!$C$9:$C$36)=$G32))-SUMPRODUCT(('[8]1'!$BV$9:$BW$36)*--(TODAY()-('[8]1'!$A$9:$A$36)&lt;$AE$4)*(('[8]1'!$C$9:$C$36)=$G32))-SUM(Z32:AD32))</f>
        <v>0</v>
      </c>
      <c r="AF32" s="174">
        <f ca="1">IF(SUMPRODUCT(('[8]1'!$BT$9:$BU$36-'[8]1'!$BV$9:$BW$36)*--(TODAY()-('[8]1'!$A$9:$A$36)&gt;=$AF$4)*(('[8]1'!$C$9:$C$36)=$G32))-SUMPRODUCT(('[8]1'!$BV$9:$BW$36)*--(TODAY()-('[8]1'!$A$9:$A$36)&lt;$AF$4)*(('[8]1'!$C$9:$C$36)=$G32))-SUM(Z32:AE32)&lt;0,"",SUMPRODUCT(('[8]1'!$BT$9:$BU$36-'[8]1'!$BV$9:$BW$36)*--(TODAY()-('[8]1'!$A$9:$A$36)&gt;=$AF$4)*(('[8]1'!$C$9:$C$36)=$G32))-SUMPRODUCT(('[8]1'!$BV$9:$BW$36)*--(TODAY()-('[8]1'!$A$9:$A$36)&lt;$AF$4)*(('[8]1'!$C$9:$C$36)=$G32))-SUM(Z32:AE32))</f>
        <v>0</v>
      </c>
      <c r="AG32"/>
    </row>
    <row r="33" spans="4:33" ht="15.75" customHeight="1" thickBot="1">
      <c r="D33" s="141"/>
      <c r="E33" s="184">
        <v>19</v>
      </c>
      <c r="F33" s="189"/>
      <c r="G33" s="144" t="str">
        <f t="array" ref="G33">IFERROR(INDEX('5'!$H$8:$BK$117,SMALL(IF('5'!$BK$8:$BK$117&gt;0,ROW('5'!$BK$8:$BK$117)),ROW(G29))-4,COLUMN()-7),"")</f>
        <v/>
      </c>
      <c r="H33" s="185">
        <f>SUMIFS('[8]1'!BU:BU,'[8]1'!C:C,$G33,'[8]1'!BN:BN,$A$3)+SUMIFS('[8]1'!BT:BT,'[8]1'!C:C,$G33,'[8]1'!BN:BN,$A$3)-(SUMIFS('[8]1'!BW:BW,'[8]1'!C:C,$G33,'[8]1'!BN:BN,$A$3))-(SUMIFS('[8]1'!BV:BV,'[8]1'!C:C,$G33,'[8]1'!BN:BN,$A$3))</f>
        <v>0</v>
      </c>
      <c r="I33" s="177"/>
      <c r="J33" s="161">
        <f t="shared" si="20"/>
        <v>0</v>
      </c>
      <c r="K33" s="162" t="str">
        <f>IF(O33&gt;=0," ",W33-#REF!)</f>
        <v xml:space="preserve"> </v>
      </c>
      <c r="L33" s="162" t="str">
        <f t="shared" ref="L33" si="31">IF(O33&gt;=0," ",MOD(K33,30))</f>
        <v xml:space="preserve"> </v>
      </c>
      <c r="M33" s="162" t="str">
        <f t="shared" ref="M33" si="32">IF(O33&gt;=0," ",TRUNC(K33/30))</f>
        <v xml:space="preserve"> </v>
      </c>
      <c r="N33" s="163">
        <f t="shared" ref="N33" si="33">IF(I33="",H33-J33,I33-J33)</f>
        <v>0</v>
      </c>
      <c r="O33" s="178" t="str">
        <f t="shared" ref="O33" si="34">IF(N33&gt;0,N33,"")</f>
        <v/>
      </c>
      <c r="P33" s="165"/>
      <c r="Q33" s="166"/>
      <c r="R33" s="188"/>
      <c r="S33" s="168"/>
      <c r="T33" s="167"/>
      <c r="U33" s="168"/>
      <c r="V33" s="169">
        <f t="shared" si="25"/>
        <v>0</v>
      </c>
      <c r="W33" s="170">
        <f t="shared" ca="1" si="26"/>
        <v>44376.405651273148</v>
      </c>
      <c r="X33" s="171"/>
      <c r="Y33" s="172"/>
      <c r="Z33" s="173">
        <f ca="1">IF(SUMPRODUCT(('[8]1'!$BT$9:$BU$36-'[8]1'!$BV$9:$BW$36)*--(TODAY()-('[8]1'!$A$9:$A$36)&gt;=$Z$4)*(('[8]1'!$C$9:$C$36)=$G33))-SUMPRODUCT(('[8]1'!$BV$9:$BW$36)*--(TODAY()-('[8]1'!$A$9:$A$36)&lt;$Z$4)*(('[8]1'!$C$9:$C$36)=G33))&lt;0,"",SUMPRODUCT(('[8]1'!$BT$9:$BU$36-'[8]1'!$BV$9:$BW$36)*--(TODAY()-('[8]1'!$A$9:$A$36)&gt;=$Z$4)*(('[8]1'!$C$9:$C$36)=$G33))-SUMPRODUCT(('[8]1'!$BV$9:$BW$36)*--(TODAY()-('[8]1'!$A$9:$A$36)&lt;$Z$4)*(('[8]1'!$C$9:$C$36)=G33)))</f>
        <v>0</v>
      </c>
      <c r="AA33" s="173">
        <f ca="1">IF(SUMPRODUCT(('[8]1'!$BT$9:$BU$36-'[8]1'!$BV$9:$BW$36)*--(TODAY()-('[8]1'!$A$9:$A$36)&gt;=$AA$4)*(('[8]1'!$C$9:$C$36)=$G33))-SUMPRODUCT(('[8]1'!$BV$9:$BW$36)*--(TODAY()-('[8]1'!$A$9:$A$36)&lt;$AA$4)*(('[8]1'!$C$9:$C$36)=$G33))-SUM(Z33:Z33)&lt;0,"",SUMPRODUCT(('[8]1'!$BT$9:$BU$36-'[8]1'!$BV$9:$BW$36)*--(TODAY()-('[8]1'!$A$9:$A$36)&gt;=$AA$4)*(('[8]1'!$C$9:$C$36)=$G33))-SUMPRODUCT(('[8]1'!$BV$9:$BW$36)*--(TODAY()-('[8]1'!$A$9:$A$36)&lt;$AA$4)*(('[8]1'!$C$9:$C$36)=$G33))-SUM(Z33:Z33))</f>
        <v>0</v>
      </c>
      <c r="AB33" s="173">
        <f ca="1">IF(SUMPRODUCT(('[8]1'!$BT$9:$BU$36-'[8]1'!$BV$9:$BW$36)*--(TODAY()-('[8]1'!$A$9:$A$36)&gt;=$AB$4)*(('[8]1'!$C$9:$C$36)=$G33))-SUMPRODUCT(('[8]1'!$BV$9:$BW$36)*--(TODAY()-('[8]1'!$A$9:$A$36)&lt;$AB$4)*(('[8]1'!$C$9:$C$36)=$G33))-SUM(Z33:AA33)&lt;0,"",SUMPRODUCT(('[8]1'!$BT$9:$BU$36-'[8]1'!$BV$9:$BW$36)*--(TODAY()-('[8]1'!$A$9:$A$36)&gt;=$AB$4)*(('[8]1'!$C$9:$C$36)=$G33))-SUMPRODUCT(('[8]1'!$BV$9:$BW$36)*--(TODAY()-('[8]1'!$A$9:$A$36)&lt;$AB$4)*(('[8]1'!$C$9:$C$36)=$G33))-SUM(Z33:AA33))</f>
        <v>0</v>
      </c>
      <c r="AC33" s="173">
        <f ca="1">IF(SUMPRODUCT(('[8]1'!$BT$9:$BU$36-'[8]1'!$BV$9:$BW$36)*--(TODAY()-('[8]1'!$A$9:$A$36)&gt;=$AC$4)*(('[8]1'!$C$9:$C$36)=$G33))-SUMPRODUCT(('[8]1'!$BV$9:$BW$36)*--(TODAY()-('[8]1'!$A$9:$A$36)&lt;$AC$4)*(('[8]1'!$C$9:$C$36)=$G33))-SUM(Z33:AB33)&lt;0,"",SUMPRODUCT(('[8]1'!$BT$9:$BU$36-'[8]1'!$BV$9:$BW$36)*--(TODAY()-('[8]1'!$A$9:$A$36)&gt;=$AC$4)*(('[8]1'!$C$9:$C$36)=$G33))-SUMPRODUCT(('[8]1'!$BV$9:$BW$36)*--(TODAY()-('[8]1'!$A$9:$A$36)&lt;$AC$4)*(('[8]1'!$C$9:$C$36)=$G33))-SUM(Z33:AB33))</f>
        <v>0</v>
      </c>
      <c r="AD33" s="173">
        <f ca="1">IF(SUMPRODUCT(('[8]1'!$BT$9:$BU$36-'[8]1'!$BV$9:$BW$36)*--(TODAY()-('[8]1'!$A$9:$A$36)&gt;=$AD$4)*(('[8]1'!$C$9:$C$36)=$G33))-SUMPRODUCT(('[8]1'!$BV$9:$BW$36)*--(TODAY()-('[8]1'!$A$9:$A$36)&lt;$AD$4)*(('[8]1'!$C$9:$C$36)=$G33))-SUM(Z33:AC33)&lt;0,"",SUMPRODUCT(('[8]1'!$BT$9:$BU$36-'[8]1'!$BV$9:$BW$36)*--(TODAY()-('[8]1'!$A$9:$A$36)&gt;=$AD$4)*(('[8]1'!$C$9:$C$36)=$G33))-SUMPRODUCT(('[8]1'!$BV$9:$BW$36)*--(TODAY()-('[8]1'!$A$9:$A$36)&lt;$AD$4)*(('[8]1'!$C$9:$C$36)=$G33))-SUM(Z33:AC33))</f>
        <v>0</v>
      </c>
      <c r="AE33" s="173">
        <f ca="1">IF(SUMPRODUCT(('[8]1'!$BT$9:$BU$36-'[8]1'!$BV$9:$BW$36)*--(TODAY()-('[8]1'!$A$9:$A$36)&gt;=$AE$4)*(('[8]1'!$C$9:$C$36)=$G33))-SUMPRODUCT(('[8]1'!$BV$9:$BW$36)*--(TODAY()-('[8]1'!$A$9:$A$36)&lt;$AE$4)*(('[8]1'!$C$9:$C$36)=$G33))-SUM(Z33:AD33)&lt;0,"",SUMPRODUCT(('[8]1'!$BT$9:$BU$36-'[8]1'!$BV$9:$BW$36)*--(TODAY()-('[8]1'!$A$9:$A$36)&gt;=$AE$4)*(('[8]1'!$C$9:$C$36)=$G33))-SUMPRODUCT(('[8]1'!$BV$9:$BW$36)*--(TODAY()-('[8]1'!$A$9:$A$36)&lt;$AE$4)*(('[8]1'!$C$9:$C$36)=$G33))-SUM(Z33:AD33))</f>
        <v>0</v>
      </c>
      <c r="AF33" s="174">
        <f ca="1">IF(SUMPRODUCT(('[8]1'!$BT$9:$BU$36-'[8]1'!$BV$9:$BW$36)*--(TODAY()-('[8]1'!$A$9:$A$36)&gt;=$AF$4)*(('[8]1'!$C$9:$C$36)=$G33))-SUMPRODUCT(('[8]1'!$BV$9:$BW$36)*--(TODAY()-('[8]1'!$A$9:$A$36)&lt;$AF$4)*(('[8]1'!$C$9:$C$36)=$G33))-SUM(Z33:AE33)&lt;0,"",SUMPRODUCT(('[8]1'!$BT$9:$BU$36-'[8]1'!$BV$9:$BW$36)*--(TODAY()-('[8]1'!$A$9:$A$36)&gt;=$AF$4)*(('[8]1'!$C$9:$C$36)=$G33))-SUMPRODUCT(('[8]1'!$BV$9:$BW$36)*--(TODAY()-('[8]1'!$A$9:$A$36)&lt;$AF$4)*(('[8]1'!$C$9:$C$36)=$G33))-SUM(Z33:AE33))</f>
        <v>0</v>
      </c>
      <c r="AG33"/>
    </row>
    <row r="34" spans="4:33" ht="15.75" customHeight="1" thickBot="1">
      <c r="D34" s="141"/>
      <c r="E34" s="191"/>
      <c r="F34" s="189"/>
      <c r="G34" s="144" t="str">
        <f t="array" ref="G34">IFERROR(INDEX('5'!$H$8:$BK$117,SMALL(IF('5'!$BK$8:$BK$117&gt;0,ROW('5'!$BK$8:$BK$117)),ROW(G30))-4,COLUMN()-7),"")</f>
        <v/>
      </c>
      <c r="H34" s="185">
        <f>SUMIFS('[8]1'!BU:BU,'[8]1'!C:C,$G34,'[8]1'!BN:BN,$A$3)+SUMIFS('[8]1'!BT:BT,'[8]1'!C:C,$G34,'[8]1'!BN:BN,$A$3)-(SUMIFS('[8]1'!BW:BW,'[8]1'!C:C,$G34,'[8]1'!BN:BN,$A$3))-(SUMIFS('[8]1'!BV:BV,'[8]1'!C:C,$G34,'[8]1'!BN:BN,$A$3))</f>
        <v>0</v>
      </c>
      <c r="I34" s="177"/>
      <c r="J34" s="161">
        <f t="shared" si="20"/>
        <v>0</v>
      </c>
      <c r="K34" s="162" t="str">
        <f>IF(O34&gt;=0," ",W34-#REF!)</f>
        <v xml:space="preserve"> </v>
      </c>
      <c r="L34" s="162" t="str">
        <f>IF(O34&gt;=0," ",MOD(K34,30))</f>
        <v xml:space="preserve"> </v>
      </c>
      <c r="M34" s="162" t="str">
        <f>IF(O34&gt;=0," ",TRUNC(K34/30))</f>
        <v xml:space="preserve"> </v>
      </c>
      <c r="N34" s="163">
        <f>IF(I34="",H34-J34,I34-J34)</f>
        <v>0</v>
      </c>
      <c r="O34" s="178" t="str">
        <f>IF(N34&gt;0,N34,"")</f>
        <v/>
      </c>
      <c r="P34" s="165"/>
      <c r="Q34" s="166"/>
      <c r="R34" s="188"/>
      <c r="S34" s="168"/>
      <c r="T34" s="167"/>
      <c r="U34" s="168"/>
      <c r="V34" s="169">
        <f t="shared" si="25"/>
        <v>0</v>
      </c>
      <c r="W34" s="170">
        <f t="shared" ca="1" si="26"/>
        <v>44376.405651273148</v>
      </c>
      <c r="X34" s="171"/>
      <c r="Y34" s="172"/>
      <c r="Z34" s="173">
        <f ca="1">IF(SUMPRODUCT(('[8]1'!$BT$9:$BU$36-'[8]1'!$BV$9:$BW$36)*--(TODAY()-('[8]1'!$A$9:$A$36)&gt;=$Z$4)*(('[8]1'!$C$9:$C$36)=$G34))-SUMPRODUCT(('[8]1'!$BV$9:$BW$36)*--(TODAY()-('[8]1'!$A$9:$A$36)&lt;$Z$4)*(('[8]1'!$C$9:$C$36)=G34))&lt;0,"",SUMPRODUCT(('[8]1'!$BT$9:$BU$36-'[8]1'!$BV$9:$BW$36)*--(TODAY()-('[8]1'!$A$9:$A$36)&gt;=$Z$4)*(('[8]1'!$C$9:$C$36)=$G34))-SUMPRODUCT(('[8]1'!$BV$9:$BW$36)*--(TODAY()-('[8]1'!$A$9:$A$36)&lt;$Z$4)*(('[8]1'!$C$9:$C$36)=G34)))</f>
        <v>0</v>
      </c>
      <c r="AA34" s="173">
        <f ca="1">IF(SUMPRODUCT(('[8]1'!$BT$9:$BU$36-'[8]1'!$BV$9:$BW$36)*--(TODAY()-('[8]1'!$A$9:$A$36)&gt;=$AA$4)*(('[8]1'!$C$9:$C$36)=$G34))-SUMPRODUCT(('[8]1'!$BV$9:$BW$36)*--(TODAY()-('[8]1'!$A$9:$A$36)&lt;$AA$4)*(('[8]1'!$C$9:$C$36)=$G34))-SUM(Z34:Z34)&lt;0,"",SUMPRODUCT(('[8]1'!$BT$9:$BU$36-'[8]1'!$BV$9:$BW$36)*--(TODAY()-('[8]1'!$A$9:$A$36)&gt;=$AA$4)*(('[8]1'!$C$9:$C$36)=$G34))-SUMPRODUCT(('[8]1'!$BV$9:$BW$36)*--(TODAY()-('[8]1'!$A$9:$A$36)&lt;$AA$4)*(('[8]1'!$C$9:$C$36)=$G34))-SUM(Z34:Z34))</f>
        <v>0</v>
      </c>
      <c r="AB34" s="173">
        <f ca="1">IF(SUMPRODUCT(('[8]1'!$BT$9:$BU$36-'[8]1'!$BV$9:$BW$36)*--(TODAY()-('[8]1'!$A$9:$A$36)&gt;=$AB$4)*(('[8]1'!$C$9:$C$36)=$G34))-SUMPRODUCT(('[8]1'!$BV$9:$BW$36)*--(TODAY()-('[8]1'!$A$9:$A$36)&lt;$AB$4)*(('[8]1'!$C$9:$C$36)=$G34))-SUM(Z34:AA34)&lt;0,"",SUMPRODUCT(('[8]1'!$BT$9:$BU$36-'[8]1'!$BV$9:$BW$36)*--(TODAY()-('[8]1'!$A$9:$A$36)&gt;=$AB$4)*(('[8]1'!$C$9:$C$36)=$G34))-SUMPRODUCT(('[8]1'!$BV$9:$BW$36)*--(TODAY()-('[8]1'!$A$9:$A$36)&lt;$AB$4)*(('[8]1'!$C$9:$C$36)=$G34))-SUM(Z34:AA34))</f>
        <v>0</v>
      </c>
      <c r="AC34" s="173">
        <f ca="1">IF(SUMPRODUCT(('[8]1'!$BT$9:$BU$36-'[8]1'!$BV$9:$BW$36)*--(TODAY()-('[8]1'!$A$9:$A$36)&gt;=$AC$4)*(('[8]1'!$C$9:$C$36)=$G34))-SUMPRODUCT(('[8]1'!$BV$9:$BW$36)*--(TODAY()-('[8]1'!$A$9:$A$36)&lt;$AC$4)*(('[8]1'!$C$9:$C$36)=$G34))-SUM(Z34:AB34)&lt;0,"",SUMPRODUCT(('[8]1'!$BT$9:$BU$36-'[8]1'!$BV$9:$BW$36)*--(TODAY()-('[8]1'!$A$9:$A$36)&gt;=$AC$4)*(('[8]1'!$C$9:$C$36)=$G34))-SUMPRODUCT(('[8]1'!$BV$9:$BW$36)*--(TODAY()-('[8]1'!$A$9:$A$36)&lt;$AC$4)*(('[8]1'!$C$9:$C$36)=$G34))-SUM(Z34:AB34))</f>
        <v>0</v>
      </c>
      <c r="AD34" s="173">
        <f ca="1">IF(SUMPRODUCT(('[8]1'!$BT$9:$BU$36-'[8]1'!$BV$9:$BW$36)*--(TODAY()-('[8]1'!$A$9:$A$36)&gt;=$AD$4)*(('[8]1'!$C$9:$C$36)=$G34))-SUMPRODUCT(('[8]1'!$BV$9:$BW$36)*--(TODAY()-('[8]1'!$A$9:$A$36)&lt;$AD$4)*(('[8]1'!$C$9:$C$36)=$G34))-SUM(Z34:AC34)&lt;0,"",SUMPRODUCT(('[8]1'!$BT$9:$BU$36-'[8]1'!$BV$9:$BW$36)*--(TODAY()-('[8]1'!$A$9:$A$36)&gt;=$AD$4)*(('[8]1'!$C$9:$C$36)=$G34))-SUMPRODUCT(('[8]1'!$BV$9:$BW$36)*--(TODAY()-('[8]1'!$A$9:$A$36)&lt;$AD$4)*(('[8]1'!$C$9:$C$36)=$G34))-SUM(Z34:AC34))</f>
        <v>0</v>
      </c>
      <c r="AE34" s="173">
        <f ca="1">IF(SUMPRODUCT(('[8]1'!$BT$9:$BU$36-'[8]1'!$BV$9:$BW$36)*--(TODAY()-('[8]1'!$A$9:$A$36)&gt;=$AE$4)*(('[8]1'!$C$9:$C$36)=$G34))-SUMPRODUCT(('[8]1'!$BV$9:$BW$36)*--(TODAY()-('[8]1'!$A$9:$A$36)&lt;$AE$4)*(('[8]1'!$C$9:$C$36)=$G34))-SUM(Z34:AD34)&lt;0,"",SUMPRODUCT(('[8]1'!$BT$9:$BU$36-'[8]1'!$BV$9:$BW$36)*--(TODAY()-('[8]1'!$A$9:$A$36)&gt;=$AE$4)*(('[8]1'!$C$9:$C$36)=$G34))-SUMPRODUCT(('[8]1'!$BV$9:$BW$36)*--(TODAY()-('[8]1'!$A$9:$A$36)&lt;$AE$4)*(('[8]1'!$C$9:$C$36)=$G34))-SUM(Z34:AD34))</f>
        <v>0</v>
      </c>
      <c r="AF34" s="174">
        <f ca="1">IF(SUMPRODUCT(('[8]1'!$BT$9:$BU$36-'[8]1'!$BV$9:$BW$36)*--(TODAY()-('[8]1'!$A$9:$A$36)&gt;=$AF$4)*(('[8]1'!$C$9:$C$36)=$G34))-SUMPRODUCT(('[8]1'!$BV$9:$BW$36)*--(TODAY()-('[8]1'!$A$9:$A$36)&lt;$AF$4)*(('[8]1'!$C$9:$C$36)=$G34))-SUM(Z34:AE34)&lt;0,"",SUMPRODUCT(('[8]1'!$BT$9:$BU$36-'[8]1'!$BV$9:$BW$36)*--(TODAY()-('[8]1'!$A$9:$A$36)&gt;=$AF$4)*(('[8]1'!$C$9:$C$36)=$G34))-SUMPRODUCT(('[8]1'!$BV$9:$BW$36)*--(TODAY()-('[8]1'!$A$9:$A$36)&lt;$AF$4)*(('[8]1'!$C$9:$C$36)=$G34))-SUM(Z34:AE34))</f>
        <v>0</v>
      </c>
      <c r="AG34"/>
    </row>
    <row r="35" spans="4:33" ht="15.75" customHeight="1" thickBot="1">
      <c r="D35" s="141"/>
      <c r="E35" s="191">
        <v>20</v>
      </c>
      <c r="F35" s="189"/>
      <c r="G35" s="144" t="str">
        <f t="array" ref="G35">IFERROR(INDEX('5'!$H$8:$BK$117,SMALL(IF('5'!$BK$8:$BK$117&gt;0,ROW('5'!$BK$8:$BK$117)),ROW(G31))-4,COLUMN()-7),"")</f>
        <v/>
      </c>
      <c r="H35" s="192">
        <f>SUMIFS('[8]1'!BU:BU,'[8]1'!C:C,$G35,'[8]1'!BN:BN,$A$3)+SUMIFS('[8]1'!BT:BT,'[8]1'!C:C,$G35,'[8]1'!BN:BN,$A$3)-(SUMIFS('[8]1'!BW:BW,'[8]1'!C:C,$G35,'[8]1'!BN:BN,$A$3))-(SUMIFS('[8]1'!BV:BV,'[8]1'!C:C,$G35,'[8]1'!BN:BN,$A$3))</f>
        <v>0</v>
      </c>
      <c r="I35" s="193"/>
      <c r="J35" s="194">
        <f t="shared" si="20"/>
        <v>0</v>
      </c>
      <c r="K35" s="195" t="str">
        <f>IF(O35&gt;=0," ",W35-#REF!)</f>
        <v xml:space="preserve"> </v>
      </c>
      <c r="L35" s="195" t="str">
        <f t="shared" ref="L35" si="35">IF(O35&gt;=0," ",MOD(K35,30))</f>
        <v xml:space="preserve"> </v>
      </c>
      <c r="M35" s="195" t="str">
        <f t="shared" ref="M35" si="36">IF(O35&gt;=0," ",TRUNC(K35/30))</f>
        <v xml:space="preserve"> </v>
      </c>
      <c r="N35" s="196">
        <f t="shared" ref="N35:N36" si="37">IF(I35="",H35-J35,I35-J35)</f>
        <v>0</v>
      </c>
      <c r="O35" s="197" t="str">
        <f t="shared" ref="O35" si="38">IF(N35&gt;0,N35,"")</f>
        <v/>
      </c>
      <c r="P35" s="198"/>
      <c r="Q35" s="199"/>
      <c r="R35" s="200"/>
      <c r="S35" s="201"/>
      <c r="T35" s="202"/>
      <c r="U35" s="201"/>
      <c r="V35" s="203">
        <f t="shared" si="25"/>
        <v>0</v>
      </c>
      <c r="W35" s="204">
        <f t="shared" ca="1" si="26"/>
        <v>44376.405651273148</v>
      </c>
      <c r="X35" s="205"/>
      <c r="Y35" s="206"/>
      <c r="Z35" s="207">
        <f ca="1">IF(SUMPRODUCT(('[8]1'!$BT$9:$BU$36-'[8]1'!$BV$9:$BW$36)*--(TODAY()-('[8]1'!$A$9:$A$36)&gt;=$Z$4)*(('[8]1'!$C$9:$C$36)=$G35))-SUMPRODUCT(('[8]1'!$BV$9:$BW$36)*--(TODAY()-('[8]1'!$A$9:$A$36)&lt;$Z$4)*(('[8]1'!$C$9:$C$36)=G35))&lt;0,"",SUMPRODUCT(('[8]1'!$BT$9:$BU$36-'[8]1'!$BV$9:$BW$36)*--(TODAY()-('[8]1'!$A$9:$A$36)&gt;=$Z$4)*(('[8]1'!$C$9:$C$36)=$G35))-SUMPRODUCT(('[8]1'!$BV$9:$BW$36)*--(TODAY()-('[8]1'!$A$9:$A$36)&lt;$Z$4)*(('[8]1'!$C$9:$C$36)=G35)))</f>
        <v>0</v>
      </c>
      <c r="AA35" s="207">
        <f ca="1">IF(SUMPRODUCT(('[8]1'!$BT$9:$BU$36-'[8]1'!$BV$9:$BW$36)*--(TODAY()-('[8]1'!$A$9:$A$36)&gt;=$AA$4)*(('[8]1'!$C$9:$C$36)=$G35))-SUMPRODUCT(('[8]1'!$BV$9:$BW$36)*--(TODAY()-('[8]1'!$A$9:$A$36)&lt;$AA$4)*(('[8]1'!$C$9:$C$36)=$G35))-SUM(Z35:Z35)&lt;0,"",SUMPRODUCT(('[8]1'!$BT$9:$BU$36-'[8]1'!$BV$9:$BW$36)*--(TODAY()-('[8]1'!$A$9:$A$36)&gt;=$AA$4)*(('[8]1'!$C$9:$C$36)=$G35))-SUMPRODUCT(('[8]1'!$BV$9:$BW$36)*--(TODAY()-('[8]1'!$A$9:$A$36)&lt;$AA$4)*(('[8]1'!$C$9:$C$36)=$G35))-SUM(Z35:Z35))</f>
        <v>0</v>
      </c>
      <c r="AB35" s="207">
        <f ca="1">IF(SUMPRODUCT(('[8]1'!$BT$9:$BU$36-'[8]1'!$BV$9:$BW$36)*--(TODAY()-('[8]1'!$A$9:$A$36)&gt;=$AB$4)*(('[8]1'!$C$9:$C$36)=$G35))-SUMPRODUCT(('[8]1'!$BV$9:$BW$36)*--(TODAY()-('[8]1'!$A$9:$A$36)&lt;$AB$4)*(('[8]1'!$C$9:$C$36)=$G35))-SUM(Z35:AA35)&lt;0,"",SUMPRODUCT(('[8]1'!$BT$9:$BU$36-'[8]1'!$BV$9:$BW$36)*--(TODAY()-('[8]1'!$A$9:$A$36)&gt;=$AB$4)*(('[8]1'!$C$9:$C$36)=$G35))-SUMPRODUCT(('[8]1'!$BV$9:$BW$36)*--(TODAY()-('[8]1'!$A$9:$A$36)&lt;$AB$4)*(('[8]1'!$C$9:$C$36)=$G35))-SUM(Z35:AA35))</f>
        <v>0</v>
      </c>
      <c r="AC35" s="207">
        <f ca="1">IF(SUMPRODUCT(('[8]1'!$BT$9:$BU$36-'[8]1'!$BV$9:$BW$36)*--(TODAY()-('[8]1'!$A$9:$A$36)&gt;=$AC$4)*(('[8]1'!$C$9:$C$36)=$G35))-SUMPRODUCT(('[8]1'!$BV$9:$BW$36)*--(TODAY()-('[8]1'!$A$9:$A$36)&lt;$AC$4)*(('[8]1'!$C$9:$C$36)=$G35))-SUM(Z35:AB35)&lt;0,"",SUMPRODUCT(('[8]1'!$BT$9:$BU$36-'[8]1'!$BV$9:$BW$36)*--(TODAY()-('[8]1'!$A$9:$A$36)&gt;=$AC$4)*(('[8]1'!$C$9:$C$36)=$G35))-SUMPRODUCT(('[8]1'!$BV$9:$BW$36)*--(TODAY()-('[8]1'!$A$9:$A$36)&lt;$AC$4)*(('[8]1'!$C$9:$C$36)=$G35))-SUM(Z35:AB35))</f>
        <v>0</v>
      </c>
      <c r="AD35" s="207">
        <f ca="1">IF(SUMPRODUCT(('[8]1'!$BT$9:$BU$36-'[8]1'!$BV$9:$BW$36)*--(TODAY()-('[8]1'!$A$9:$A$36)&gt;=$AD$4)*(('[8]1'!$C$9:$C$36)=$G35))-SUMPRODUCT(('[8]1'!$BV$9:$BW$36)*--(TODAY()-('[8]1'!$A$9:$A$36)&lt;$AD$4)*(('[8]1'!$C$9:$C$36)=$G35))-SUM(Z35:AC35)&lt;0,"",SUMPRODUCT(('[8]1'!$BT$9:$BU$36-'[8]1'!$BV$9:$BW$36)*--(TODAY()-('[8]1'!$A$9:$A$36)&gt;=$AD$4)*(('[8]1'!$C$9:$C$36)=$G35))-SUMPRODUCT(('[8]1'!$BV$9:$BW$36)*--(TODAY()-('[8]1'!$A$9:$A$36)&lt;$AD$4)*(('[8]1'!$C$9:$C$36)=$G35))-SUM(Z35:AC35))</f>
        <v>0</v>
      </c>
      <c r="AE35" s="207">
        <f ca="1">IF(SUMPRODUCT(('[8]1'!$BT$9:$BU$36-'[8]1'!$BV$9:$BW$36)*--(TODAY()-('[8]1'!$A$9:$A$36)&gt;=$AE$4)*(('[8]1'!$C$9:$C$36)=$G35))-SUMPRODUCT(('[8]1'!$BV$9:$BW$36)*--(TODAY()-('[8]1'!$A$9:$A$36)&lt;$AE$4)*(('[8]1'!$C$9:$C$36)=$G35))-SUM(Z35:AD35)&lt;0,"",SUMPRODUCT(('[8]1'!$BT$9:$BU$36-'[8]1'!$BV$9:$BW$36)*--(TODAY()-('[8]1'!$A$9:$A$36)&gt;=$AE$4)*(('[8]1'!$C$9:$C$36)=$G35))-SUMPRODUCT(('[8]1'!$BV$9:$BW$36)*--(TODAY()-('[8]1'!$A$9:$A$36)&lt;$AE$4)*(('[8]1'!$C$9:$C$36)=$G35))-SUM(Z35:AD35))</f>
        <v>0</v>
      </c>
      <c r="AF35" s="208">
        <f ca="1">IF(SUMPRODUCT(('[8]1'!$BT$9:$BU$36-'[8]1'!$BV$9:$BW$36)*--(TODAY()-('[8]1'!$A$9:$A$36)&gt;=$AF$4)*(('[8]1'!$C$9:$C$36)=$G35))-SUMPRODUCT(('[8]1'!$BV$9:$BW$36)*--(TODAY()-('[8]1'!$A$9:$A$36)&lt;$AF$4)*(('[8]1'!$C$9:$C$36)=$G35))-SUM(Z35:AE35)&lt;0,"",SUMPRODUCT(('[8]1'!$BT$9:$BU$36-'[8]1'!$BV$9:$BW$36)*--(TODAY()-('[8]1'!$A$9:$A$36)&gt;=$AF$4)*(('[8]1'!$C$9:$C$36)=$G35))-SUMPRODUCT(('[8]1'!$BV$9:$BW$36)*--(TODAY()-('[8]1'!$A$9:$A$36)&lt;$AF$4)*(('[8]1'!$C$9:$C$36)=$G35))-SUM(Z35:AE35))</f>
        <v>0</v>
      </c>
    </row>
    <row r="36" spans="4:33" ht="15.75" thickBot="1">
      <c r="D36" s="141"/>
      <c r="E36" s="190">
        <v>21</v>
      </c>
      <c r="F36" s="189"/>
      <c r="G36" s="144" t="str">
        <f t="array" ref="G36">IFERROR(INDEX('5'!$H$8:$BK$117,SMALL(IF('5'!$BK$8:$BK$117&gt;0,ROW('5'!$BK$8:$BK$117)),ROW(G32))-4,COLUMN()-7),"")</f>
        <v/>
      </c>
      <c r="H36" s="145">
        <f>IF(I36="",SUMIFS('[8]1'!BU:BU,'[8]1'!C:C,$G36,'[8]1'!BN:BN,$A$3)+SUMIFS('[8]1'!BT:BT,'[8]1'!C:C,$G36,'[8]1'!BN:BN,$A$3)-(SUMIFS('[8]1'!BW:BW,'[8]1'!C:C,$G36,'[8]1'!BN:BN,$A$3))-(SUMIFS('[8]1'!BV:BV,'[8]1'!C:C,$G36,'[8]1'!BN:BN,$A$3)),0)</f>
        <v>0</v>
      </c>
      <c r="I36" s="160">
        <f>SUMIFS('[8]1'!BX:BX,'[8]1'!C:C,$G36,'[8]1'!BN:BN,$A$3)+SUMIFS('[8]1'!BT:BT,'[8]1'!C:C,$G36,'[8]1'!BN:BN,$A$3)-(SUMIFS('[8]1'!BY:BY,'[8]1'!C:C,$G36,'[8]1'!BN:BN,$A$3))-(SUMIFS('[8]1'!BV:BV,'[8]1'!C:C,$G36,'[8]1'!BN:BN,$A$3))</f>
        <v>0</v>
      </c>
      <c r="J36" s="161">
        <f>P36+R36+T36+X36</f>
        <v>0</v>
      </c>
      <c r="K36" s="162" t="str">
        <f>IF(O36&gt;=0," ",W36-#REF!)</f>
        <v xml:space="preserve"> </v>
      </c>
      <c r="L36" s="162" t="str">
        <f>IF(O36&gt;=0," ",MOD(K36,30))</f>
        <v xml:space="preserve"> </v>
      </c>
      <c r="M36" s="162" t="str">
        <f>IF(O36&gt;=0," ",TRUNC(K36/30))</f>
        <v xml:space="preserve"> </v>
      </c>
      <c r="N36" s="163">
        <f t="shared" si="37"/>
        <v>0</v>
      </c>
      <c r="O36" s="164" t="str">
        <f>IF(N36&gt;0,N36,"")</f>
        <v/>
      </c>
      <c r="P36" s="167"/>
      <c r="Q36" s="166"/>
      <c r="R36" s="167"/>
      <c r="S36" s="168"/>
      <c r="T36" s="167"/>
      <c r="U36" s="168"/>
      <c r="V36" s="169">
        <f t="shared" si="25"/>
        <v>0</v>
      </c>
      <c r="W36" s="170">
        <f t="shared" ca="1" si="26"/>
        <v>44376.405651273148</v>
      </c>
      <c r="X36" s="171"/>
      <c r="Y36" s="172"/>
      <c r="Z36" s="173">
        <f ca="1">IF(SUMPRODUCT(('[8]1'!$BT$9:$BU$36-'[8]1'!$BV$9:$BW$36)*--(TODAY()-('[8]1'!$A$9:$A$36)&gt;=$Z$4)*(('[8]1'!$C$9:$C$36)=$G36))-SUMPRODUCT(('[8]1'!$BV$9:$BW$36)*--(TODAY()-('[8]1'!$A$9:$A$36)&lt;$Z$4)*(('[8]1'!$C$9:$C$36)=G36))&lt;0,"",SUMPRODUCT(('[8]1'!$BT$9:$BU$36-'[8]1'!$BV$9:$BW$36)*--(TODAY()-('[8]1'!$A$9:$A$36)&gt;=$Z$4)*(('[8]1'!$C$9:$C$36)=$G36))-SUMPRODUCT(('[8]1'!$BV$9:$BW$36)*--(TODAY()-('[8]1'!$A$9:$A$36)&lt;$Z$4)*(('[8]1'!$C$9:$C$36)=G36)))</f>
        <v>0</v>
      </c>
      <c r="AA36" s="173">
        <f ca="1">IF(SUMPRODUCT(('[8]1'!$BT$9:$BU$36-'[8]1'!$BV$9:$BW$36)*--(TODAY()-('[8]1'!$A$9:$A$36)&gt;=$AA$4)*(('[8]1'!$C$9:$C$36)=$G36))-SUMPRODUCT(('[8]1'!$BV$9:$BW$36)*--(TODAY()-('[8]1'!$A$9:$A$36)&lt;$AA$4)*(('[8]1'!$C$9:$C$36)=$G36))-SUM(Z36:Z36)&lt;0,"",SUMPRODUCT(('[8]1'!$BT$9:$BU$36-'[8]1'!$BV$9:$BW$36)*--(TODAY()-('[8]1'!$A$9:$A$36)&gt;=$AA$4)*(('[8]1'!$C$9:$C$36)=$G36))-SUMPRODUCT(('[8]1'!$BV$9:$BW$36)*--(TODAY()-('[8]1'!$A$9:$A$36)&lt;$AA$4)*(('[8]1'!$C$9:$C$36)=$G36))-SUM(Z36:Z36))</f>
        <v>0</v>
      </c>
      <c r="AB36" s="173">
        <f ca="1">IF(SUMPRODUCT(('[8]1'!$BT$9:$BU$36-'[8]1'!$BV$9:$BW$36)*--(TODAY()-('[8]1'!$A$9:$A$36)&gt;=$AB$4)*(('[8]1'!$C$9:$C$36)=$G36))-SUMPRODUCT(('[8]1'!$BV$9:$BW$36)*--(TODAY()-('[8]1'!$A$9:$A$36)&lt;$AB$4)*(('[8]1'!$C$9:$C$36)=$G36))-SUM(Z36:AA36)&lt;0,"",SUMPRODUCT(('[8]1'!$BT$9:$BU$36-'[8]1'!$BV$9:$BW$36)*--(TODAY()-('[8]1'!$A$9:$A$36)&gt;=$AB$4)*(('[8]1'!$C$9:$C$36)=$G36))-SUMPRODUCT(('[8]1'!$BV$9:$BW$36)*--(TODAY()-('[8]1'!$A$9:$A$36)&lt;$AB$4)*(('[8]1'!$C$9:$C$36)=$G36))-SUM(Z36:AA36))</f>
        <v>0</v>
      </c>
      <c r="AC36" s="173">
        <f ca="1">IF(SUMPRODUCT(('[8]1'!$BT$9:$BU$36-'[8]1'!$BV$9:$BW$36)*--(TODAY()-('[8]1'!$A$9:$A$36)&gt;=$AC$4)*(('[8]1'!$C$9:$C$36)=$G36))-SUMPRODUCT(('[8]1'!$BV$9:$BW$36)*--(TODAY()-('[8]1'!$A$9:$A$36)&lt;$AC$4)*(('[8]1'!$C$9:$C$36)=$G36))-SUM(Z36:AB36)&lt;0,"",SUMPRODUCT(('[8]1'!$BT$9:$BU$36-'[8]1'!$BV$9:$BW$36)*--(TODAY()-('[8]1'!$A$9:$A$36)&gt;=$AC$4)*(('[8]1'!$C$9:$C$36)=$G36))-SUMPRODUCT(('[8]1'!$BV$9:$BW$36)*--(TODAY()-('[8]1'!$A$9:$A$36)&lt;$AC$4)*(('[8]1'!$C$9:$C$36)=$G36))-SUM(Z36:AB36))</f>
        <v>0</v>
      </c>
      <c r="AD36" s="173">
        <f ca="1">IF(SUMPRODUCT(('[8]1'!$BT$9:$BU$36-'[8]1'!$BV$9:$BW$36)*--(TODAY()-('[8]1'!$A$9:$A$36)&gt;=$AD$4)*(('[8]1'!$C$9:$C$36)=$G36))-SUMPRODUCT(('[8]1'!$BV$9:$BW$36)*--(TODAY()-('[8]1'!$A$9:$A$36)&lt;$AD$4)*(('[8]1'!$C$9:$C$36)=$G36))-SUM(Z36:AC36)&lt;0,"",SUMPRODUCT(('[8]1'!$BT$9:$BU$36-'[8]1'!$BV$9:$BW$36)*--(TODAY()-('[8]1'!$A$9:$A$36)&gt;=$AD$4)*(('[8]1'!$C$9:$C$36)=$G36))-SUMPRODUCT(('[8]1'!$BV$9:$BW$36)*--(TODAY()-('[8]1'!$A$9:$A$36)&lt;$AD$4)*(('[8]1'!$C$9:$C$36)=$G36))-SUM(Z36:AC36))</f>
        <v>0</v>
      </c>
      <c r="AE36" s="173">
        <f ca="1">IF(SUMPRODUCT(('[8]1'!$BT$9:$BU$36-'[8]1'!$BV$9:$BW$36)*--(TODAY()-('[8]1'!$A$9:$A$36)&gt;=$AE$4)*(('[8]1'!$C$9:$C$36)=$G36))-SUMPRODUCT(('[8]1'!$BV$9:$BW$36)*--(TODAY()-('[8]1'!$A$9:$A$36)&lt;$AE$4)*(('[8]1'!$C$9:$C$36)=$G36))-SUM(Z36:AD36)&lt;0,"",SUMPRODUCT(('[8]1'!$BT$9:$BU$36-'[8]1'!$BV$9:$BW$36)*--(TODAY()-('[8]1'!$A$9:$A$36)&gt;=$AE$4)*(('[8]1'!$C$9:$C$36)=$G36))-SUMPRODUCT(('[8]1'!$BV$9:$BW$36)*--(TODAY()-('[8]1'!$A$9:$A$36)&lt;$AE$4)*(('[8]1'!$C$9:$C$36)=$G36))-SUM(Z36:AD36))</f>
        <v>0</v>
      </c>
      <c r="AF36" s="174">
        <f ca="1">IF(SUMPRODUCT(('[8]1'!$BT$9:$BU$36-'[8]1'!$BV$9:$BW$36)*--(TODAY()-('[8]1'!$A$9:$A$36)&gt;=$AF$4)*(('[8]1'!$C$9:$C$36)=$G36))-SUMPRODUCT(('[8]1'!$BV$9:$BW$36)*--(TODAY()-('[8]1'!$A$9:$A$36)&lt;$AF$4)*(('[8]1'!$C$9:$C$36)=$G36))-SUM(Z36:AE36)&lt;0,"",SUMPRODUCT(('[8]1'!$BT$9:$BU$36-'[8]1'!$BV$9:$BW$36)*--(TODAY()-('[8]1'!$A$9:$A$36)&gt;=$AF$4)*(('[8]1'!$C$9:$C$36)=$G36))-SUMPRODUCT(('[8]1'!$BV$9:$BW$36)*--(TODAY()-('[8]1'!$A$9:$A$36)&lt;$AF$4)*(('[8]1'!$C$9:$C$36)=$G36))-SUM(Z36:AE36))</f>
        <v>0</v>
      </c>
    </row>
    <row r="37" spans="4:33" ht="15.75" customHeight="1" thickBot="1">
      <c r="D37" s="141"/>
      <c r="E37" s="191"/>
      <c r="F37" s="189"/>
      <c r="G37" s="144" t="str">
        <f t="array" ref="G37">IFERROR(INDEX('5'!$H$8:$BK$117,SMALL(IF('5'!$BK$8:$BK$117&gt;0,ROW('5'!$BK$8:$BK$117)),ROW(G33))-4,COLUMN()-7),"")</f>
        <v/>
      </c>
      <c r="H37" s="192">
        <f>SUMIFS('[8]1'!BU:BU,'[8]1'!C:C,$G37,'[8]1'!BN:BN,$A$3)+SUMIFS('[8]1'!BT:BT,'[8]1'!C:C,$G37,'[8]1'!BN:BN,$A$3)-(SUMIFS('[8]1'!BW:BW,'[8]1'!C:C,$G37,'[8]1'!BN:BN,$A$3))-(SUMIFS('[8]1'!BV:BV,'[8]1'!C:C,$G37,'[8]1'!BN:BN,$A$3))</f>
        <v>0</v>
      </c>
      <c r="I37" s="193"/>
      <c r="J37" s="194">
        <f t="shared" ref="J37:J38" si="39">P37+R37+T37</f>
        <v>0</v>
      </c>
      <c r="K37" s="195" t="str">
        <f>IF(O37&gt;=0," ",W37-#REF!)</f>
        <v xml:space="preserve"> </v>
      </c>
      <c r="L37" s="195" t="str">
        <f>IF(O37&gt;=0," ",MOD(K37,30))</f>
        <v xml:space="preserve"> </v>
      </c>
      <c r="M37" s="195" t="str">
        <f>IF(O37&gt;=0," ",TRUNC(K37/30))</f>
        <v xml:space="preserve"> </v>
      </c>
      <c r="N37" s="196">
        <f>IF(I37="",H37-J37,I37-J37)</f>
        <v>0</v>
      </c>
      <c r="O37" s="197" t="str">
        <f>IF(N37&gt;0,N37,"")</f>
        <v/>
      </c>
      <c r="P37" s="198"/>
      <c r="Q37" s="199"/>
      <c r="R37" s="200"/>
      <c r="S37" s="201"/>
      <c r="T37" s="202"/>
      <c r="U37" s="201"/>
      <c r="V37" s="203">
        <f t="shared" si="25"/>
        <v>0</v>
      </c>
      <c r="W37" s="204">
        <f t="shared" ca="1" si="26"/>
        <v>44376.405651273148</v>
      </c>
      <c r="X37" s="205"/>
      <c r="Y37" s="206"/>
      <c r="Z37" s="207">
        <f ca="1">IF(SUMPRODUCT(('[8]1'!$BT$9:$BU$36-'[8]1'!$BV$9:$BW$36)*--(TODAY()-('[8]1'!$A$9:$A$36)&gt;=$Z$4)*(('[8]1'!$C$9:$C$36)=$G37))-SUMPRODUCT(('[8]1'!$BV$9:$BW$36)*--(TODAY()-('[8]1'!$A$9:$A$36)&lt;$Z$4)*(('[8]1'!$C$9:$C$36)=G37))&lt;0,"",SUMPRODUCT(('[8]1'!$BT$9:$BU$36-'[8]1'!$BV$9:$BW$36)*--(TODAY()-('[8]1'!$A$9:$A$36)&gt;=$Z$4)*(('[8]1'!$C$9:$C$36)=$G37))-SUMPRODUCT(('[8]1'!$BV$9:$BW$36)*--(TODAY()-('[8]1'!$A$9:$A$36)&lt;$Z$4)*(('[8]1'!$C$9:$C$36)=G37)))</f>
        <v>0</v>
      </c>
      <c r="AA37" s="207">
        <f ca="1">IF(SUMPRODUCT(('[8]1'!$BT$9:$BU$36-'[8]1'!$BV$9:$BW$36)*--(TODAY()-('[8]1'!$A$9:$A$36)&gt;=$AA$4)*(('[8]1'!$C$9:$C$36)=$G37))-SUMPRODUCT(('[8]1'!$BV$9:$BW$36)*--(TODAY()-('[8]1'!$A$9:$A$36)&lt;$AA$4)*(('[8]1'!$C$9:$C$36)=$G37))-SUM(Z37:Z37)&lt;0,"",SUMPRODUCT(('[8]1'!$BT$9:$BU$36-'[8]1'!$BV$9:$BW$36)*--(TODAY()-('[8]1'!$A$9:$A$36)&gt;=$AA$4)*(('[8]1'!$C$9:$C$36)=$G37))-SUMPRODUCT(('[8]1'!$BV$9:$BW$36)*--(TODAY()-('[8]1'!$A$9:$A$36)&lt;$AA$4)*(('[8]1'!$C$9:$C$36)=$G37))-SUM(Z37:Z37))</f>
        <v>0</v>
      </c>
      <c r="AB37" s="207">
        <f ca="1">IF(SUMPRODUCT(('[8]1'!$BT$9:$BU$36-'[8]1'!$BV$9:$BW$36)*--(TODAY()-('[8]1'!$A$9:$A$36)&gt;=$AB$4)*(('[8]1'!$C$9:$C$36)=$G37))-SUMPRODUCT(('[8]1'!$BV$9:$BW$36)*--(TODAY()-('[8]1'!$A$9:$A$36)&lt;$AB$4)*(('[8]1'!$C$9:$C$36)=$G37))-SUM(Z37:AA37)&lt;0,"",SUMPRODUCT(('[8]1'!$BT$9:$BU$36-'[8]1'!$BV$9:$BW$36)*--(TODAY()-('[8]1'!$A$9:$A$36)&gt;=$AB$4)*(('[8]1'!$C$9:$C$36)=$G37))-SUMPRODUCT(('[8]1'!$BV$9:$BW$36)*--(TODAY()-('[8]1'!$A$9:$A$36)&lt;$AB$4)*(('[8]1'!$C$9:$C$36)=$G37))-SUM(Z37:AA37))</f>
        <v>0</v>
      </c>
      <c r="AC37" s="207">
        <f ca="1">IF(SUMPRODUCT(('[8]1'!$BT$9:$BU$36-'[8]1'!$BV$9:$BW$36)*--(TODAY()-('[8]1'!$A$9:$A$36)&gt;=$AC$4)*(('[8]1'!$C$9:$C$36)=$G37))-SUMPRODUCT(('[8]1'!$BV$9:$BW$36)*--(TODAY()-('[8]1'!$A$9:$A$36)&lt;$AC$4)*(('[8]1'!$C$9:$C$36)=$G37))-SUM(Z37:AB37)&lt;0,"",SUMPRODUCT(('[8]1'!$BT$9:$BU$36-'[8]1'!$BV$9:$BW$36)*--(TODAY()-('[8]1'!$A$9:$A$36)&gt;=$AC$4)*(('[8]1'!$C$9:$C$36)=$G37))-SUMPRODUCT(('[8]1'!$BV$9:$BW$36)*--(TODAY()-('[8]1'!$A$9:$A$36)&lt;$AC$4)*(('[8]1'!$C$9:$C$36)=$G37))-SUM(Z37:AB37))</f>
        <v>0</v>
      </c>
      <c r="AD37" s="207">
        <f ca="1">IF(SUMPRODUCT(('[8]1'!$BT$9:$BU$36-'[8]1'!$BV$9:$BW$36)*--(TODAY()-('[8]1'!$A$9:$A$36)&gt;=$AD$4)*(('[8]1'!$C$9:$C$36)=$G37))-SUMPRODUCT(('[8]1'!$BV$9:$BW$36)*--(TODAY()-('[8]1'!$A$9:$A$36)&lt;$AD$4)*(('[8]1'!$C$9:$C$36)=$G37))-SUM(Z37:AC37)&lt;0,"",SUMPRODUCT(('[8]1'!$BT$9:$BU$36-'[8]1'!$BV$9:$BW$36)*--(TODAY()-('[8]1'!$A$9:$A$36)&gt;=$AD$4)*(('[8]1'!$C$9:$C$36)=$G37))-SUMPRODUCT(('[8]1'!$BV$9:$BW$36)*--(TODAY()-('[8]1'!$A$9:$A$36)&lt;$AD$4)*(('[8]1'!$C$9:$C$36)=$G37))-SUM(Z37:AC37))</f>
        <v>0</v>
      </c>
      <c r="AE37" s="207">
        <f ca="1">IF(SUMPRODUCT(('[8]1'!$BT$9:$BU$36-'[8]1'!$BV$9:$BW$36)*--(TODAY()-('[8]1'!$A$9:$A$36)&gt;=$AE$4)*(('[8]1'!$C$9:$C$36)=$G37))-SUMPRODUCT(('[8]1'!$BV$9:$BW$36)*--(TODAY()-('[8]1'!$A$9:$A$36)&lt;$AE$4)*(('[8]1'!$C$9:$C$36)=$G37))-SUM(Z37:AD37)&lt;0,"",SUMPRODUCT(('[8]1'!$BT$9:$BU$36-'[8]1'!$BV$9:$BW$36)*--(TODAY()-('[8]1'!$A$9:$A$36)&gt;=$AE$4)*(('[8]1'!$C$9:$C$36)=$G37))-SUMPRODUCT(('[8]1'!$BV$9:$BW$36)*--(TODAY()-('[8]1'!$A$9:$A$36)&lt;$AE$4)*(('[8]1'!$C$9:$C$36)=$G37))-SUM(Z37:AD37))</f>
        <v>0</v>
      </c>
      <c r="AF37" s="208">
        <f ca="1">IF(SUMPRODUCT(('[8]1'!$BT$9:$BU$36-'[8]1'!$BV$9:$BW$36)*--(TODAY()-('[8]1'!$A$9:$A$36)&gt;=$AF$4)*(('[8]1'!$C$9:$C$36)=$G37))-SUMPRODUCT(('[8]1'!$BV$9:$BW$36)*--(TODAY()-('[8]1'!$A$9:$A$36)&lt;$AF$4)*(('[8]1'!$C$9:$C$36)=$G37))-SUM(Z37:AE37)&lt;0,"",SUMPRODUCT(('[8]1'!$BT$9:$BU$36-'[8]1'!$BV$9:$BW$36)*--(TODAY()-('[8]1'!$A$9:$A$36)&gt;=$AF$4)*(('[8]1'!$C$9:$C$36)=$G37))-SUMPRODUCT(('[8]1'!$BV$9:$BW$36)*--(TODAY()-('[8]1'!$A$9:$A$36)&lt;$AF$4)*(('[8]1'!$C$9:$C$36)=$G37))-SUM(Z37:AE37))</f>
        <v>0</v>
      </c>
    </row>
    <row r="38" spans="4:33" ht="15" customHeight="1" thickBot="1">
      <c r="D38" s="559" t="s">
        <v>108</v>
      </c>
      <c r="E38" s="209">
        <v>16</v>
      </c>
      <c r="F38" s="210" t="s">
        <v>43</v>
      </c>
      <c r="G38" s="144" t="str">
        <f t="array" ref="G38">IFERROR(INDEX('5'!$H$8:$BK$117,SMALL(IF('5'!$BK$8:$BK$117&gt;0,ROW('5'!$BK$8:$BK$117)),ROW(G34))-4,COLUMN()-7),"")</f>
        <v/>
      </c>
      <c r="H38" s="211">
        <f>SUMIFS('[8]1'!BU:BU,'[8]1'!C:C,$G38,'[8]1'!BN:BN,$A$3)+SUMIFS('[8]1'!BT:BT,'[8]1'!C:C,$G38,'[8]1'!BN:BN,$A$3)-(SUMIFS('[8]1'!BW:BW,'[8]1'!C:C,$G38,'[8]1'!BN:BN,$A$3))-(SUMIFS('[8]1'!BV:BV,'[8]1'!C:C,$G38,'[8]1'!BN:BN,$A$3))</f>
        <v>0</v>
      </c>
      <c r="I38" s="212"/>
      <c r="J38" s="213">
        <f t="shared" si="39"/>
        <v>0</v>
      </c>
      <c r="K38" s="163" t="str">
        <f>IF(O38&gt;=0," ",W38-#REF!)</f>
        <v xml:space="preserve"> </v>
      </c>
      <c r="L38" s="163" t="str">
        <f t="shared" ref="L38" si="40">IF(O38&gt;=0," ",MOD(K38,30))</f>
        <v xml:space="preserve"> </v>
      </c>
      <c r="M38" s="163" t="str">
        <f t="shared" ref="M38" si="41">IF(O38&gt;=0," ",TRUNC(K38/30))</f>
        <v xml:space="preserve"> </v>
      </c>
      <c r="N38" s="163">
        <f t="shared" ref="N38" si="42">IF(I38="",H38-J38,I38-J38)</f>
        <v>0</v>
      </c>
      <c r="O38" s="214" t="str">
        <f t="shared" ref="O38" si="43">IF(N38&gt;0,N38,"")</f>
        <v/>
      </c>
      <c r="P38" s="215"/>
      <c r="Q38" s="216"/>
      <c r="R38" s="215"/>
      <c r="S38" s="217"/>
      <c r="T38" s="218"/>
      <c r="U38" s="217"/>
      <c r="V38" s="219">
        <f t="shared" si="25"/>
        <v>0</v>
      </c>
      <c r="W38" s="220">
        <f t="shared" ca="1" si="26"/>
        <v>44376.405651273148</v>
      </c>
      <c r="X38" s="221"/>
      <c r="Y38" s="222"/>
      <c r="Z38" s="223">
        <f ca="1">IF(SUMPRODUCT(('[8]1'!$BT$9:$BU$36-'[8]1'!$BV$9:$BW$36)*--(TODAY()-('[8]1'!$A$9:$A$36)&gt;=$Z$4)*(('[8]1'!$C$9:$C$36)=$G38))-SUMPRODUCT(('[8]1'!$BV$9:$BW$36)*--(TODAY()-('[8]1'!$A$9:$A$36)&lt;$Z$4)*(('[8]1'!$C$9:$C$36)=G38))&lt;0,"",SUMPRODUCT(('[8]1'!$BT$9:$BU$36-'[8]1'!$BV$9:$BW$36)*--(TODAY()-('[8]1'!$A$9:$A$36)&gt;=$Z$4)*(('[8]1'!$C$9:$C$36)=$G38))-SUMPRODUCT(('[8]1'!$BV$9:$BW$36)*--(TODAY()-('[8]1'!$A$9:$A$36)&lt;$Z$4)*(('[8]1'!$C$9:$C$36)=G38)))</f>
        <v>0</v>
      </c>
      <c r="AA38" s="223">
        <f ca="1">IF(SUMPRODUCT(('[8]1'!$BT$9:$BU$36-'[8]1'!$BV$9:$BW$36)*--(TODAY()-('[8]1'!$A$9:$A$36)&gt;=$AA$4)*(('[8]1'!$C$9:$C$36)=$G38))-SUMPRODUCT(('[8]1'!$BV$9:$BW$36)*--(TODAY()-('[8]1'!$A$9:$A$36)&lt;$AA$4)*(('[8]1'!$C$9:$C$36)=$G38))-SUM(Z38:Z38)&lt;0,"",SUMPRODUCT(('[8]1'!$BT$9:$BU$36-'[8]1'!$BV$9:$BW$36)*--(TODAY()-('[8]1'!$A$9:$A$36)&gt;=$AA$4)*(('[8]1'!$C$9:$C$36)=$G38))-SUMPRODUCT(('[8]1'!$BV$9:$BW$36)*--(TODAY()-('[8]1'!$A$9:$A$36)&lt;$AA$4)*(('[8]1'!$C$9:$C$36)=$G38))-SUM(Z38:Z38))</f>
        <v>0</v>
      </c>
      <c r="AB38" s="223">
        <f ca="1">IF(SUMPRODUCT(('[8]1'!$BT$9:$BU$36-'[8]1'!$BV$9:$BW$36)*--(TODAY()-('[8]1'!$A$9:$A$36)&gt;=$AB$4)*(('[8]1'!$C$9:$C$36)=$G38))-SUMPRODUCT(('[8]1'!$BV$9:$BW$36)*--(TODAY()-('[8]1'!$A$9:$A$36)&lt;$AB$4)*(('[8]1'!$C$9:$C$36)=$G38))-SUM(Z38:AA38)&lt;0,"",SUMPRODUCT(('[8]1'!$BT$9:$BU$36-'[8]1'!$BV$9:$BW$36)*--(TODAY()-('[8]1'!$A$9:$A$36)&gt;=$AB$4)*(('[8]1'!$C$9:$C$36)=$G38))-SUMPRODUCT(('[8]1'!$BV$9:$BW$36)*--(TODAY()-('[8]1'!$A$9:$A$36)&lt;$AB$4)*(('[8]1'!$C$9:$C$36)=$G38))-SUM(Z38:AA38))</f>
        <v>0</v>
      </c>
      <c r="AC38" s="223">
        <f ca="1">IF(SUMPRODUCT(('[8]1'!$BT$9:$BU$36-'[8]1'!$BV$9:$BW$36)*--(TODAY()-('[8]1'!$A$9:$A$36)&gt;=$AC$4)*(('[8]1'!$C$9:$C$36)=$G38))-SUMPRODUCT(('[8]1'!$BV$9:$BW$36)*--(TODAY()-('[8]1'!$A$9:$A$36)&lt;$AC$4)*(('[8]1'!$C$9:$C$36)=$G38))-SUM(Z38:AB38)&lt;0,"",SUMPRODUCT(('[8]1'!$BT$9:$BU$36-'[8]1'!$BV$9:$BW$36)*--(TODAY()-('[8]1'!$A$9:$A$36)&gt;=$AC$4)*(('[8]1'!$C$9:$C$36)=$G38))-SUMPRODUCT(('[8]1'!$BV$9:$BW$36)*--(TODAY()-('[8]1'!$A$9:$A$36)&lt;$AC$4)*(('[8]1'!$C$9:$C$36)=$G38))-SUM(Z38:AB38))</f>
        <v>0</v>
      </c>
      <c r="AD38" s="223">
        <f ca="1">IF(SUMPRODUCT(('[8]1'!$BT$9:$BU$36-'[8]1'!$BV$9:$BW$36)*--(TODAY()-('[8]1'!$A$9:$A$36)&gt;=$AD$4)*(('[8]1'!$C$9:$C$36)=$G38))-SUMPRODUCT(('[8]1'!$BV$9:$BW$36)*--(TODAY()-('[8]1'!$A$9:$A$36)&lt;$AD$4)*(('[8]1'!$C$9:$C$36)=$G38))-SUM(Z38:AC38)&lt;0,"",SUMPRODUCT(('[8]1'!$BT$9:$BU$36-'[8]1'!$BV$9:$BW$36)*--(TODAY()-('[8]1'!$A$9:$A$36)&gt;=$AD$4)*(('[8]1'!$C$9:$C$36)=$G38))-SUMPRODUCT(('[8]1'!$BV$9:$BW$36)*--(TODAY()-('[8]1'!$A$9:$A$36)&lt;$AD$4)*(('[8]1'!$C$9:$C$36)=$G38))-SUM(Z38:AC38))</f>
        <v>0</v>
      </c>
      <c r="AE38" s="223">
        <f ca="1">IF(SUMPRODUCT(('[8]1'!$BT$9:$BU$36-'[8]1'!$BV$9:$BW$36)*--(TODAY()-('[8]1'!$A$9:$A$36)&gt;=$AE$4)*(('[8]1'!$C$9:$C$36)=$G38))-SUMPRODUCT(('[8]1'!$BV$9:$BW$36)*--(TODAY()-('[8]1'!$A$9:$A$36)&lt;$AE$4)*(('[8]1'!$C$9:$C$36)=$G38))-SUM(Z38:AD38)&lt;0,"",SUMPRODUCT(('[8]1'!$BT$9:$BU$36-'[8]1'!$BV$9:$BW$36)*--(TODAY()-('[8]1'!$A$9:$A$36)&gt;=$AE$4)*(('[8]1'!$C$9:$C$36)=$G38))-SUMPRODUCT(('[8]1'!$BV$9:$BW$36)*--(TODAY()-('[8]1'!$A$9:$A$36)&lt;$AE$4)*(('[8]1'!$C$9:$C$36)=$G38))-SUM(Z38:AD38))</f>
        <v>0</v>
      </c>
      <c r="AF38" s="224">
        <f ca="1">IF(SUMPRODUCT(('[8]1'!$BT$9:$BU$36-'[8]1'!$BV$9:$BW$36)*--(TODAY()-('[8]1'!$A$9:$A$36)&gt;=$AF$4)*(('[8]1'!$C$9:$C$36)=$G38))-SUMPRODUCT(('[8]1'!$BV$9:$BW$36)*--(TODAY()-('[8]1'!$A$9:$A$36)&lt;$AF$4)*(('[8]1'!$C$9:$C$36)=$G38))-SUM(Z38:AE38)&lt;0,"",SUMPRODUCT(('[8]1'!$BT$9:$BU$36-'[8]1'!$BV$9:$BW$36)*--(TODAY()-('[8]1'!$A$9:$A$36)&gt;=$AF$4)*(('[8]1'!$C$9:$C$36)=$G38))-SUMPRODUCT(('[8]1'!$BV$9:$BW$36)*--(TODAY()-('[8]1'!$A$9:$A$36)&lt;$AF$4)*(('[8]1'!$C$9:$C$36)=$G38))-SUM(Z38:AE38))</f>
        <v>0</v>
      </c>
    </row>
    <row r="39" spans="4:33" ht="15" customHeight="1" thickBot="1">
      <c r="D39" s="560"/>
      <c r="E39" s="191"/>
      <c r="F39" s="189"/>
      <c r="G39" s="144" t="str">
        <f t="array" ref="G39">IFERROR(INDEX('5'!$H$8:$BK$117,SMALL(IF('5'!$BK$8:$BK$117&gt;0,ROW('5'!$BK$8:$BK$117)),ROW(G35))-4,COLUMN()-7),"")</f>
        <v/>
      </c>
      <c r="H39" s="211">
        <f>SUMIFS('[8]1'!BU:BU,'[8]1'!C:C,$G39,'[8]1'!BN:BN,$A$3)+SUMIFS('[8]1'!BT:BT,'[8]1'!C:C,$G39,'[8]1'!BN:BN,$A$3)-(SUMIFS('[8]1'!BW:BW,'[8]1'!C:C,$G39,'[8]1'!BN:BN,$A$3))-(SUMIFS('[8]1'!BV:BV,'[8]1'!C:C,$G39,'[8]1'!BN:BN,$A$3))</f>
        <v>0</v>
      </c>
      <c r="I39" s="212"/>
      <c r="J39" s="213">
        <f>P39+R39+T39</f>
        <v>0</v>
      </c>
      <c r="K39" s="163" t="str">
        <f>IF(O39&gt;=0," ",W39-#REF!)</f>
        <v xml:space="preserve"> </v>
      </c>
      <c r="L39" s="163" t="str">
        <f>IF(O39&gt;=0," ",MOD(K39,30))</f>
        <v xml:space="preserve"> </v>
      </c>
      <c r="M39" s="163" t="str">
        <f>IF(O39&gt;=0," ",TRUNC(K39/30))</f>
        <v xml:space="preserve"> </v>
      </c>
      <c r="N39" s="163">
        <f>IF(I39="",H39-J39,I39-J39)</f>
        <v>0</v>
      </c>
      <c r="O39" s="214" t="str">
        <f>IF(N39&gt;0,N39,"")</f>
        <v/>
      </c>
      <c r="P39" s="215"/>
      <c r="Q39" s="216"/>
      <c r="R39" s="215"/>
      <c r="S39" s="217"/>
      <c r="T39" s="218"/>
      <c r="U39" s="217"/>
      <c r="V39" s="219">
        <f>MAX(Q39,S39,U39)</f>
        <v>0</v>
      </c>
      <c r="W39" s="220">
        <f ca="1">IF(V39&gt;1/1/2012,V39,NOW())</f>
        <v>44376.405651273148</v>
      </c>
      <c r="X39" s="221"/>
      <c r="Y39" s="222"/>
      <c r="Z39" s="223">
        <f ca="1">IF(SUMPRODUCT(('[8]1'!$BT$9:$BU$36-'[8]1'!$BV$9:$BW$36)*--(TODAY()-('[8]1'!$A$9:$A$36)&gt;=$Z$4)*(('[8]1'!$C$9:$C$36)=$G39))-SUMPRODUCT(('[8]1'!$BV$9:$BW$36)*--(TODAY()-('[8]1'!$A$9:$A$36)&lt;$Z$4)*(('[8]1'!$C$9:$C$36)=G39))&lt;0,"",SUMPRODUCT(('[8]1'!$BT$9:$BU$36-'[8]1'!$BV$9:$BW$36)*--(TODAY()-('[8]1'!$A$9:$A$36)&gt;=$Z$4)*(('[8]1'!$C$9:$C$36)=$G39))-SUMPRODUCT(('[8]1'!$BV$9:$BW$36)*--(TODAY()-('[8]1'!$A$9:$A$36)&lt;$Z$4)*(('[8]1'!$C$9:$C$36)=G39)))</f>
        <v>0</v>
      </c>
      <c r="AA39" s="223">
        <f ca="1">IF(SUMPRODUCT(('[8]1'!$BT$9:$BU$36-'[8]1'!$BV$9:$BW$36)*--(TODAY()-('[8]1'!$A$9:$A$36)&gt;=$AA$4)*(('[8]1'!$C$9:$C$36)=$G39))-SUMPRODUCT(('[8]1'!$BV$9:$BW$36)*--(TODAY()-('[8]1'!$A$9:$A$36)&lt;$AA$4)*(('[8]1'!$C$9:$C$36)=$G39))-SUM(Z39:Z39)&lt;0,"",SUMPRODUCT(('[8]1'!$BT$9:$BU$36-'[8]1'!$BV$9:$BW$36)*--(TODAY()-('[8]1'!$A$9:$A$36)&gt;=$AA$4)*(('[8]1'!$C$9:$C$36)=$G39))-SUMPRODUCT(('[8]1'!$BV$9:$BW$36)*--(TODAY()-('[8]1'!$A$9:$A$36)&lt;$AA$4)*(('[8]1'!$C$9:$C$36)=$G39))-SUM(Z39:Z39))</f>
        <v>0</v>
      </c>
      <c r="AB39" s="223">
        <f ca="1">IF(SUMPRODUCT(('[8]1'!$BT$9:$BU$36-'[8]1'!$BV$9:$BW$36)*--(TODAY()-('[8]1'!$A$9:$A$36)&gt;=$AB$4)*(('[8]1'!$C$9:$C$36)=$G39))-SUMPRODUCT(('[8]1'!$BV$9:$BW$36)*--(TODAY()-('[8]1'!$A$9:$A$36)&lt;$AB$4)*(('[8]1'!$C$9:$C$36)=$G39))-SUM(Z39:AA39)&lt;0,"",SUMPRODUCT(('[8]1'!$BT$9:$BU$36-'[8]1'!$BV$9:$BW$36)*--(TODAY()-('[8]1'!$A$9:$A$36)&gt;=$AB$4)*(('[8]1'!$C$9:$C$36)=$G39))-SUMPRODUCT(('[8]1'!$BV$9:$BW$36)*--(TODAY()-('[8]1'!$A$9:$A$36)&lt;$AB$4)*(('[8]1'!$C$9:$C$36)=$G39))-SUM(Z39:AA39))</f>
        <v>0</v>
      </c>
      <c r="AC39" s="223">
        <f ca="1">IF(SUMPRODUCT(('[8]1'!$BT$9:$BU$36-'[8]1'!$BV$9:$BW$36)*--(TODAY()-('[8]1'!$A$9:$A$36)&gt;=$AC$4)*(('[8]1'!$C$9:$C$36)=$G39))-SUMPRODUCT(('[8]1'!$BV$9:$BW$36)*--(TODAY()-('[8]1'!$A$9:$A$36)&lt;$AC$4)*(('[8]1'!$C$9:$C$36)=$G39))-SUM(Z39:AB39)&lt;0,"",SUMPRODUCT(('[8]1'!$BT$9:$BU$36-'[8]1'!$BV$9:$BW$36)*--(TODAY()-('[8]1'!$A$9:$A$36)&gt;=$AC$4)*(('[8]1'!$C$9:$C$36)=$G39))-SUMPRODUCT(('[8]1'!$BV$9:$BW$36)*--(TODAY()-('[8]1'!$A$9:$A$36)&lt;$AC$4)*(('[8]1'!$C$9:$C$36)=$G39))-SUM(Z39:AB39))</f>
        <v>0</v>
      </c>
      <c r="AD39" s="223">
        <f ca="1">IF(SUMPRODUCT(('[8]1'!$BT$9:$BU$36-'[8]1'!$BV$9:$BW$36)*--(TODAY()-('[8]1'!$A$9:$A$36)&gt;=$AD$4)*(('[8]1'!$C$9:$C$36)=$G39))-SUMPRODUCT(('[8]1'!$BV$9:$BW$36)*--(TODAY()-('[8]1'!$A$9:$A$36)&lt;$AD$4)*(('[8]1'!$C$9:$C$36)=$G39))-SUM(Z39:AC39)&lt;0,"",SUMPRODUCT(('[8]1'!$BT$9:$BU$36-'[8]1'!$BV$9:$BW$36)*--(TODAY()-('[8]1'!$A$9:$A$36)&gt;=$AD$4)*(('[8]1'!$C$9:$C$36)=$G39))-SUMPRODUCT(('[8]1'!$BV$9:$BW$36)*--(TODAY()-('[8]1'!$A$9:$A$36)&lt;$AD$4)*(('[8]1'!$C$9:$C$36)=$G39))-SUM(Z39:AC39))</f>
        <v>0</v>
      </c>
      <c r="AE39" s="223">
        <f ca="1">IF(SUMPRODUCT(('[8]1'!$BT$9:$BU$36-'[8]1'!$BV$9:$BW$36)*--(TODAY()-('[8]1'!$A$9:$A$36)&gt;=$AE$4)*(('[8]1'!$C$9:$C$36)=$G39))-SUMPRODUCT(('[8]1'!$BV$9:$BW$36)*--(TODAY()-('[8]1'!$A$9:$A$36)&lt;$AE$4)*(('[8]1'!$C$9:$C$36)=$G39))-SUM(Z39:AD39)&lt;0,"",SUMPRODUCT(('[8]1'!$BT$9:$BU$36-'[8]1'!$BV$9:$BW$36)*--(TODAY()-('[8]1'!$A$9:$A$36)&gt;=$AE$4)*(('[8]1'!$C$9:$C$36)=$G39))-SUMPRODUCT(('[8]1'!$BV$9:$BW$36)*--(TODAY()-('[8]1'!$A$9:$A$36)&lt;$AE$4)*(('[8]1'!$C$9:$C$36)=$G39))-SUM(Z39:AD39))</f>
        <v>0</v>
      </c>
      <c r="AF39" s="224">
        <f ca="1">IF(SUMPRODUCT(('[8]1'!$BT$9:$BU$36-'[8]1'!$BV$9:$BW$36)*--(TODAY()-('[8]1'!$A$9:$A$36)&gt;=$AF$4)*(('[8]1'!$C$9:$C$36)=$G39))-SUMPRODUCT(('[8]1'!$BV$9:$BW$36)*--(TODAY()-('[8]1'!$A$9:$A$36)&lt;$AF$4)*(('[8]1'!$C$9:$C$36)=$G39))-SUM(Z39:AE39)&lt;0,"",SUMPRODUCT(('[8]1'!$BT$9:$BU$36-'[8]1'!$BV$9:$BW$36)*--(TODAY()-('[8]1'!$A$9:$A$36)&gt;=$AF$4)*(('[8]1'!$C$9:$C$36)=$G39))-SUMPRODUCT(('[8]1'!$BV$9:$BW$36)*--(TODAY()-('[8]1'!$A$9:$A$36)&lt;$AF$4)*(('[8]1'!$C$9:$C$36)=$G39))-SUM(Z39:AE39))</f>
        <v>0</v>
      </c>
    </row>
    <row r="40" spans="4:33" ht="15.75" thickBot="1">
      <c r="D40" s="561"/>
      <c r="E40" s="191">
        <v>17</v>
      </c>
      <c r="F40" s="225" t="s">
        <v>43</v>
      </c>
      <c r="G40" s="144" t="str">
        <f t="array" ref="G40">IFERROR(INDEX('5'!$H$8:$BK$117,SMALL(IF('5'!$BK$8:$BK$117&gt;0,ROW('5'!$BK$8:$BK$117)),ROW(G36))-4,COLUMN()-7),"")</f>
        <v/>
      </c>
      <c r="H40" s="226">
        <f>SUMIFS('[8]1'!BU:BU,'[8]1'!C:C,$G40,'[8]1'!BN:BN,$A$3)+SUMIFS('[8]1'!BT:BT,'[8]1'!C:C,$G40,'[8]1'!BN:BN,$A$3)-(SUMIFS('[8]1'!BW:BW,'[8]1'!C:C,$G40,'[8]1'!BN:BN,$A$3))-(SUMIFS('[8]1'!BV:BV,'[8]1'!C:C,$G40,'[8]1'!BN:BN,$A$3))</f>
        <v>0</v>
      </c>
      <c r="I40" s="193"/>
      <c r="J40" s="194">
        <f t="shared" ref="J40:J45" si="44">P40+R40+T40</f>
        <v>0</v>
      </c>
      <c r="K40" s="195"/>
      <c r="L40" s="195"/>
      <c r="M40" s="195"/>
      <c r="N40" s="196">
        <f t="shared" ref="N40:N43" si="45">IF(I40="",H40-J40,I40-J40)</f>
        <v>0</v>
      </c>
      <c r="O40" s="197" t="str">
        <f t="shared" ref="O40:O43" si="46">IF(N40&gt;0,N40,"")</f>
        <v/>
      </c>
      <c r="P40" s="198"/>
      <c r="Q40" s="199"/>
      <c r="R40" s="227"/>
      <c r="S40" s="201"/>
      <c r="T40" s="202"/>
      <c r="U40" s="201"/>
      <c r="V40" s="203"/>
      <c r="W40" s="204"/>
      <c r="X40" s="205"/>
      <c r="Y40" s="206"/>
      <c r="Z40" s="207">
        <f ca="1">IF(SUMPRODUCT(('[8]1'!$BT$9:$BU$36-'[8]1'!$BV$9:$BW$36)*--(TODAY()-('[8]1'!$A$9:$A$36)&gt;=$Z$4)*(('[8]1'!$C$9:$C$36)=$G40))-SUMPRODUCT(('[8]1'!$BV$9:$BW$36)*--(TODAY()-('[8]1'!$A$9:$A$36)&lt;$Z$4)*(('[8]1'!$C$9:$C$36)=G40))&lt;0,"",SUMPRODUCT(('[8]1'!$BT$9:$BU$36-'[8]1'!$BV$9:$BW$36)*--(TODAY()-('[8]1'!$A$9:$A$36)&gt;=$Z$4)*(('[8]1'!$C$9:$C$36)=$G40))-SUMPRODUCT(('[8]1'!$BV$9:$BW$36)*--(TODAY()-('[8]1'!$A$9:$A$36)&lt;$Z$4)*(('[8]1'!$C$9:$C$36)=G40)))</f>
        <v>0</v>
      </c>
      <c r="AA40" s="207">
        <f ca="1">IF(SUMPRODUCT(('[8]1'!$BT$9:$BU$36-'[8]1'!$BV$9:$BW$36)*--(TODAY()-('[8]1'!$A$9:$A$36)&gt;=$AA$4)*(('[8]1'!$C$9:$C$36)=$G40))-SUMPRODUCT(('[8]1'!$BV$9:$BW$36)*--(TODAY()-('[8]1'!$A$9:$A$36)&lt;$AA$4)*(('[8]1'!$C$9:$C$36)=$G40))-SUM(Z40:Z40)&lt;0,"",SUMPRODUCT(('[8]1'!$BT$9:$BU$36-'[8]1'!$BV$9:$BW$36)*--(TODAY()-('[8]1'!$A$9:$A$36)&gt;=$AA$4)*(('[8]1'!$C$9:$C$36)=$G40))-SUMPRODUCT(('[8]1'!$BV$9:$BW$36)*--(TODAY()-('[8]1'!$A$9:$A$36)&lt;$AA$4)*(('[8]1'!$C$9:$C$36)=$G40))-SUM(Z40:Z40))</f>
        <v>0</v>
      </c>
      <c r="AB40" s="207">
        <f ca="1">IF(SUMPRODUCT(('[8]1'!$BT$9:$BU$36-'[8]1'!$BV$9:$BW$36)*--(TODAY()-('[8]1'!$A$9:$A$36)&gt;=$AB$4)*(('[8]1'!$C$9:$C$36)=$G40))-SUMPRODUCT(('[8]1'!$BV$9:$BW$36)*--(TODAY()-('[8]1'!$A$9:$A$36)&lt;$AB$4)*(('[8]1'!$C$9:$C$36)=$G40))-SUM(Z40:AA40)&lt;0,"",SUMPRODUCT(('[8]1'!$BT$9:$BU$36-'[8]1'!$BV$9:$BW$36)*--(TODAY()-('[8]1'!$A$9:$A$36)&gt;=$AB$4)*(('[8]1'!$C$9:$C$36)=$G40))-SUMPRODUCT(('[8]1'!$BV$9:$BW$36)*--(TODAY()-('[8]1'!$A$9:$A$36)&lt;$AB$4)*(('[8]1'!$C$9:$C$36)=$G40))-SUM(Z40:AA40))</f>
        <v>0</v>
      </c>
      <c r="AC40" s="207">
        <f ca="1">IF(SUMPRODUCT(('[8]1'!$BT$9:$BU$36-'[8]1'!$BV$9:$BW$36)*--(TODAY()-('[8]1'!$A$9:$A$36)&gt;=$AC$4)*(('[8]1'!$C$9:$C$36)=$G40))-SUMPRODUCT(('[8]1'!$BV$9:$BW$36)*--(TODAY()-('[8]1'!$A$9:$A$36)&lt;$AC$4)*(('[8]1'!$C$9:$C$36)=$G40))-SUM(Z40:AB40)&lt;0,"",SUMPRODUCT(('[8]1'!$BT$9:$BU$36-'[8]1'!$BV$9:$BW$36)*--(TODAY()-('[8]1'!$A$9:$A$36)&gt;=$AC$4)*(('[8]1'!$C$9:$C$36)=$G40))-SUMPRODUCT(('[8]1'!$BV$9:$BW$36)*--(TODAY()-('[8]1'!$A$9:$A$36)&lt;$AC$4)*(('[8]1'!$C$9:$C$36)=$G40))-SUM(Z40:AB40))</f>
        <v>0</v>
      </c>
      <c r="AD40" s="207">
        <f ca="1">IF(SUMPRODUCT(('[8]1'!$BT$9:$BU$36-'[8]1'!$BV$9:$BW$36)*--(TODAY()-('[8]1'!$A$9:$A$36)&gt;=$AD$4)*(('[8]1'!$C$9:$C$36)=$G40))-SUMPRODUCT(('[8]1'!$BV$9:$BW$36)*--(TODAY()-('[8]1'!$A$9:$A$36)&lt;$AD$4)*(('[8]1'!$C$9:$C$36)=$G40))-SUM(Z40:AC40)&lt;0,"",SUMPRODUCT(('[8]1'!$BT$9:$BU$36-'[8]1'!$BV$9:$BW$36)*--(TODAY()-('[8]1'!$A$9:$A$36)&gt;=$AD$4)*(('[8]1'!$C$9:$C$36)=$G40))-SUMPRODUCT(('[8]1'!$BV$9:$BW$36)*--(TODAY()-('[8]1'!$A$9:$A$36)&lt;$AD$4)*(('[8]1'!$C$9:$C$36)=$G40))-SUM(Z40:AC40))</f>
        <v>0</v>
      </c>
      <c r="AE40" s="207">
        <f ca="1">IF(SUMPRODUCT(('[8]1'!$BT$9:$BU$36-'[8]1'!$BV$9:$BW$36)*--(TODAY()-('[8]1'!$A$9:$A$36)&gt;=$AE$4)*(('[8]1'!$C$9:$C$36)=$G40))-SUMPRODUCT(('[8]1'!$BV$9:$BW$36)*--(TODAY()-('[8]1'!$A$9:$A$36)&lt;$AE$4)*(('[8]1'!$C$9:$C$36)=$G40))-SUM(Z40:AD40)&lt;0,"",SUMPRODUCT(('[8]1'!$BT$9:$BU$36-'[8]1'!$BV$9:$BW$36)*--(TODAY()-('[8]1'!$A$9:$A$36)&gt;=$AE$4)*(('[8]1'!$C$9:$C$36)=$G40))-SUMPRODUCT(('[8]1'!$BV$9:$BW$36)*--(TODAY()-('[8]1'!$A$9:$A$36)&lt;$AE$4)*(('[8]1'!$C$9:$C$36)=$G40))-SUM(Z40:AD40))</f>
        <v>0</v>
      </c>
      <c r="AF40" s="208">
        <f ca="1">IF(SUMPRODUCT(('[8]1'!$BT$9:$BU$36-'[8]1'!$BV$9:$BW$36)*--(TODAY()-('[8]1'!$A$9:$A$36)&gt;=$AF$4)*(('[8]1'!$C$9:$C$36)=$G40))-SUMPRODUCT(('[8]1'!$BV$9:$BW$36)*--(TODAY()-('[8]1'!$A$9:$A$36)&lt;$AF$4)*(('[8]1'!$C$9:$C$36)=$G40))-SUM(Z40:AE40)&lt;0,"",SUMPRODUCT(('[8]1'!$BT$9:$BU$36-'[8]1'!$BV$9:$BW$36)*--(TODAY()-('[8]1'!$A$9:$A$36)&gt;=$AF$4)*(('[8]1'!$C$9:$C$36)=$G40))-SUMPRODUCT(('[8]1'!$BV$9:$BW$36)*--(TODAY()-('[8]1'!$A$9:$A$36)&lt;$AF$4)*(('[8]1'!$C$9:$C$36)=$G40))-SUM(Z40:AE40))</f>
        <v>0</v>
      </c>
    </row>
    <row r="41" spans="4:33" ht="15" customHeight="1">
      <c r="D41" s="562" t="s">
        <v>109</v>
      </c>
      <c r="E41" s="209">
        <v>18</v>
      </c>
      <c r="F41" s="210" t="s">
        <v>43</v>
      </c>
      <c r="G41" s="144" t="str">
        <f t="array" ref="G41">IFERROR(INDEX('5'!$H$8:$BK$117,SMALL(IF('5'!$BK$8:$BK$117&gt;0,ROW('5'!$BK$8:$BK$117)),ROW(G37))-4,COLUMN()-7),"")</f>
        <v/>
      </c>
      <c r="H41" s="211">
        <f>SUMIFS('[8]1'!BU:BU,'[8]1'!C:C,$G41,'[8]1'!BN:BN,$A$3)+SUMIFS('[8]1'!BT:BT,'[8]1'!C:C,$G41,'[8]1'!BN:BN,$A$3)-(SUMIFS('[8]1'!BW:BW,'[8]1'!C:C,$G41,'[8]1'!BN:BN,$A$3))-(SUMIFS('[8]1'!BV:BV,'[8]1'!C:C,$G41,'[8]1'!BN:BN,$A$3))</f>
        <v>0</v>
      </c>
      <c r="I41" s="228"/>
      <c r="J41" s="213">
        <f t="shared" si="44"/>
        <v>0</v>
      </c>
      <c r="K41" s="163"/>
      <c r="L41" s="163"/>
      <c r="M41" s="163"/>
      <c r="N41" s="163">
        <f t="shared" si="45"/>
        <v>0</v>
      </c>
      <c r="O41" s="214" t="str">
        <f t="shared" si="46"/>
        <v/>
      </c>
      <c r="P41" s="215"/>
      <c r="Q41" s="216"/>
      <c r="R41" s="229"/>
      <c r="S41" s="217"/>
      <c r="T41" s="218"/>
      <c r="U41" s="217"/>
      <c r="V41" s="219"/>
      <c r="W41" s="220"/>
      <c r="X41" s="221"/>
      <c r="Y41" s="222"/>
      <c r="Z41" s="223">
        <f ca="1">IF(SUMPRODUCT(('[8]1'!$BT$9:$BU$36-'[8]1'!$BV$9:$BW$36)*--(TODAY()-('[8]1'!$A$9:$A$36)&gt;=$Z$4)*(('[8]1'!$C$9:$C$36)=$G41))-SUMPRODUCT(('[8]1'!$BV$9:$BW$36)*--(TODAY()-('[8]1'!$A$9:$A$36)&lt;$Z$4)*(('[8]1'!$C$9:$C$36)=G41))&lt;0,"",SUMPRODUCT(('[8]1'!$BT$9:$BU$36-'[8]1'!$BV$9:$BW$36)*--(TODAY()-('[8]1'!$A$9:$A$36)&gt;=$Z$4)*(('[8]1'!$C$9:$C$36)=$G41))-SUMPRODUCT(('[8]1'!$BV$9:$BW$36)*--(TODAY()-('[8]1'!$A$9:$A$36)&lt;$Z$4)*(('[8]1'!$C$9:$C$36)=G41)))</f>
        <v>0</v>
      </c>
      <c r="AA41" s="223">
        <f ca="1">IF(SUMPRODUCT(('[8]1'!$BT$9:$BU$36-'[8]1'!$BV$9:$BW$36)*--(TODAY()-('[8]1'!$A$9:$A$36)&gt;=$AA$4)*(('[8]1'!$C$9:$C$36)=$G41))-SUMPRODUCT(('[8]1'!$BV$9:$BW$36)*--(TODAY()-('[8]1'!$A$9:$A$36)&lt;$AA$4)*(('[8]1'!$C$9:$C$36)=$G41))-SUM(Z41:Z41)&lt;0,"",SUMPRODUCT(('[8]1'!$BT$9:$BU$36-'[8]1'!$BV$9:$BW$36)*--(TODAY()-('[8]1'!$A$9:$A$36)&gt;=$AA$4)*(('[8]1'!$C$9:$C$36)=$G41))-SUMPRODUCT(('[8]1'!$BV$9:$BW$36)*--(TODAY()-('[8]1'!$A$9:$A$36)&lt;$AA$4)*(('[8]1'!$C$9:$C$36)=$G41))-SUM(Z41:Z41))</f>
        <v>0</v>
      </c>
      <c r="AB41" s="223">
        <f ca="1">IF(SUMPRODUCT(('[8]1'!$BT$9:$BU$36-'[8]1'!$BV$9:$BW$36)*--(TODAY()-('[8]1'!$A$9:$A$36)&gt;=$AB$4)*(('[8]1'!$C$9:$C$36)=$G41))-SUMPRODUCT(('[8]1'!$BV$9:$BW$36)*--(TODAY()-('[8]1'!$A$9:$A$36)&lt;$AB$4)*(('[8]1'!$C$9:$C$36)=$G41))-SUM(Z41:AA41)&lt;0,"",SUMPRODUCT(('[8]1'!$BT$9:$BU$36-'[8]1'!$BV$9:$BW$36)*--(TODAY()-('[8]1'!$A$9:$A$36)&gt;=$AB$4)*(('[8]1'!$C$9:$C$36)=$G41))-SUMPRODUCT(('[8]1'!$BV$9:$BW$36)*--(TODAY()-('[8]1'!$A$9:$A$36)&lt;$AB$4)*(('[8]1'!$C$9:$C$36)=$G41))-SUM(Z41:AA41))</f>
        <v>0</v>
      </c>
      <c r="AC41" s="223">
        <f ca="1">IF(SUMPRODUCT(('[8]1'!$BT$9:$BU$36-'[8]1'!$BV$9:$BW$36)*--(TODAY()-('[8]1'!$A$9:$A$36)&gt;=$AC$4)*(('[8]1'!$C$9:$C$36)=$G41))-SUMPRODUCT(('[8]1'!$BV$9:$BW$36)*--(TODAY()-('[8]1'!$A$9:$A$36)&lt;$AC$4)*(('[8]1'!$C$9:$C$36)=$G41))-SUM(Z41:AB41)&lt;0,"",SUMPRODUCT(('[8]1'!$BT$9:$BU$36-'[8]1'!$BV$9:$BW$36)*--(TODAY()-('[8]1'!$A$9:$A$36)&gt;=$AC$4)*(('[8]1'!$C$9:$C$36)=$G41))-SUMPRODUCT(('[8]1'!$BV$9:$BW$36)*--(TODAY()-('[8]1'!$A$9:$A$36)&lt;$AC$4)*(('[8]1'!$C$9:$C$36)=$G41))-SUM(Z41:AB41))</f>
        <v>0</v>
      </c>
      <c r="AD41" s="223">
        <f ca="1">IF(SUMPRODUCT(('[8]1'!$BT$9:$BU$36-'[8]1'!$BV$9:$BW$36)*--(TODAY()-('[8]1'!$A$9:$A$36)&gt;=$AD$4)*(('[8]1'!$C$9:$C$36)=$G41))-SUMPRODUCT(('[8]1'!$BV$9:$BW$36)*--(TODAY()-('[8]1'!$A$9:$A$36)&lt;$AD$4)*(('[8]1'!$C$9:$C$36)=$G41))-SUM(Z41:AC41)&lt;0,"",SUMPRODUCT(('[8]1'!$BT$9:$BU$36-'[8]1'!$BV$9:$BW$36)*--(TODAY()-('[8]1'!$A$9:$A$36)&gt;=$AD$4)*(('[8]1'!$C$9:$C$36)=$G41))-SUMPRODUCT(('[8]1'!$BV$9:$BW$36)*--(TODAY()-('[8]1'!$A$9:$A$36)&lt;$AD$4)*(('[8]1'!$C$9:$C$36)=$G41))-SUM(Z41:AC41))</f>
        <v>0</v>
      </c>
      <c r="AE41" s="223">
        <f ca="1">IF(SUMPRODUCT(('[8]1'!$BT$9:$BU$36-'[8]1'!$BV$9:$BW$36)*--(TODAY()-('[8]1'!$A$9:$A$36)&gt;=$AE$4)*(('[8]1'!$C$9:$C$36)=$G41))-SUMPRODUCT(('[8]1'!$BV$9:$BW$36)*--(TODAY()-('[8]1'!$A$9:$A$36)&lt;$AE$4)*(('[8]1'!$C$9:$C$36)=$G41))-SUM(Z41:AD41)&lt;0,"",SUMPRODUCT(('[8]1'!$BT$9:$BU$36-'[8]1'!$BV$9:$BW$36)*--(TODAY()-('[8]1'!$A$9:$A$36)&gt;=$AE$4)*(('[8]1'!$C$9:$C$36)=$G41))-SUMPRODUCT(('[8]1'!$BV$9:$BW$36)*--(TODAY()-('[8]1'!$A$9:$A$36)&lt;$AE$4)*(('[8]1'!$C$9:$C$36)=$G41))-SUM(Z41:AD41))</f>
        <v>0</v>
      </c>
      <c r="AF41" s="224">
        <f ca="1">IF(SUMPRODUCT(('[8]1'!$BT$9:$BU$36-'[8]1'!$BV$9:$BW$36)*--(TODAY()-('[8]1'!$A$9:$A$36)&gt;=$AF$4)*(('[8]1'!$C$9:$C$36)=$G41))-SUMPRODUCT(('[8]1'!$BV$9:$BW$36)*--(TODAY()-('[8]1'!$A$9:$A$36)&lt;$AF$4)*(('[8]1'!$C$9:$C$36)=$G41))-SUM(Z41:AE41)&lt;0,"",SUMPRODUCT(('[8]1'!$BT$9:$BU$36-'[8]1'!$BV$9:$BW$36)*--(TODAY()-('[8]1'!$A$9:$A$36)&gt;=$AF$4)*(('[8]1'!$C$9:$C$36)=$G41))-SUMPRODUCT(('[8]1'!$BV$9:$BW$36)*--(TODAY()-('[8]1'!$A$9:$A$36)&lt;$AF$4)*(('[8]1'!$C$9:$C$36)=$G41))-SUM(Z41:AE41))</f>
        <v>0</v>
      </c>
    </row>
    <row r="42" spans="4:33">
      <c r="D42" s="563"/>
      <c r="E42" s="184">
        <v>19</v>
      </c>
      <c r="F42" s="176" t="s">
        <v>43</v>
      </c>
      <c r="G42" s="144" t="str">
        <f t="array" ref="G42">IFERROR(INDEX('5'!$H$8:$BK$117,SMALL(IF('5'!$BK$8:$BK$117&gt;0,ROW('5'!$BK$8:$BK$117)),ROW(G38))-4,COLUMN()-7),"")</f>
        <v/>
      </c>
      <c r="H42" s="185">
        <f>SUMIFS('[8]1'!BU:BU,'[8]1'!C:C,$G42,'[8]1'!BN:BN,$A$3)+SUMIFS('[8]1'!BT:BT,'[8]1'!C:C,$G42,'[8]1'!BN:BN,$A$3)-(SUMIFS('[8]1'!BW:BW,'[8]1'!C:C,$G42,'[8]1'!BN:BN,$A$3))-(SUMIFS('[8]1'!BV:BV,'[8]1'!C:C,$G42,'[8]1'!BN:BN,$A$3))</f>
        <v>0</v>
      </c>
      <c r="I42" s="230"/>
      <c r="J42" s="161">
        <f t="shared" si="44"/>
        <v>0</v>
      </c>
      <c r="K42" s="162"/>
      <c r="L42" s="162"/>
      <c r="M42" s="162"/>
      <c r="N42" s="162">
        <f t="shared" si="45"/>
        <v>0</v>
      </c>
      <c r="O42" s="178" t="str">
        <f t="shared" si="46"/>
        <v/>
      </c>
      <c r="P42" s="165"/>
      <c r="Q42" s="166"/>
      <c r="R42" s="186"/>
      <c r="S42" s="168"/>
      <c r="T42" s="167"/>
      <c r="U42" s="168"/>
      <c r="V42" s="169"/>
      <c r="W42" s="170"/>
      <c r="X42" s="171"/>
      <c r="Y42" s="172"/>
      <c r="Z42" s="173">
        <f ca="1">IF(SUMPRODUCT(('[8]1'!$BT$9:$BU$36-'[8]1'!$BV$9:$BW$36)*--(TODAY()-('[8]1'!$A$9:$A$36)&gt;=$Z$4)*(('[8]1'!$C$9:$C$36)=$G42))-SUMPRODUCT(('[8]1'!$BV$9:$BW$36)*--(TODAY()-('[8]1'!$A$9:$A$36)&lt;$Z$4)*(('[8]1'!$C$9:$C$36)=G42))&lt;0,"",SUMPRODUCT(('[8]1'!$BT$9:$BU$36-'[8]1'!$BV$9:$BW$36)*--(TODAY()-('[8]1'!$A$9:$A$36)&gt;=$Z$4)*(('[8]1'!$C$9:$C$36)=$G42))-SUMPRODUCT(('[8]1'!$BV$9:$BW$36)*--(TODAY()-('[8]1'!$A$9:$A$36)&lt;$Z$4)*(('[8]1'!$C$9:$C$36)=G42)))</f>
        <v>0</v>
      </c>
      <c r="AA42" s="173">
        <f ca="1">IF(SUMPRODUCT(('[8]1'!$BT$9:$BU$36-'[8]1'!$BV$9:$BW$36)*--(TODAY()-('[8]1'!$A$9:$A$36)&gt;=$AA$4)*(('[8]1'!$C$9:$C$36)=$G42))-SUMPRODUCT(('[8]1'!$BV$9:$BW$36)*--(TODAY()-('[8]1'!$A$9:$A$36)&lt;$AA$4)*(('[8]1'!$C$9:$C$36)=$G42))-SUM(Z42:Z42)&lt;0,"",SUMPRODUCT(('[8]1'!$BT$9:$BU$36-'[8]1'!$BV$9:$BW$36)*--(TODAY()-('[8]1'!$A$9:$A$36)&gt;=$AA$4)*(('[8]1'!$C$9:$C$36)=$G42))-SUMPRODUCT(('[8]1'!$BV$9:$BW$36)*--(TODAY()-('[8]1'!$A$9:$A$36)&lt;$AA$4)*(('[8]1'!$C$9:$C$36)=$G42))-SUM(Z42:Z42))</f>
        <v>0</v>
      </c>
      <c r="AB42" s="173">
        <f ca="1">IF(SUMPRODUCT(('[8]1'!$BT$9:$BU$36-'[8]1'!$BV$9:$BW$36)*--(TODAY()-('[8]1'!$A$9:$A$36)&gt;=$AB$4)*(('[8]1'!$C$9:$C$36)=$G42))-SUMPRODUCT(('[8]1'!$BV$9:$BW$36)*--(TODAY()-('[8]1'!$A$9:$A$36)&lt;$AB$4)*(('[8]1'!$C$9:$C$36)=$G42))-SUM(Z42:AA42)&lt;0,"",SUMPRODUCT(('[8]1'!$BT$9:$BU$36-'[8]1'!$BV$9:$BW$36)*--(TODAY()-('[8]1'!$A$9:$A$36)&gt;=$AB$4)*(('[8]1'!$C$9:$C$36)=$G42))-SUMPRODUCT(('[8]1'!$BV$9:$BW$36)*--(TODAY()-('[8]1'!$A$9:$A$36)&lt;$AB$4)*(('[8]1'!$C$9:$C$36)=$G42))-SUM(Z42:AA42))</f>
        <v>0</v>
      </c>
      <c r="AC42" s="173">
        <f ca="1">IF(SUMPRODUCT(('[8]1'!$BT$9:$BU$36-'[8]1'!$BV$9:$BW$36)*--(TODAY()-('[8]1'!$A$9:$A$36)&gt;=$AC$4)*(('[8]1'!$C$9:$C$36)=$G42))-SUMPRODUCT(('[8]1'!$BV$9:$BW$36)*--(TODAY()-('[8]1'!$A$9:$A$36)&lt;$AC$4)*(('[8]1'!$C$9:$C$36)=$G42))-SUM(Z42:AB42)&lt;0,"",SUMPRODUCT(('[8]1'!$BT$9:$BU$36-'[8]1'!$BV$9:$BW$36)*--(TODAY()-('[8]1'!$A$9:$A$36)&gt;=$AC$4)*(('[8]1'!$C$9:$C$36)=$G42))-SUMPRODUCT(('[8]1'!$BV$9:$BW$36)*--(TODAY()-('[8]1'!$A$9:$A$36)&lt;$AC$4)*(('[8]1'!$C$9:$C$36)=$G42))-SUM(Z42:AB42))</f>
        <v>0</v>
      </c>
      <c r="AD42" s="173">
        <f ca="1">IF(SUMPRODUCT(('[8]1'!$BT$9:$BU$36-'[8]1'!$BV$9:$BW$36)*--(TODAY()-('[8]1'!$A$9:$A$36)&gt;=$AD$4)*(('[8]1'!$C$9:$C$36)=$G42))-SUMPRODUCT(('[8]1'!$BV$9:$BW$36)*--(TODAY()-('[8]1'!$A$9:$A$36)&lt;$AD$4)*(('[8]1'!$C$9:$C$36)=$G42))-SUM(Z42:AC42)&lt;0,"",SUMPRODUCT(('[8]1'!$BT$9:$BU$36-'[8]1'!$BV$9:$BW$36)*--(TODAY()-('[8]1'!$A$9:$A$36)&gt;=$AD$4)*(('[8]1'!$C$9:$C$36)=$G42))-SUMPRODUCT(('[8]1'!$BV$9:$BW$36)*--(TODAY()-('[8]1'!$A$9:$A$36)&lt;$AD$4)*(('[8]1'!$C$9:$C$36)=$G42))-SUM(Z42:AC42))</f>
        <v>0</v>
      </c>
      <c r="AE42" s="173">
        <f ca="1">IF(SUMPRODUCT(('[8]1'!$BT$9:$BU$36-'[8]1'!$BV$9:$BW$36)*--(TODAY()-('[8]1'!$A$9:$A$36)&gt;=$AE$4)*(('[8]1'!$C$9:$C$36)=$G42))-SUMPRODUCT(('[8]1'!$BV$9:$BW$36)*--(TODAY()-('[8]1'!$A$9:$A$36)&lt;$AE$4)*(('[8]1'!$C$9:$C$36)=$G42))-SUM(Z42:AD42)&lt;0,"",SUMPRODUCT(('[8]1'!$BT$9:$BU$36-'[8]1'!$BV$9:$BW$36)*--(TODAY()-('[8]1'!$A$9:$A$36)&gt;=$AE$4)*(('[8]1'!$C$9:$C$36)=$G42))-SUMPRODUCT(('[8]1'!$BV$9:$BW$36)*--(TODAY()-('[8]1'!$A$9:$A$36)&lt;$AE$4)*(('[8]1'!$C$9:$C$36)=$G42))-SUM(Z42:AD42))</f>
        <v>0</v>
      </c>
      <c r="AF42" s="174">
        <f ca="1">IF(SUMPRODUCT(('[8]1'!$BT$9:$BU$36-'[8]1'!$BV$9:$BW$36)*--(TODAY()-('[8]1'!$A$9:$A$36)&gt;=$AF$4)*(('[8]1'!$C$9:$C$36)=$G42))-SUMPRODUCT(('[8]1'!$BV$9:$BW$36)*--(TODAY()-('[8]1'!$A$9:$A$36)&lt;$AF$4)*(('[8]1'!$C$9:$C$36)=$G42))-SUM(Z42:AE42)&lt;0,"",SUMPRODUCT(('[8]1'!$BT$9:$BU$36-'[8]1'!$BV$9:$BW$36)*--(TODAY()-('[8]1'!$A$9:$A$36)&gt;=$AF$4)*(('[8]1'!$C$9:$C$36)=$G42))-SUMPRODUCT(('[8]1'!$BV$9:$BW$36)*--(TODAY()-('[8]1'!$A$9:$A$36)&lt;$AF$4)*(('[8]1'!$C$9:$C$36)=$G42))-SUM(Z42:AE42))</f>
        <v>0</v>
      </c>
    </row>
    <row r="43" spans="4:33">
      <c r="D43" s="563"/>
      <c r="E43" s="184">
        <v>20</v>
      </c>
      <c r="F43" s="176" t="s">
        <v>43</v>
      </c>
      <c r="G43" s="144" t="str">
        <f t="array" ref="G43">IFERROR(INDEX('5'!$H$8:$BK$117,SMALL(IF('5'!$BK$8:$BK$117&gt;0,ROW('5'!$BK$8:$BK$117)),ROW(G39))-4,COLUMN()-7),"")</f>
        <v/>
      </c>
      <c r="H43" s="185">
        <f>SUMIFS('[8]1'!BU:BU,'[8]1'!C:C,$G43,'[8]1'!BN:BN,$A$3)+SUMIFS('[8]1'!BT:BT,'[8]1'!C:C,$G43,'[8]1'!BN:BN,$A$3)-(SUMIFS('[8]1'!BW:BW,'[8]1'!C:C,$G43,'[8]1'!BN:BN,$A$3))-(SUMIFS('[8]1'!BV:BV,'[8]1'!C:C,$G43,'[8]1'!BN:BN,$A$3))</f>
        <v>0</v>
      </c>
      <c r="I43" s="230"/>
      <c r="J43" s="161">
        <f t="shared" si="44"/>
        <v>0</v>
      </c>
      <c r="K43" s="162"/>
      <c r="L43" s="162"/>
      <c r="M43" s="162"/>
      <c r="N43" s="162">
        <f t="shared" si="45"/>
        <v>0</v>
      </c>
      <c r="O43" s="178" t="str">
        <f t="shared" si="46"/>
        <v/>
      </c>
      <c r="P43" s="165"/>
      <c r="Q43" s="166"/>
      <c r="R43" s="186"/>
      <c r="S43" s="168"/>
      <c r="T43" s="167"/>
      <c r="U43" s="168"/>
      <c r="V43" s="169"/>
      <c r="W43" s="170"/>
      <c r="X43" s="171"/>
      <c r="Y43" s="172"/>
      <c r="Z43" s="173">
        <f ca="1">IF(SUMPRODUCT(('[8]1'!$BT$9:$BU$36-'[8]1'!$BV$9:$BW$36)*--(TODAY()-('[8]1'!$A$9:$A$36)&gt;=$Z$4)*(('[8]1'!$C$9:$C$36)=$G43))-SUMPRODUCT(('[8]1'!$BV$9:$BW$36)*--(TODAY()-('[8]1'!$A$9:$A$36)&lt;$Z$4)*(('[8]1'!$C$9:$C$36)=G43))&lt;0,"",SUMPRODUCT(('[8]1'!$BT$9:$BU$36-'[8]1'!$BV$9:$BW$36)*--(TODAY()-('[8]1'!$A$9:$A$36)&gt;=$Z$4)*(('[8]1'!$C$9:$C$36)=$G43))-SUMPRODUCT(('[8]1'!$BV$9:$BW$36)*--(TODAY()-('[8]1'!$A$9:$A$36)&lt;$Z$4)*(('[8]1'!$C$9:$C$36)=G43)))</f>
        <v>0</v>
      </c>
      <c r="AA43" s="173">
        <f ca="1">IF(SUMPRODUCT(('[8]1'!$BT$9:$BU$36-'[8]1'!$BV$9:$BW$36)*--(TODAY()-('[8]1'!$A$9:$A$36)&gt;=$AA$4)*(('[8]1'!$C$9:$C$36)=$G43))-SUMPRODUCT(('[8]1'!$BV$9:$BW$36)*--(TODAY()-('[8]1'!$A$9:$A$36)&lt;$AA$4)*(('[8]1'!$C$9:$C$36)=$G43))-SUM(Z43:Z43)&lt;0,"",SUMPRODUCT(('[8]1'!$BT$9:$BU$36-'[8]1'!$BV$9:$BW$36)*--(TODAY()-('[8]1'!$A$9:$A$36)&gt;=$AA$4)*(('[8]1'!$C$9:$C$36)=$G43))-SUMPRODUCT(('[8]1'!$BV$9:$BW$36)*--(TODAY()-('[8]1'!$A$9:$A$36)&lt;$AA$4)*(('[8]1'!$C$9:$C$36)=$G43))-SUM(Z43:Z43))</f>
        <v>0</v>
      </c>
      <c r="AB43" s="173">
        <f ca="1">IF(SUMPRODUCT(('[8]1'!$BT$9:$BU$36-'[8]1'!$BV$9:$BW$36)*--(TODAY()-('[8]1'!$A$9:$A$36)&gt;=$AB$4)*(('[8]1'!$C$9:$C$36)=$G43))-SUMPRODUCT(('[8]1'!$BV$9:$BW$36)*--(TODAY()-('[8]1'!$A$9:$A$36)&lt;$AB$4)*(('[8]1'!$C$9:$C$36)=$G43))-SUM(Z43:AA43)&lt;0,"",SUMPRODUCT(('[8]1'!$BT$9:$BU$36-'[8]1'!$BV$9:$BW$36)*--(TODAY()-('[8]1'!$A$9:$A$36)&gt;=$AB$4)*(('[8]1'!$C$9:$C$36)=$G43))-SUMPRODUCT(('[8]1'!$BV$9:$BW$36)*--(TODAY()-('[8]1'!$A$9:$A$36)&lt;$AB$4)*(('[8]1'!$C$9:$C$36)=$G43))-SUM(Z43:AA43))</f>
        <v>0</v>
      </c>
      <c r="AC43" s="173">
        <f ca="1">IF(SUMPRODUCT(('[8]1'!$BT$9:$BU$36-'[8]1'!$BV$9:$BW$36)*--(TODAY()-('[8]1'!$A$9:$A$36)&gt;=$AC$4)*(('[8]1'!$C$9:$C$36)=$G43))-SUMPRODUCT(('[8]1'!$BV$9:$BW$36)*--(TODAY()-('[8]1'!$A$9:$A$36)&lt;$AC$4)*(('[8]1'!$C$9:$C$36)=$G43))-SUM(Z43:AB43)&lt;0,"",SUMPRODUCT(('[8]1'!$BT$9:$BU$36-'[8]1'!$BV$9:$BW$36)*--(TODAY()-('[8]1'!$A$9:$A$36)&gt;=$AC$4)*(('[8]1'!$C$9:$C$36)=$G43))-SUMPRODUCT(('[8]1'!$BV$9:$BW$36)*--(TODAY()-('[8]1'!$A$9:$A$36)&lt;$AC$4)*(('[8]1'!$C$9:$C$36)=$G43))-SUM(Z43:AB43))</f>
        <v>0</v>
      </c>
      <c r="AD43" s="173">
        <f ca="1">IF(SUMPRODUCT(('[8]1'!$BT$9:$BU$36-'[8]1'!$BV$9:$BW$36)*--(TODAY()-('[8]1'!$A$9:$A$36)&gt;=$AD$4)*(('[8]1'!$C$9:$C$36)=$G43))-SUMPRODUCT(('[8]1'!$BV$9:$BW$36)*--(TODAY()-('[8]1'!$A$9:$A$36)&lt;$AD$4)*(('[8]1'!$C$9:$C$36)=$G43))-SUM(Z43:AC43)&lt;0,"",SUMPRODUCT(('[8]1'!$BT$9:$BU$36-'[8]1'!$BV$9:$BW$36)*--(TODAY()-('[8]1'!$A$9:$A$36)&gt;=$AD$4)*(('[8]1'!$C$9:$C$36)=$G43))-SUMPRODUCT(('[8]1'!$BV$9:$BW$36)*--(TODAY()-('[8]1'!$A$9:$A$36)&lt;$AD$4)*(('[8]1'!$C$9:$C$36)=$G43))-SUM(Z43:AC43))</f>
        <v>0</v>
      </c>
      <c r="AE43" s="173">
        <f ca="1">IF(SUMPRODUCT(('[8]1'!$BT$9:$BU$36-'[8]1'!$BV$9:$BW$36)*--(TODAY()-('[8]1'!$A$9:$A$36)&gt;=$AE$4)*(('[8]1'!$C$9:$C$36)=$G43))-SUMPRODUCT(('[8]1'!$BV$9:$BW$36)*--(TODAY()-('[8]1'!$A$9:$A$36)&lt;$AE$4)*(('[8]1'!$C$9:$C$36)=$G43))-SUM(Z43:AD43)&lt;0,"",SUMPRODUCT(('[8]1'!$BT$9:$BU$36-'[8]1'!$BV$9:$BW$36)*--(TODAY()-('[8]1'!$A$9:$A$36)&gt;=$AE$4)*(('[8]1'!$C$9:$C$36)=$G43))-SUMPRODUCT(('[8]1'!$BV$9:$BW$36)*--(TODAY()-('[8]1'!$A$9:$A$36)&lt;$AE$4)*(('[8]1'!$C$9:$C$36)=$G43))-SUM(Z43:AD43))</f>
        <v>0</v>
      </c>
      <c r="AF43" s="174">
        <f ca="1">IF(SUMPRODUCT(('[8]1'!$BT$9:$BU$36-'[8]1'!$BV$9:$BW$36)*--(TODAY()-('[8]1'!$A$9:$A$36)&gt;=$AF$4)*(('[8]1'!$C$9:$C$36)=$G43))-SUMPRODUCT(('[8]1'!$BV$9:$BW$36)*--(TODAY()-('[8]1'!$A$9:$A$36)&lt;$AF$4)*(('[8]1'!$C$9:$C$36)=$G43))-SUM(Z43:AE43)&lt;0,"",SUMPRODUCT(('[8]1'!$BT$9:$BU$36-'[8]1'!$BV$9:$BW$36)*--(TODAY()-('[8]1'!$A$9:$A$36)&gt;=$AF$4)*(('[8]1'!$C$9:$C$36)=$G43))-SUMPRODUCT(('[8]1'!$BV$9:$BW$36)*--(TODAY()-('[8]1'!$A$9:$A$36)&lt;$AF$4)*(('[8]1'!$C$9:$C$36)=$G43))-SUM(Z43:AE43))</f>
        <v>0</v>
      </c>
    </row>
    <row r="44" spans="4:33" ht="15.75" thickBot="1">
      <c r="D44" s="564"/>
      <c r="E44" s="231"/>
      <c r="F44" s="232"/>
      <c r="G44" s="144" t="str">
        <f t="array" ref="G44">IFERROR(INDEX('5'!$H$8:$BK$117,SMALL(IF('5'!$BK$8:$BK$117&gt;0,ROW('5'!$BK$8:$BK$117)),ROW(G40))-4,COLUMN()-7),"")</f>
        <v/>
      </c>
      <c r="H44" s="233">
        <f>SUMIFS('[8]1'!BU:BU,'[8]1'!C:C,$G44,'[8]1'!BN:BN,$A$3)+SUMIFS('[8]1'!BT:BT,'[8]1'!C:C,$G44,'[8]1'!BN:BN,$A$3)-(SUMIFS('[8]1'!BW:BW,'[8]1'!C:C,$G44,'[8]1'!BN:BN,$A$3))-(SUMIFS('[8]1'!BV:BV,'[8]1'!C:C,$G44,'[8]1'!BN:BN,$A$3))</f>
        <v>0</v>
      </c>
      <c r="I44" s="234"/>
      <c r="J44" s="235">
        <f t="shared" si="44"/>
        <v>0</v>
      </c>
      <c r="K44" s="236"/>
      <c r="L44" s="236"/>
      <c r="M44" s="236"/>
      <c r="N44" s="236">
        <f>IF(I44="",H44-J44,I44-J44)</f>
        <v>0</v>
      </c>
      <c r="O44" s="237" t="str">
        <f>IF(N44&gt;0,N44,"")</f>
        <v/>
      </c>
      <c r="P44" s="238"/>
      <c r="Q44" s="239"/>
      <c r="R44" s="240"/>
      <c r="S44" s="241"/>
      <c r="T44" s="242"/>
      <c r="U44" s="241"/>
      <c r="V44" s="243"/>
      <c r="W44" s="244"/>
      <c r="X44" s="245"/>
      <c r="Y44" s="246"/>
      <c r="Z44" s="247">
        <f ca="1">IF(SUMPRODUCT(('[8]1'!$BT$9:$BU$36-'[8]1'!$BV$9:$BW$36)*--(TODAY()-('[8]1'!$A$9:$A$36)&gt;=$Z$4)*(('[8]1'!$C$9:$C$36)=$G44))-SUMPRODUCT(('[8]1'!$BV$9:$BW$36)*--(TODAY()-('[8]1'!$A$9:$A$36)&lt;$Z$4)*(('[8]1'!$C$9:$C$36)=G44))&lt;0,"",SUMPRODUCT(('[8]1'!$BT$9:$BU$36-'[8]1'!$BV$9:$BW$36)*--(TODAY()-('[8]1'!$A$9:$A$36)&gt;=$Z$4)*(('[8]1'!$C$9:$C$36)=$G44))-SUMPRODUCT(('[8]1'!$BV$9:$BW$36)*--(TODAY()-('[8]1'!$A$9:$A$36)&lt;$Z$4)*(('[8]1'!$C$9:$C$36)=G44)))</f>
        <v>0</v>
      </c>
      <c r="AA44" s="247">
        <f ca="1">IF(SUMPRODUCT(('[8]1'!$BT$9:$BU$36-'[8]1'!$BV$9:$BW$36)*--(TODAY()-('[8]1'!$A$9:$A$36)&gt;=$AA$4)*(('[8]1'!$C$9:$C$36)=$G44))-SUMPRODUCT(('[8]1'!$BV$9:$BW$36)*--(TODAY()-('[8]1'!$A$9:$A$36)&lt;$AA$4)*(('[8]1'!$C$9:$C$36)=$G44))-SUM(Z44:Z44)&lt;0,"",SUMPRODUCT(('[8]1'!$BT$9:$BU$36-'[8]1'!$BV$9:$BW$36)*--(TODAY()-('[8]1'!$A$9:$A$36)&gt;=$AA$4)*(('[8]1'!$C$9:$C$36)=$G44))-SUMPRODUCT(('[8]1'!$BV$9:$BW$36)*--(TODAY()-('[8]1'!$A$9:$A$36)&lt;$AA$4)*(('[8]1'!$C$9:$C$36)=$G44))-SUM(Z44:Z44))</f>
        <v>0</v>
      </c>
      <c r="AB44" s="247">
        <f ca="1">IF(SUMPRODUCT(('[8]1'!$BT$9:$BU$36-'[8]1'!$BV$9:$BW$36)*--(TODAY()-('[8]1'!$A$9:$A$36)&gt;=$AB$4)*(('[8]1'!$C$9:$C$36)=$G44))-SUMPRODUCT(('[8]1'!$BV$9:$BW$36)*--(TODAY()-('[8]1'!$A$9:$A$36)&lt;$AB$4)*(('[8]1'!$C$9:$C$36)=$G44))-SUM(Z44:AA44)&lt;0,"",SUMPRODUCT(('[8]1'!$BT$9:$BU$36-'[8]1'!$BV$9:$BW$36)*--(TODAY()-('[8]1'!$A$9:$A$36)&gt;=$AB$4)*(('[8]1'!$C$9:$C$36)=$G44))-SUMPRODUCT(('[8]1'!$BV$9:$BW$36)*--(TODAY()-('[8]1'!$A$9:$A$36)&lt;$AB$4)*(('[8]1'!$C$9:$C$36)=$G44))-SUM(Z44:AA44))</f>
        <v>0</v>
      </c>
      <c r="AC44" s="247">
        <f ca="1">IF(SUMPRODUCT(('[8]1'!$BT$9:$BU$36-'[8]1'!$BV$9:$BW$36)*--(TODAY()-('[8]1'!$A$9:$A$36)&gt;=$AC$4)*(('[8]1'!$C$9:$C$36)=$G44))-SUMPRODUCT(('[8]1'!$BV$9:$BW$36)*--(TODAY()-('[8]1'!$A$9:$A$36)&lt;$AC$4)*(('[8]1'!$C$9:$C$36)=$G44))-SUM(Z44:AB44)&lt;0,"",SUMPRODUCT(('[8]1'!$BT$9:$BU$36-'[8]1'!$BV$9:$BW$36)*--(TODAY()-('[8]1'!$A$9:$A$36)&gt;=$AC$4)*(('[8]1'!$C$9:$C$36)=$G44))-SUMPRODUCT(('[8]1'!$BV$9:$BW$36)*--(TODAY()-('[8]1'!$A$9:$A$36)&lt;$AC$4)*(('[8]1'!$C$9:$C$36)=$G44))-SUM(Z44:AB44))</f>
        <v>0</v>
      </c>
      <c r="AD44" s="247">
        <f ca="1">IF(SUMPRODUCT(('[8]1'!$BT$9:$BU$36-'[8]1'!$BV$9:$BW$36)*--(TODAY()-('[8]1'!$A$9:$A$36)&gt;=$AD$4)*(('[8]1'!$C$9:$C$36)=$G44))-SUMPRODUCT(('[8]1'!$BV$9:$BW$36)*--(TODAY()-('[8]1'!$A$9:$A$36)&lt;$AD$4)*(('[8]1'!$C$9:$C$36)=$G44))-SUM(Z44:AC44)&lt;0,"",SUMPRODUCT(('[8]1'!$BT$9:$BU$36-'[8]1'!$BV$9:$BW$36)*--(TODAY()-('[8]1'!$A$9:$A$36)&gt;=$AD$4)*(('[8]1'!$C$9:$C$36)=$G44))-SUMPRODUCT(('[8]1'!$BV$9:$BW$36)*--(TODAY()-('[8]1'!$A$9:$A$36)&lt;$AD$4)*(('[8]1'!$C$9:$C$36)=$G44))-SUM(Z44:AC44))</f>
        <v>0</v>
      </c>
      <c r="AE44" s="247">
        <f ca="1">IF(SUMPRODUCT(('[8]1'!$BT$9:$BU$36-'[8]1'!$BV$9:$BW$36)*--(TODAY()-('[8]1'!$A$9:$A$36)&gt;=$AE$4)*(('[8]1'!$C$9:$C$36)=$G44))-SUMPRODUCT(('[8]1'!$BV$9:$BW$36)*--(TODAY()-('[8]1'!$A$9:$A$36)&lt;$AE$4)*(('[8]1'!$C$9:$C$36)=$G44))-SUM(Z44:AD44)&lt;0,"",SUMPRODUCT(('[8]1'!$BT$9:$BU$36-'[8]1'!$BV$9:$BW$36)*--(TODAY()-('[8]1'!$A$9:$A$36)&gt;=$AE$4)*(('[8]1'!$C$9:$C$36)=$G44))-SUMPRODUCT(('[8]1'!$BV$9:$BW$36)*--(TODAY()-('[8]1'!$A$9:$A$36)&lt;$AE$4)*(('[8]1'!$C$9:$C$36)=$G44))-SUM(Z44:AD44))</f>
        <v>0</v>
      </c>
      <c r="AF44" s="248">
        <f ca="1">IF(SUMPRODUCT(('[8]1'!$BT$9:$BU$36-'[8]1'!$BV$9:$BW$36)*--(TODAY()-('[8]1'!$A$9:$A$36)&gt;=$AF$4)*(('[8]1'!$C$9:$C$36)=$G44))-SUMPRODUCT(('[8]1'!$BV$9:$BW$36)*--(TODAY()-('[8]1'!$A$9:$A$36)&lt;$AF$4)*(('[8]1'!$C$9:$C$36)=$G44))-SUM(Z44:AE44)&lt;0,"",SUMPRODUCT(('[8]1'!$BT$9:$BU$36-'[8]1'!$BV$9:$BW$36)*--(TODAY()-('[8]1'!$A$9:$A$36)&gt;=$AF$4)*(('[8]1'!$C$9:$C$36)=$G44))-SUMPRODUCT(('[8]1'!$BV$9:$BW$36)*--(TODAY()-('[8]1'!$A$9:$A$36)&lt;$AF$4)*(('[8]1'!$C$9:$C$36)=$G44))-SUM(Z44:AE44))</f>
        <v>0</v>
      </c>
    </row>
    <row r="45" spans="4:33" ht="15" customHeight="1" thickBot="1">
      <c r="D45" s="565" t="s">
        <v>110</v>
      </c>
      <c r="E45" s="249">
        <v>21</v>
      </c>
      <c r="F45" s="249" t="s">
        <v>43</v>
      </c>
      <c r="G45" s="144" t="str">
        <f t="array" ref="G45">IFERROR(INDEX('5'!$H$8:$BK$117,SMALL(IF('5'!$BK$8:$BK$117&gt;0,ROW('5'!$BK$8:$BK$117)),ROW(G41))-4,COLUMN()-7),"")</f>
        <v/>
      </c>
      <c r="H45" s="211">
        <f>SUMIFS('[8]1'!BU:BU,'[8]1'!C:C,$G45,'[8]1'!BN:BN,$A$3)+SUMIFS('[8]1'!BT:BT,'[8]1'!C:C,$G45,'[8]1'!BN:BN,$A$3)-(SUMIFS('[8]1'!BW:BW,'[8]1'!C:C,$G45,'[8]1'!BN:BN,$A$3))-(SUMIFS('[8]1'!BV:BV,'[8]1'!C:C,$G45,'[8]1'!BN:BN,$A$3))</f>
        <v>0</v>
      </c>
      <c r="I45" s="228"/>
      <c r="J45" s="213">
        <f t="shared" si="44"/>
        <v>0</v>
      </c>
      <c r="K45" s="163"/>
      <c r="L45" s="163"/>
      <c r="M45" s="163"/>
      <c r="N45" s="163">
        <f t="shared" ref="N45:N56" si="47">IF(I45="",H45-J45,I45-J45)</f>
        <v>0</v>
      </c>
      <c r="O45" s="214" t="str">
        <f t="shared" ref="O45:O56" si="48">IF(N45&gt;0,N45,"")</f>
        <v/>
      </c>
      <c r="P45" s="215"/>
      <c r="Q45" s="216"/>
      <c r="R45" s="229"/>
      <c r="S45" s="217"/>
      <c r="T45" s="218"/>
      <c r="U45" s="217"/>
      <c r="V45" s="219"/>
      <c r="W45" s="220"/>
      <c r="X45" s="221"/>
      <c r="Y45" s="222"/>
      <c r="Z45" s="223">
        <f ca="1">IF(SUMPRODUCT(('[8]1'!$BT$9:$BU$36-'[8]1'!$BV$9:$BW$36)*--(TODAY()-('[8]1'!$A$9:$A$36)&gt;=$Z$4)*(('[8]1'!$C$9:$C$36)=$G45))-SUMPRODUCT(('[8]1'!$BV$9:$BW$36)*--(TODAY()-('[8]1'!$A$9:$A$36)&lt;$Z$4)*(('[8]1'!$C$9:$C$36)=G45))&lt;0,"",SUMPRODUCT(('[8]1'!$BT$9:$BU$36-'[8]1'!$BV$9:$BW$36)*--(TODAY()-('[8]1'!$A$9:$A$36)&gt;=$Z$4)*(('[8]1'!$C$9:$C$36)=$G45))-SUMPRODUCT(('[8]1'!$BV$9:$BW$36)*--(TODAY()-('[8]1'!$A$9:$A$36)&lt;$Z$4)*(('[8]1'!$C$9:$C$36)=G45)))</f>
        <v>0</v>
      </c>
      <c r="AA45" s="223">
        <f ca="1">IF(SUMPRODUCT(('[8]1'!$BT$9:$BU$36-'[8]1'!$BV$9:$BW$36)*--(TODAY()-('[8]1'!$A$9:$A$36)&gt;=$AA$4)*(('[8]1'!$C$9:$C$36)=$G45))-SUMPRODUCT(('[8]1'!$BV$9:$BW$36)*--(TODAY()-('[8]1'!$A$9:$A$36)&lt;$AA$4)*(('[8]1'!$C$9:$C$36)=$G45))-SUM(Z45:Z45)&lt;0,"",SUMPRODUCT(('[8]1'!$BT$9:$BU$36-'[8]1'!$BV$9:$BW$36)*--(TODAY()-('[8]1'!$A$9:$A$36)&gt;=$AA$4)*(('[8]1'!$C$9:$C$36)=$G45))-SUMPRODUCT(('[8]1'!$BV$9:$BW$36)*--(TODAY()-('[8]1'!$A$9:$A$36)&lt;$AA$4)*(('[8]1'!$C$9:$C$36)=$G45))-SUM(Z45:Z45))</f>
        <v>0</v>
      </c>
      <c r="AB45" s="223">
        <f ca="1">IF(SUMPRODUCT(('[8]1'!$BT$9:$BU$36-'[8]1'!$BV$9:$BW$36)*--(TODAY()-('[8]1'!$A$9:$A$36)&gt;=$AB$4)*(('[8]1'!$C$9:$C$36)=$G45))-SUMPRODUCT(('[8]1'!$BV$9:$BW$36)*--(TODAY()-('[8]1'!$A$9:$A$36)&lt;$AB$4)*(('[8]1'!$C$9:$C$36)=$G45))-SUM(Z45:AA45)&lt;0,"",SUMPRODUCT(('[8]1'!$BT$9:$BU$36-'[8]1'!$BV$9:$BW$36)*--(TODAY()-('[8]1'!$A$9:$A$36)&gt;=$AB$4)*(('[8]1'!$C$9:$C$36)=$G45))-SUMPRODUCT(('[8]1'!$BV$9:$BW$36)*--(TODAY()-('[8]1'!$A$9:$A$36)&lt;$AB$4)*(('[8]1'!$C$9:$C$36)=$G45))-SUM(Z45:AA45))</f>
        <v>0</v>
      </c>
      <c r="AC45" s="223">
        <f ca="1">IF(SUMPRODUCT(('[8]1'!$BT$9:$BU$36-'[8]1'!$BV$9:$BW$36)*--(TODAY()-('[8]1'!$A$9:$A$36)&gt;=$AC$4)*(('[8]1'!$C$9:$C$36)=$G45))-SUMPRODUCT(('[8]1'!$BV$9:$BW$36)*--(TODAY()-('[8]1'!$A$9:$A$36)&lt;$AC$4)*(('[8]1'!$C$9:$C$36)=$G45))-SUM(Z45:AB45)&lt;0,"",SUMPRODUCT(('[8]1'!$BT$9:$BU$36-'[8]1'!$BV$9:$BW$36)*--(TODAY()-('[8]1'!$A$9:$A$36)&gt;=$AC$4)*(('[8]1'!$C$9:$C$36)=$G45))-SUMPRODUCT(('[8]1'!$BV$9:$BW$36)*--(TODAY()-('[8]1'!$A$9:$A$36)&lt;$AC$4)*(('[8]1'!$C$9:$C$36)=$G45))-SUM(Z45:AB45))</f>
        <v>0</v>
      </c>
      <c r="AD45" s="223">
        <f ca="1">IF(SUMPRODUCT(('[8]1'!$BT$9:$BU$36-'[8]1'!$BV$9:$BW$36)*--(TODAY()-('[8]1'!$A$9:$A$36)&gt;=$AD$4)*(('[8]1'!$C$9:$C$36)=$G45))-SUMPRODUCT(('[8]1'!$BV$9:$BW$36)*--(TODAY()-('[8]1'!$A$9:$A$36)&lt;$AD$4)*(('[8]1'!$C$9:$C$36)=$G45))-SUM(Z45:AC45)&lt;0,"",SUMPRODUCT(('[8]1'!$BT$9:$BU$36-'[8]1'!$BV$9:$BW$36)*--(TODAY()-('[8]1'!$A$9:$A$36)&gt;=$AD$4)*(('[8]1'!$C$9:$C$36)=$G45))-SUMPRODUCT(('[8]1'!$BV$9:$BW$36)*--(TODAY()-('[8]1'!$A$9:$A$36)&lt;$AD$4)*(('[8]1'!$C$9:$C$36)=$G45))-SUM(Z45:AC45))</f>
        <v>0</v>
      </c>
      <c r="AE45" s="223">
        <f ca="1">IF(SUMPRODUCT(('[8]1'!$BT$9:$BU$36-'[8]1'!$BV$9:$BW$36)*--(TODAY()-('[8]1'!$A$9:$A$36)&gt;=$AE$4)*(('[8]1'!$C$9:$C$36)=$G45))-SUMPRODUCT(('[8]1'!$BV$9:$BW$36)*--(TODAY()-('[8]1'!$A$9:$A$36)&lt;$AE$4)*(('[8]1'!$C$9:$C$36)=$G45))-SUM(Z45:AD45)&lt;0,"",SUMPRODUCT(('[8]1'!$BT$9:$BU$36-'[8]1'!$BV$9:$BW$36)*--(TODAY()-('[8]1'!$A$9:$A$36)&gt;=$AE$4)*(('[8]1'!$C$9:$C$36)=$G45))-SUMPRODUCT(('[8]1'!$BV$9:$BW$36)*--(TODAY()-('[8]1'!$A$9:$A$36)&lt;$AE$4)*(('[8]1'!$C$9:$C$36)=$G45))-SUM(Z45:AD45))</f>
        <v>0</v>
      </c>
      <c r="AF45" s="224">
        <f ca="1">IF(SUMPRODUCT(('[8]1'!$BT$9:$BU$36-'[8]1'!$BV$9:$BW$36)*--(TODAY()-('[8]1'!$A$9:$A$36)&gt;=$AF$4)*(('[8]1'!$C$9:$C$36)=$G45))-SUMPRODUCT(('[8]1'!$BV$9:$BW$36)*--(TODAY()-('[8]1'!$A$9:$A$36)&lt;$AF$4)*(('[8]1'!$C$9:$C$36)=$G45))-SUM(Z45:AE45)&lt;0,"",SUMPRODUCT(('[8]1'!$BT$9:$BU$36-'[8]1'!$BV$9:$BW$36)*--(TODAY()-('[8]1'!$A$9:$A$36)&gt;=$AF$4)*(('[8]1'!$C$9:$C$36)=$G45))-SUMPRODUCT(('[8]1'!$BV$9:$BW$36)*--(TODAY()-('[8]1'!$A$9:$A$36)&lt;$AF$4)*(('[8]1'!$C$9:$C$36)=$G45))-SUM(Z45:AE45))</f>
        <v>0</v>
      </c>
    </row>
    <row r="46" spans="4:33" ht="15.75" thickBot="1">
      <c r="D46" s="566"/>
      <c r="E46" s="250">
        <v>22</v>
      </c>
      <c r="F46" s="250" t="s">
        <v>43</v>
      </c>
      <c r="G46" s="144" t="str">
        <f t="array" ref="G46">IFERROR(INDEX('5'!$H$8:$BK$117,SMALL(IF('5'!$BK$8:$BK$117&gt;0,ROW('5'!$BK$8:$BK$117)),ROW(G42))-4,COLUMN()-7),"")</f>
        <v/>
      </c>
      <c r="H46" s="185">
        <f>SUMIFS('[8]1'!BU:BU,'[8]1'!C:C,$G46,'[8]1'!BN:BN,$A$3)+SUMIFS('[8]1'!BT:BT,'[8]1'!C:C,$G46,'[8]1'!BN:BN,$A$3)-(SUMIFS('[8]1'!BW:BW,'[8]1'!C:C,$G46,'[8]1'!BN:BN,$A$3))-(SUMIFS('[8]1'!BV:BV,'[8]1'!C:C,$G46,'[8]1'!BN:BN,$A$3))</f>
        <v>0</v>
      </c>
      <c r="I46" s="251">
        <f>SUMIFS('[8]1'!BX:BX,'[8]1'!C:C,$G46,'[8]1'!BN:BN,$A$3)+SUMIFS('[8]1'!BT:BT,'[8]1'!C:C,$G46,'[8]1'!BN:BN,$A$3)-(SUMIFS('[8]1'!BY:BY,'[8]1'!C:C,$G46,'[8]1'!BN:BN,$A$3))-(SUMIFS('[8]1'!BV:BV,'[8]1'!C:C,$G46,'[8]1'!BN:BN,$A$3))</f>
        <v>0</v>
      </c>
      <c r="J46" s="161">
        <f>P46+R46+T46</f>
        <v>0</v>
      </c>
      <c r="K46" s="162"/>
      <c r="L46" s="162"/>
      <c r="M46" s="162"/>
      <c r="N46" s="163">
        <f t="shared" si="47"/>
        <v>0</v>
      </c>
      <c r="O46" s="164" t="str">
        <f t="shared" si="48"/>
        <v/>
      </c>
      <c r="P46" s="165"/>
      <c r="Q46" s="166"/>
      <c r="R46" s="186"/>
      <c r="S46" s="168"/>
      <c r="T46" s="167"/>
      <c r="U46" s="168"/>
      <c r="V46" s="169"/>
      <c r="W46" s="170"/>
      <c r="X46" s="171"/>
      <c r="Y46" s="172"/>
      <c r="Z46" s="173">
        <f ca="1">IF(SUMPRODUCT(('[8]1'!$BT$9:$BU$36-'[8]1'!$BV$9:$BW$36)*--(TODAY()-('[8]1'!$A$9:$A$36)&gt;=$Z$4)*(('[8]1'!$C$9:$C$36)=$G46))-SUMPRODUCT(('[8]1'!$BV$9:$BW$36)*--(TODAY()-('[8]1'!$A$9:$A$36)&lt;$Z$4)*(('[8]1'!$C$9:$C$36)=G46))&lt;0,"",SUMPRODUCT(('[8]1'!$BT$9:$BU$36-'[8]1'!$BV$9:$BW$36)*--(TODAY()-('[8]1'!$A$9:$A$36)&gt;=$Z$4)*(('[8]1'!$C$9:$C$36)=$G46))-SUMPRODUCT(('[8]1'!$BV$9:$BW$36)*--(TODAY()-('[8]1'!$A$9:$A$36)&lt;$Z$4)*(('[8]1'!$C$9:$C$36)=G46)))</f>
        <v>0</v>
      </c>
      <c r="AA46" s="173">
        <f ca="1">IF(SUMPRODUCT(('[8]1'!$BT$9:$BU$36-'[8]1'!$BV$9:$BW$36)*--(TODAY()-('[8]1'!$A$9:$A$36)&gt;=$AA$4)*(('[8]1'!$C$9:$C$36)=$G46))-SUMPRODUCT(('[8]1'!$BV$9:$BW$36)*--(TODAY()-('[8]1'!$A$9:$A$36)&lt;$AA$4)*(('[8]1'!$C$9:$C$36)=$G46))-SUM(Z46:Z46)&lt;0,"",SUMPRODUCT(('[8]1'!$BT$9:$BU$36-'[8]1'!$BV$9:$BW$36)*--(TODAY()-('[8]1'!$A$9:$A$36)&gt;=$AA$4)*(('[8]1'!$C$9:$C$36)=$G46))-SUMPRODUCT(('[8]1'!$BV$9:$BW$36)*--(TODAY()-('[8]1'!$A$9:$A$36)&lt;$AA$4)*(('[8]1'!$C$9:$C$36)=$G46))-SUM(Z46:Z46))</f>
        <v>0</v>
      </c>
      <c r="AB46" s="173">
        <f ca="1">IF(SUMPRODUCT(('[8]1'!$BT$9:$BU$36-'[8]1'!$BV$9:$BW$36)*--(TODAY()-('[8]1'!$A$9:$A$36)&gt;=$AB$4)*(('[8]1'!$C$9:$C$36)=$G46))-SUMPRODUCT(('[8]1'!$BV$9:$BW$36)*--(TODAY()-('[8]1'!$A$9:$A$36)&lt;$AB$4)*(('[8]1'!$C$9:$C$36)=$G46))-SUM(Z46:AA46)&lt;0,"",SUMPRODUCT(('[8]1'!$BT$9:$BU$36-'[8]1'!$BV$9:$BW$36)*--(TODAY()-('[8]1'!$A$9:$A$36)&gt;=$AB$4)*(('[8]1'!$C$9:$C$36)=$G46))-SUMPRODUCT(('[8]1'!$BV$9:$BW$36)*--(TODAY()-('[8]1'!$A$9:$A$36)&lt;$AB$4)*(('[8]1'!$C$9:$C$36)=$G46))-SUM(Z46:AA46))</f>
        <v>0</v>
      </c>
      <c r="AC46" s="173">
        <f ca="1">IF(SUMPRODUCT(('[8]1'!$BT$9:$BU$36-'[8]1'!$BV$9:$BW$36)*--(TODAY()-('[8]1'!$A$9:$A$36)&gt;=$AC$4)*(('[8]1'!$C$9:$C$36)=$G46))-SUMPRODUCT(('[8]1'!$BV$9:$BW$36)*--(TODAY()-('[8]1'!$A$9:$A$36)&lt;$AC$4)*(('[8]1'!$C$9:$C$36)=$G46))-SUM(Z46:AB46)&lt;0,"",SUMPRODUCT(('[8]1'!$BT$9:$BU$36-'[8]1'!$BV$9:$BW$36)*--(TODAY()-('[8]1'!$A$9:$A$36)&gt;=$AC$4)*(('[8]1'!$C$9:$C$36)=$G46))-SUMPRODUCT(('[8]1'!$BV$9:$BW$36)*--(TODAY()-('[8]1'!$A$9:$A$36)&lt;$AC$4)*(('[8]1'!$C$9:$C$36)=$G46))-SUM(Z46:AB46))</f>
        <v>0</v>
      </c>
      <c r="AD46" s="173">
        <f ca="1">IF(SUMPRODUCT(('[8]1'!$BT$9:$BU$36-'[8]1'!$BV$9:$BW$36)*--(TODAY()-('[8]1'!$A$9:$A$36)&gt;=$AD$4)*(('[8]1'!$C$9:$C$36)=$G46))-SUMPRODUCT(('[8]1'!$BV$9:$BW$36)*--(TODAY()-('[8]1'!$A$9:$A$36)&lt;$AD$4)*(('[8]1'!$C$9:$C$36)=$G46))-SUM(Z46:AC46)&lt;0,"",SUMPRODUCT(('[8]1'!$BT$9:$BU$36-'[8]1'!$BV$9:$BW$36)*--(TODAY()-('[8]1'!$A$9:$A$36)&gt;=$AD$4)*(('[8]1'!$C$9:$C$36)=$G46))-SUMPRODUCT(('[8]1'!$BV$9:$BW$36)*--(TODAY()-('[8]1'!$A$9:$A$36)&lt;$AD$4)*(('[8]1'!$C$9:$C$36)=$G46))-SUM(Z46:AC46))</f>
        <v>0</v>
      </c>
      <c r="AE46" s="173">
        <f ca="1">IF(SUMPRODUCT(('[8]1'!$BT$9:$BU$36-'[8]1'!$BV$9:$BW$36)*--(TODAY()-('[8]1'!$A$9:$A$36)&gt;=$AE$4)*(('[8]1'!$C$9:$C$36)=$G46))-SUMPRODUCT(('[8]1'!$BV$9:$BW$36)*--(TODAY()-('[8]1'!$A$9:$A$36)&lt;$AE$4)*(('[8]1'!$C$9:$C$36)=$G46))-SUM(Z46:AD46)&lt;0,"",SUMPRODUCT(('[8]1'!$BT$9:$BU$36-'[8]1'!$BV$9:$BW$36)*--(TODAY()-('[8]1'!$A$9:$A$36)&gt;=$AE$4)*(('[8]1'!$C$9:$C$36)=$G46))-SUMPRODUCT(('[8]1'!$BV$9:$BW$36)*--(TODAY()-('[8]1'!$A$9:$A$36)&lt;$AE$4)*(('[8]1'!$C$9:$C$36)=$G46))-SUM(Z46:AD46))</f>
        <v>0</v>
      </c>
      <c r="AF46" s="174">
        <f ca="1">IF(SUMPRODUCT(('[8]1'!$BT$9:$BU$36-'[8]1'!$BV$9:$BW$36)*--(TODAY()-('[8]1'!$A$9:$A$36)&gt;=$AF$4)*(('[8]1'!$C$9:$C$36)=$G46))-SUMPRODUCT(('[8]1'!$BV$9:$BW$36)*--(TODAY()-('[8]1'!$A$9:$A$36)&lt;$AF$4)*(('[8]1'!$C$9:$C$36)=$G46))-SUM(Z46:AE46)&lt;0,"",SUMPRODUCT(('[8]1'!$BT$9:$BU$36-'[8]1'!$BV$9:$BW$36)*--(TODAY()-('[8]1'!$A$9:$A$36)&gt;=$AF$4)*(('[8]1'!$C$9:$C$36)=$G46))-SUMPRODUCT(('[8]1'!$BV$9:$BW$36)*--(TODAY()-('[8]1'!$A$9:$A$36)&lt;$AF$4)*(('[8]1'!$C$9:$C$36)=$G46))-SUM(Z46:AE46))</f>
        <v>0</v>
      </c>
    </row>
    <row r="47" spans="4:33" ht="15.75" thickBot="1">
      <c r="D47" s="566"/>
      <c r="E47" s="250"/>
      <c r="F47" s="250"/>
      <c r="G47" s="144" t="str">
        <f t="array" ref="G47">IFERROR(INDEX('5'!$H$8:$BK$117,SMALL(IF('5'!$BK$8:$BK$117&gt;0,ROW('5'!$BK$8:$BK$117)),ROW(G43))-4,COLUMN()-7),"")</f>
        <v/>
      </c>
      <c r="H47" s="185">
        <f>SUMIFS('[8]1'!BU:BU,'[8]1'!C:C,$G47,'[8]1'!BN:BN,$A$3)+SUMIFS('[8]1'!BT:BT,'[8]1'!C:C,$G47,'[8]1'!BN:BN,$A$3)-(SUMIFS('[8]1'!BW:BW,'[8]1'!C:C,$G47,'[8]1'!BN:BN,$A$3))-(SUMIFS('[8]1'!BV:BV,'[8]1'!C:C,$G47,'[8]1'!BN:BN,$A$3))</f>
        <v>0</v>
      </c>
      <c r="I47" s="230"/>
      <c r="J47" s="161">
        <f>P47+R47+T47</f>
        <v>0</v>
      </c>
      <c r="K47" s="162"/>
      <c r="L47" s="162"/>
      <c r="M47" s="162"/>
      <c r="N47" s="163">
        <f t="shared" si="47"/>
        <v>0</v>
      </c>
      <c r="O47" s="178" t="str">
        <f t="shared" si="48"/>
        <v/>
      </c>
      <c r="P47" s="165"/>
      <c r="Q47" s="166"/>
      <c r="R47" s="186"/>
      <c r="S47" s="168"/>
      <c r="T47" s="167"/>
      <c r="U47" s="168"/>
      <c r="V47" s="169"/>
      <c r="W47" s="170"/>
      <c r="X47" s="171"/>
      <c r="Y47" s="172"/>
      <c r="Z47" s="173">
        <f ca="1">IF(SUMPRODUCT(('[8]1'!$BT$9:$BU$36-'[8]1'!$BV$9:$BW$36)*--(TODAY()-('[8]1'!$A$9:$A$36)&gt;=$Z$4)*(('[8]1'!$C$9:$C$36)=$G47))-SUMPRODUCT(('[8]1'!$BV$9:$BW$36)*--(TODAY()-('[8]1'!$A$9:$A$36)&lt;$Z$4)*(('[8]1'!$C$9:$C$36)=G47))&lt;0,"",SUMPRODUCT(('[8]1'!$BT$9:$BU$36-'[8]1'!$BV$9:$BW$36)*--(TODAY()-('[8]1'!$A$9:$A$36)&gt;=$Z$4)*(('[8]1'!$C$9:$C$36)=$G47))-SUMPRODUCT(('[8]1'!$BV$9:$BW$36)*--(TODAY()-('[8]1'!$A$9:$A$36)&lt;$Z$4)*(('[8]1'!$C$9:$C$36)=G47)))</f>
        <v>0</v>
      </c>
      <c r="AA47" s="173">
        <f ca="1">IF(SUMPRODUCT(('[8]1'!$BT$9:$BU$36-'[8]1'!$BV$9:$BW$36)*--(TODAY()-('[8]1'!$A$9:$A$36)&gt;=$AA$4)*(('[8]1'!$C$9:$C$36)=$G47))-SUMPRODUCT(('[8]1'!$BV$9:$BW$36)*--(TODAY()-('[8]1'!$A$9:$A$36)&lt;$AA$4)*(('[8]1'!$C$9:$C$36)=$G47))-SUM(Z47:Z47)&lt;0,"",SUMPRODUCT(('[8]1'!$BT$9:$BU$36-'[8]1'!$BV$9:$BW$36)*--(TODAY()-('[8]1'!$A$9:$A$36)&gt;=$AA$4)*(('[8]1'!$C$9:$C$36)=$G47))-SUMPRODUCT(('[8]1'!$BV$9:$BW$36)*--(TODAY()-('[8]1'!$A$9:$A$36)&lt;$AA$4)*(('[8]1'!$C$9:$C$36)=$G47))-SUM(Z47:Z47))</f>
        <v>0</v>
      </c>
      <c r="AB47" s="173">
        <f ca="1">IF(SUMPRODUCT(('[8]1'!$BT$9:$BU$36-'[8]1'!$BV$9:$BW$36)*--(TODAY()-('[8]1'!$A$9:$A$36)&gt;=$AB$4)*(('[8]1'!$C$9:$C$36)=$G47))-SUMPRODUCT(('[8]1'!$BV$9:$BW$36)*--(TODAY()-('[8]1'!$A$9:$A$36)&lt;$AB$4)*(('[8]1'!$C$9:$C$36)=$G47))-SUM(Z47:AA47)&lt;0,"",SUMPRODUCT(('[8]1'!$BT$9:$BU$36-'[8]1'!$BV$9:$BW$36)*--(TODAY()-('[8]1'!$A$9:$A$36)&gt;=$AB$4)*(('[8]1'!$C$9:$C$36)=$G47))-SUMPRODUCT(('[8]1'!$BV$9:$BW$36)*--(TODAY()-('[8]1'!$A$9:$A$36)&lt;$AB$4)*(('[8]1'!$C$9:$C$36)=$G47))-SUM(Z47:AA47))</f>
        <v>0</v>
      </c>
      <c r="AC47" s="173">
        <f ca="1">IF(SUMPRODUCT(('[8]1'!$BT$9:$BU$36-'[8]1'!$BV$9:$BW$36)*--(TODAY()-('[8]1'!$A$9:$A$36)&gt;=$AC$4)*(('[8]1'!$C$9:$C$36)=$G47))-SUMPRODUCT(('[8]1'!$BV$9:$BW$36)*--(TODAY()-('[8]1'!$A$9:$A$36)&lt;$AC$4)*(('[8]1'!$C$9:$C$36)=$G47))-SUM(Z47:AB47)&lt;0,"",SUMPRODUCT(('[8]1'!$BT$9:$BU$36-'[8]1'!$BV$9:$BW$36)*--(TODAY()-('[8]1'!$A$9:$A$36)&gt;=$AC$4)*(('[8]1'!$C$9:$C$36)=$G47))-SUMPRODUCT(('[8]1'!$BV$9:$BW$36)*--(TODAY()-('[8]1'!$A$9:$A$36)&lt;$AC$4)*(('[8]1'!$C$9:$C$36)=$G47))-SUM(Z47:AB47))</f>
        <v>0</v>
      </c>
      <c r="AD47" s="173">
        <f ca="1">IF(SUMPRODUCT(('[8]1'!$BT$9:$BU$36-'[8]1'!$BV$9:$BW$36)*--(TODAY()-('[8]1'!$A$9:$A$36)&gt;=$AD$4)*(('[8]1'!$C$9:$C$36)=$G47))-SUMPRODUCT(('[8]1'!$BV$9:$BW$36)*--(TODAY()-('[8]1'!$A$9:$A$36)&lt;$AD$4)*(('[8]1'!$C$9:$C$36)=$G47))-SUM(Z47:AC47)&lt;0,"",SUMPRODUCT(('[8]1'!$BT$9:$BU$36-'[8]1'!$BV$9:$BW$36)*--(TODAY()-('[8]1'!$A$9:$A$36)&gt;=$AD$4)*(('[8]1'!$C$9:$C$36)=$G47))-SUMPRODUCT(('[8]1'!$BV$9:$BW$36)*--(TODAY()-('[8]1'!$A$9:$A$36)&lt;$AD$4)*(('[8]1'!$C$9:$C$36)=$G47))-SUM(Z47:AC47))</f>
        <v>0</v>
      </c>
      <c r="AE47" s="173">
        <f ca="1">IF(SUMPRODUCT(('[8]1'!$BT$9:$BU$36-'[8]1'!$BV$9:$BW$36)*--(TODAY()-('[8]1'!$A$9:$A$36)&gt;=$AE$4)*(('[8]1'!$C$9:$C$36)=$G47))-SUMPRODUCT(('[8]1'!$BV$9:$BW$36)*--(TODAY()-('[8]1'!$A$9:$A$36)&lt;$AE$4)*(('[8]1'!$C$9:$C$36)=$G47))-SUM(Z47:AD47)&lt;0,"",SUMPRODUCT(('[8]1'!$BT$9:$BU$36-'[8]1'!$BV$9:$BW$36)*--(TODAY()-('[8]1'!$A$9:$A$36)&gt;=$AE$4)*(('[8]1'!$C$9:$C$36)=$G47))-SUMPRODUCT(('[8]1'!$BV$9:$BW$36)*--(TODAY()-('[8]1'!$A$9:$A$36)&lt;$AE$4)*(('[8]1'!$C$9:$C$36)=$G47))-SUM(Z47:AD47))</f>
        <v>0</v>
      </c>
      <c r="AF47" s="174">
        <f ca="1">IF(SUMPRODUCT(('[8]1'!$BT$9:$BU$36-'[8]1'!$BV$9:$BW$36)*--(TODAY()-('[8]1'!$A$9:$A$36)&gt;=$AF$4)*(('[8]1'!$C$9:$C$36)=$G47))-SUMPRODUCT(('[8]1'!$BV$9:$BW$36)*--(TODAY()-('[8]1'!$A$9:$A$36)&lt;$AF$4)*(('[8]1'!$C$9:$C$36)=$G47))-SUM(Z47:AE47)&lt;0,"",SUMPRODUCT(('[8]1'!$BT$9:$BU$36-'[8]1'!$BV$9:$BW$36)*--(TODAY()-('[8]1'!$A$9:$A$36)&gt;=$AF$4)*(('[8]1'!$C$9:$C$36)=$G47))-SUMPRODUCT(('[8]1'!$BV$9:$BW$36)*--(TODAY()-('[8]1'!$A$9:$A$36)&lt;$AF$4)*(('[8]1'!$C$9:$C$36)=$G47))-SUM(Z47:AE47))</f>
        <v>0</v>
      </c>
    </row>
    <row r="48" spans="4:33" ht="15.75" thickBot="1">
      <c r="D48" s="566"/>
      <c r="E48" s="250">
        <v>22</v>
      </c>
      <c r="F48" s="250" t="s">
        <v>43</v>
      </c>
      <c r="G48" s="144" t="str">
        <f t="array" ref="G48">IFERROR(INDEX('5'!$H$8:$BK$117,SMALL(IF('5'!$BK$8:$BK$117&gt;0,ROW('5'!$BK$8:$BK$117)),ROW(G44))-4,COLUMN()-7),"")</f>
        <v/>
      </c>
      <c r="H48" s="185">
        <f>SUMIFS('[8]1'!BU:BU,'[8]1'!C:C,$G48,'[8]1'!BN:BN,$A$3)+SUMIFS('[8]1'!BT:BT,'[8]1'!C:C,$G48,'[8]1'!BN:BN,$A$3)-(SUMIFS('[8]1'!BW:BW,'[8]1'!C:C,$G48,'[8]1'!BN:BN,$A$3))-(SUMIFS('[8]1'!BV:BV,'[8]1'!C:C,$G48,'[8]1'!BN:BN,$A$3))</f>
        <v>0</v>
      </c>
      <c r="I48" s="230"/>
      <c r="J48" s="161">
        <f t="shared" ref="J48:J49" si="49">P48+R48+T48</f>
        <v>0</v>
      </c>
      <c r="K48" s="162"/>
      <c r="L48" s="162"/>
      <c r="M48" s="162"/>
      <c r="N48" s="163">
        <f t="shared" si="47"/>
        <v>0</v>
      </c>
      <c r="O48" s="178" t="str">
        <f t="shared" si="48"/>
        <v/>
      </c>
      <c r="P48" s="165"/>
      <c r="Q48" s="166"/>
      <c r="R48" s="186"/>
      <c r="S48" s="168"/>
      <c r="T48" s="167"/>
      <c r="U48" s="168"/>
      <c r="V48" s="169"/>
      <c r="W48" s="170"/>
      <c r="X48" s="171"/>
      <c r="Y48" s="172"/>
      <c r="Z48" s="173">
        <f ca="1">IF(SUMPRODUCT(('[8]1'!$BT$9:$BU$36-'[8]1'!$BV$9:$BW$36)*--(TODAY()-('[8]1'!$A$9:$A$36)&gt;=$Z$4)*(('[8]1'!$C$9:$C$36)=$G48))-SUMPRODUCT(('[8]1'!$BV$9:$BW$36)*--(TODAY()-('[8]1'!$A$9:$A$36)&lt;$Z$4)*(('[8]1'!$C$9:$C$36)=G48))&lt;0,"",SUMPRODUCT(('[8]1'!$BT$9:$BU$36-'[8]1'!$BV$9:$BW$36)*--(TODAY()-('[8]1'!$A$9:$A$36)&gt;=$Z$4)*(('[8]1'!$C$9:$C$36)=$G48))-SUMPRODUCT(('[8]1'!$BV$9:$BW$36)*--(TODAY()-('[8]1'!$A$9:$A$36)&lt;$Z$4)*(('[8]1'!$C$9:$C$36)=G48)))</f>
        <v>0</v>
      </c>
      <c r="AA48" s="173">
        <f ca="1">IF(SUMPRODUCT(('[8]1'!$BT$9:$BU$36-'[8]1'!$BV$9:$BW$36)*--(TODAY()-('[8]1'!$A$9:$A$36)&gt;=$AA$4)*(('[8]1'!$C$9:$C$36)=$G48))-SUMPRODUCT(('[8]1'!$BV$9:$BW$36)*--(TODAY()-('[8]1'!$A$9:$A$36)&lt;$AA$4)*(('[8]1'!$C$9:$C$36)=$G48))-SUM(Z48:Z48)&lt;0,"",SUMPRODUCT(('[8]1'!$BT$9:$BU$36-'[8]1'!$BV$9:$BW$36)*--(TODAY()-('[8]1'!$A$9:$A$36)&gt;=$AA$4)*(('[8]1'!$C$9:$C$36)=$G48))-SUMPRODUCT(('[8]1'!$BV$9:$BW$36)*--(TODAY()-('[8]1'!$A$9:$A$36)&lt;$AA$4)*(('[8]1'!$C$9:$C$36)=$G48))-SUM(Z48:Z48))</f>
        <v>0</v>
      </c>
      <c r="AB48" s="173">
        <f ca="1">IF(SUMPRODUCT(('[8]1'!$BT$9:$BU$36-'[8]1'!$BV$9:$BW$36)*--(TODAY()-('[8]1'!$A$9:$A$36)&gt;=$AB$4)*(('[8]1'!$C$9:$C$36)=$G48))-SUMPRODUCT(('[8]1'!$BV$9:$BW$36)*--(TODAY()-('[8]1'!$A$9:$A$36)&lt;$AB$4)*(('[8]1'!$C$9:$C$36)=$G48))-SUM(Z48:AA48)&lt;0,"",SUMPRODUCT(('[8]1'!$BT$9:$BU$36-'[8]1'!$BV$9:$BW$36)*--(TODAY()-('[8]1'!$A$9:$A$36)&gt;=$AB$4)*(('[8]1'!$C$9:$C$36)=$G48))-SUMPRODUCT(('[8]1'!$BV$9:$BW$36)*--(TODAY()-('[8]1'!$A$9:$A$36)&lt;$AB$4)*(('[8]1'!$C$9:$C$36)=$G48))-SUM(Z48:AA48))</f>
        <v>0</v>
      </c>
      <c r="AC48" s="173">
        <f ca="1">IF(SUMPRODUCT(('[8]1'!$BT$9:$BU$36-'[8]1'!$BV$9:$BW$36)*--(TODAY()-('[8]1'!$A$9:$A$36)&gt;=$AC$4)*(('[8]1'!$C$9:$C$36)=$G48))-SUMPRODUCT(('[8]1'!$BV$9:$BW$36)*--(TODAY()-('[8]1'!$A$9:$A$36)&lt;$AC$4)*(('[8]1'!$C$9:$C$36)=$G48))-SUM(Z48:AB48)&lt;0,"",SUMPRODUCT(('[8]1'!$BT$9:$BU$36-'[8]1'!$BV$9:$BW$36)*--(TODAY()-('[8]1'!$A$9:$A$36)&gt;=$AC$4)*(('[8]1'!$C$9:$C$36)=$G48))-SUMPRODUCT(('[8]1'!$BV$9:$BW$36)*--(TODAY()-('[8]1'!$A$9:$A$36)&lt;$AC$4)*(('[8]1'!$C$9:$C$36)=$G48))-SUM(Z48:AB48))</f>
        <v>0</v>
      </c>
      <c r="AD48" s="173">
        <f ca="1">IF(SUMPRODUCT(('[8]1'!$BT$9:$BU$36-'[8]1'!$BV$9:$BW$36)*--(TODAY()-('[8]1'!$A$9:$A$36)&gt;=$AD$4)*(('[8]1'!$C$9:$C$36)=$G48))-SUMPRODUCT(('[8]1'!$BV$9:$BW$36)*--(TODAY()-('[8]1'!$A$9:$A$36)&lt;$AD$4)*(('[8]1'!$C$9:$C$36)=$G48))-SUM(Z48:AC48)&lt;0,"",SUMPRODUCT(('[8]1'!$BT$9:$BU$36-'[8]1'!$BV$9:$BW$36)*--(TODAY()-('[8]1'!$A$9:$A$36)&gt;=$AD$4)*(('[8]1'!$C$9:$C$36)=$G48))-SUMPRODUCT(('[8]1'!$BV$9:$BW$36)*--(TODAY()-('[8]1'!$A$9:$A$36)&lt;$AD$4)*(('[8]1'!$C$9:$C$36)=$G48))-SUM(Z48:AC48))</f>
        <v>0</v>
      </c>
      <c r="AE48" s="173">
        <f ca="1">IF(SUMPRODUCT(('[8]1'!$BT$9:$BU$36-'[8]1'!$BV$9:$BW$36)*--(TODAY()-('[8]1'!$A$9:$A$36)&gt;=$AE$4)*(('[8]1'!$C$9:$C$36)=$G48))-SUMPRODUCT(('[8]1'!$BV$9:$BW$36)*--(TODAY()-('[8]1'!$A$9:$A$36)&lt;$AE$4)*(('[8]1'!$C$9:$C$36)=$G48))-SUM(Z48:AD48)&lt;0,"",SUMPRODUCT(('[8]1'!$BT$9:$BU$36-'[8]1'!$BV$9:$BW$36)*--(TODAY()-('[8]1'!$A$9:$A$36)&gt;=$AE$4)*(('[8]1'!$C$9:$C$36)=$G48))-SUMPRODUCT(('[8]1'!$BV$9:$BW$36)*--(TODAY()-('[8]1'!$A$9:$A$36)&lt;$AE$4)*(('[8]1'!$C$9:$C$36)=$G48))-SUM(Z48:AD48))</f>
        <v>0</v>
      </c>
      <c r="AF48" s="174">
        <f ca="1">IF(SUMPRODUCT(('[8]1'!$BT$9:$BU$36-'[8]1'!$BV$9:$BW$36)*--(TODAY()-('[8]1'!$A$9:$A$36)&gt;=$AF$4)*(('[8]1'!$C$9:$C$36)=$G48))-SUMPRODUCT(('[8]1'!$BV$9:$BW$36)*--(TODAY()-('[8]1'!$A$9:$A$36)&lt;$AF$4)*(('[8]1'!$C$9:$C$36)=$G48))-SUM(Z48:AE48)&lt;0,"",SUMPRODUCT(('[8]1'!$BT$9:$BU$36-'[8]1'!$BV$9:$BW$36)*--(TODAY()-('[8]1'!$A$9:$A$36)&gt;=$AF$4)*(('[8]1'!$C$9:$C$36)=$G48))-SUMPRODUCT(('[8]1'!$BV$9:$BW$36)*--(TODAY()-('[8]1'!$A$9:$A$36)&lt;$AF$4)*(('[8]1'!$C$9:$C$36)=$G48))-SUM(Z48:AE48))</f>
        <v>0</v>
      </c>
    </row>
    <row r="49" spans="4:33" ht="15.75" thickBot="1">
      <c r="D49" s="566"/>
      <c r="E49" s="250">
        <v>23</v>
      </c>
      <c r="F49" s="250" t="s">
        <v>43</v>
      </c>
      <c r="G49" s="144" t="str">
        <f t="array" ref="G49">IFERROR(INDEX('5'!$H$8:$BK$117,SMALL(IF('5'!$BK$8:$BK$117&gt;0,ROW('5'!$BK$8:$BK$117)),ROW(G45))-4,COLUMN()-7),"")</f>
        <v/>
      </c>
      <c r="H49" s="185">
        <f>SUMIFS('[8]1'!BU:BU,'[8]1'!C:C,$G49,'[8]1'!BN:BN,$A$3)+SUMIFS('[8]1'!BT:BT,'[8]1'!C:C,$G49,'[8]1'!BN:BN,$A$3)-(SUMIFS('[8]1'!BW:BW,'[8]1'!C:C,$G49,'[8]1'!BN:BN,$A$3))-(SUMIFS('[8]1'!BV:BV,'[8]1'!C:C,$G49,'[8]1'!BN:BN,$A$3))</f>
        <v>0</v>
      </c>
      <c r="I49" s="230"/>
      <c r="J49" s="161">
        <f t="shared" si="49"/>
        <v>0</v>
      </c>
      <c r="K49" s="162"/>
      <c r="L49" s="162"/>
      <c r="M49" s="162"/>
      <c r="N49" s="163">
        <f t="shared" si="47"/>
        <v>0</v>
      </c>
      <c r="O49" s="178" t="str">
        <f t="shared" si="48"/>
        <v/>
      </c>
      <c r="P49" s="165"/>
      <c r="Q49" s="166"/>
      <c r="R49" s="186"/>
      <c r="S49" s="168"/>
      <c r="T49" s="167"/>
      <c r="U49" s="168"/>
      <c r="V49" s="169"/>
      <c r="W49" s="170"/>
      <c r="X49" s="171"/>
      <c r="Y49" s="172"/>
      <c r="Z49" s="173">
        <f ca="1">IF(SUMPRODUCT(('[8]1'!$BT$9:$BU$36-'[8]1'!$BV$9:$BW$36)*--(TODAY()-('[8]1'!$A$9:$A$36)&gt;=$Z$4)*(('[8]1'!$C$9:$C$36)=$G49))-SUMPRODUCT(('[8]1'!$BV$9:$BW$36)*--(TODAY()-('[8]1'!$A$9:$A$36)&lt;$Z$4)*(('[8]1'!$C$9:$C$36)=G49))&lt;0,"",SUMPRODUCT(('[8]1'!$BT$9:$BU$36-'[8]1'!$BV$9:$BW$36)*--(TODAY()-('[8]1'!$A$9:$A$36)&gt;=$Z$4)*(('[8]1'!$C$9:$C$36)=$G49))-SUMPRODUCT(('[8]1'!$BV$9:$BW$36)*--(TODAY()-('[8]1'!$A$9:$A$36)&lt;$Z$4)*(('[8]1'!$C$9:$C$36)=G49)))</f>
        <v>0</v>
      </c>
      <c r="AA49" s="173">
        <f ca="1">IF(SUMPRODUCT(('[8]1'!$BT$9:$BU$36-'[8]1'!$BV$9:$BW$36)*--(TODAY()-('[8]1'!$A$9:$A$36)&gt;=$AA$4)*(('[8]1'!$C$9:$C$36)=$G49))-SUMPRODUCT(('[8]1'!$BV$9:$BW$36)*--(TODAY()-('[8]1'!$A$9:$A$36)&lt;$AA$4)*(('[8]1'!$C$9:$C$36)=$G49))-SUM(Z49:Z49)&lt;0,"",SUMPRODUCT(('[8]1'!$BT$9:$BU$36-'[8]1'!$BV$9:$BW$36)*--(TODAY()-('[8]1'!$A$9:$A$36)&gt;=$AA$4)*(('[8]1'!$C$9:$C$36)=$G49))-SUMPRODUCT(('[8]1'!$BV$9:$BW$36)*--(TODAY()-('[8]1'!$A$9:$A$36)&lt;$AA$4)*(('[8]1'!$C$9:$C$36)=$G49))-SUM(Z49:Z49))</f>
        <v>0</v>
      </c>
      <c r="AB49" s="173">
        <f ca="1">IF(SUMPRODUCT(('[8]1'!$BT$9:$BU$36-'[8]1'!$BV$9:$BW$36)*--(TODAY()-('[8]1'!$A$9:$A$36)&gt;=$AB$4)*(('[8]1'!$C$9:$C$36)=$G49))-SUMPRODUCT(('[8]1'!$BV$9:$BW$36)*--(TODAY()-('[8]1'!$A$9:$A$36)&lt;$AB$4)*(('[8]1'!$C$9:$C$36)=$G49))-SUM(Z49:AA49)&lt;0,"",SUMPRODUCT(('[8]1'!$BT$9:$BU$36-'[8]1'!$BV$9:$BW$36)*--(TODAY()-('[8]1'!$A$9:$A$36)&gt;=$AB$4)*(('[8]1'!$C$9:$C$36)=$G49))-SUMPRODUCT(('[8]1'!$BV$9:$BW$36)*--(TODAY()-('[8]1'!$A$9:$A$36)&lt;$AB$4)*(('[8]1'!$C$9:$C$36)=$G49))-SUM(Z49:AA49))</f>
        <v>0</v>
      </c>
      <c r="AC49" s="173">
        <f ca="1">IF(SUMPRODUCT(('[8]1'!$BT$9:$BU$36-'[8]1'!$BV$9:$BW$36)*--(TODAY()-('[8]1'!$A$9:$A$36)&gt;=$AC$4)*(('[8]1'!$C$9:$C$36)=$G49))-SUMPRODUCT(('[8]1'!$BV$9:$BW$36)*--(TODAY()-('[8]1'!$A$9:$A$36)&lt;$AC$4)*(('[8]1'!$C$9:$C$36)=$G49))-SUM(Z49:AB49)&lt;0,"",SUMPRODUCT(('[8]1'!$BT$9:$BU$36-'[8]1'!$BV$9:$BW$36)*--(TODAY()-('[8]1'!$A$9:$A$36)&gt;=$AC$4)*(('[8]1'!$C$9:$C$36)=$G49))-SUMPRODUCT(('[8]1'!$BV$9:$BW$36)*--(TODAY()-('[8]1'!$A$9:$A$36)&lt;$AC$4)*(('[8]1'!$C$9:$C$36)=$G49))-SUM(Z49:AB49))</f>
        <v>0</v>
      </c>
      <c r="AD49" s="173">
        <f ca="1">IF(SUMPRODUCT(('[8]1'!$BT$9:$BU$36-'[8]1'!$BV$9:$BW$36)*--(TODAY()-('[8]1'!$A$9:$A$36)&gt;=$AD$4)*(('[8]1'!$C$9:$C$36)=$G49))-SUMPRODUCT(('[8]1'!$BV$9:$BW$36)*--(TODAY()-('[8]1'!$A$9:$A$36)&lt;$AD$4)*(('[8]1'!$C$9:$C$36)=$G49))-SUM(Z49:AC49)&lt;0,"",SUMPRODUCT(('[8]1'!$BT$9:$BU$36-'[8]1'!$BV$9:$BW$36)*--(TODAY()-('[8]1'!$A$9:$A$36)&gt;=$AD$4)*(('[8]1'!$C$9:$C$36)=$G49))-SUMPRODUCT(('[8]1'!$BV$9:$BW$36)*--(TODAY()-('[8]1'!$A$9:$A$36)&lt;$AD$4)*(('[8]1'!$C$9:$C$36)=$G49))-SUM(Z49:AC49))</f>
        <v>0</v>
      </c>
      <c r="AE49" s="173">
        <f ca="1">IF(SUMPRODUCT(('[8]1'!$BT$9:$BU$36-'[8]1'!$BV$9:$BW$36)*--(TODAY()-('[8]1'!$A$9:$A$36)&gt;=$AE$4)*(('[8]1'!$C$9:$C$36)=$G49))-SUMPRODUCT(('[8]1'!$BV$9:$BW$36)*--(TODAY()-('[8]1'!$A$9:$A$36)&lt;$AE$4)*(('[8]1'!$C$9:$C$36)=$G49))-SUM(Z49:AD49)&lt;0,"",SUMPRODUCT(('[8]1'!$BT$9:$BU$36-'[8]1'!$BV$9:$BW$36)*--(TODAY()-('[8]1'!$A$9:$A$36)&gt;=$AE$4)*(('[8]1'!$C$9:$C$36)=$G49))-SUMPRODUCT(('[8]1'!$BV$9:$BW$36)*--(TODAY()-('[8]1'!$A$9:$A$36)&lt;$AE$4)*(('[8]1'!$C$9:$C$36)=$G49))-SUM(Z49:AD49))</f>
        <v>0</v>
      </c>
      <c r="AF49" s="174">
        <f ca="1">IF(SUMPRODUCT(('[8]1'!$BT$9:$BU$36-'[8]1'!$BV$9:$BW$36)*--(TODAY()-('[8]1'!$A$9:$A$36)&gt;=$AF$4)*(('[8]1'!$C$9:$C$36)=$G49))-SUMPRODUCT(('[8]1'!$BV$9:$BW$36)*--(TODAY()-('[8]1'!$A$9:$A$36)&lt;$AF$4)*(('[8]1'!$C$9:$C$36)=$G49))-SUM(Z49:AE49)&lt;0,"",SUMPRODUCT(('[8]1'!$BT$9:$BU$36-'[8]1'!$BV$9:$BW$36)*--(TODAY()-('[8]1'!$A$9:$A$36)&gt;=$AF$4)*(('[8]1'!$C$9:$C$36)=$G49))-SUMPRODUCT(('[8]1'!$BV$9:$BW$36)*--(TODAY()-('[8]1'!$A$9:$A$36)&lt;$AF$4)*(('[8]1'!$C$9:$C$36)=$G49))-SUM(Z49:AE49))</f>
        <v>0</v>
      </c>
    </row>
    <row r="50" spans="4:33" ht="15.75" thickBot="1">
      <c r="D50" s="567"/>
      <c r="E50" s="252"/>
      <c r="F50" s="252"/>
      <c r="G50" s="144" t="str">
        <f t="array" ref="G50">IFERROR(INDEX('5'!$H$8:$BK$117,SMALL(IF('5'!$BK$8:$BK$117&gt;0,ROW('5'!$BK$8:$BK$117)),ROW(G46))-4,COLUMN()-7),"")</f>
        <v/>
      </c>
      <c r="H50" s="233">
        <f>SUMIFS('[8]1'!BU:BU,'[8]1'!C:C,$G50,'[8]1'!BN:BN,$A$3)+SUMIFS('[8]1'!BT:BT,'[8]1'!C:C,$G50,'[8]1'!BN:BN,$A$3)-(SUMIFS('[8]1'!BW:BW,'[8]1'!C:C,$G50,'[8]1'!BN:BN,$A$3))-(SUMIFS('[8]1'!BV:BV,'[8]1'!C:C,$G50,'[8]1'!BN:BN,$A$3))</f>
        <v>0</v>
      </c>
      <c r="I50" s="253">
        <f>SUMIFS('[8]1'!BX:BX,'[8]1'!C:C,$G50,'[8]1'!BN:BN,$A$3)+SUMIFS('[8]1'!BT:BT,'[8]1'!C:C,$G50,'[8]1'!BN:BN,$A$3)-(SUMIFS('[8]1'!BY:BY,'[8]1'!C:C,$G50,'[8]1'!BN:BN,$A$3))-(SUMIFS('[8]1'!BV:BV,'[8]1'!C:C,$G50,'[8]1'!BN:BN,$A$3))</f>
        <v>0</v>
      </c>
      <c r="J50" s="235">
        <f>P50+R50+T50</f>
        <v>0</v>
      </c>
      <c r="K50" s="236"/>
      <c r="L50" s="236"/>
      <c r="M50" s="236"/>
      <c r="N50" s="254">
        <f t="shared" si="47"/>
        <v>0</v>
      </c>
      <c r="O50" s="255" t="str">
        <f t="shared" si="48"/>
        <v/>
      </c>
      <c r="P50" s="238"/>
      <c r="Q50" s="239"/>
      <c r="R50" s="240"/>
      <c r="S50" s="241"/>
      <c r="T50" s="242"/>
      <c r="U50" s="241"/>
      <c r="V50" s="243"/>
      <c r="W50" s="244"/>
      <c r="X50" s="245"/>
      <c r="Y50" s="246"/>
      <c r="Z50" s="247">
        <f ca="1">IF(SUMPRODUCT(('[8]1'!$BT$9:$BU$36-'[8]1'!$BV$9:$BW$36)*--(TODAY()-('[8]1'!$A$9:$A$36)&gt;=$Z$4)*(('[8]1'!$C$9:$C$36)=$G50))-SUMPRODUCT(('[8]1'!$BV$9:$BW$36)*--(TODAY()-('[8]1'!$A$9:$A$36)&lt;$Z$4)*(('[8]1'!$C$9:$C$36)=G50))&lt;0,"",SUMPRODUCT(('[8]1'!$BT$9:$BU$36-'[8]1'!$BV$9:$BW$36)*--(TODAY()-('[8]1'!$A$9:$A$36)&gt;=$Z$4)*(('[8]1'!$C$9:$C$36)=$G50))-SUMPRODUCT(('[8]1'!$BV$9:$BW$36)*--(TODAY()-('[8]1'!$A$9:$A$36)&lt;$Z$4)*(('[8]1'!$C$9:$C$36)=G50)))</f>
        <v>0</v>
      </c>
      <c r="AA50" s="247">
        <f ca="1">IF(SUMPRODUCT(('[8]1'!$BT$9:$BU$36-'[8]1'!$BV$9:$BW$36)*--(TODAY()-('[8]1'!$A$9:$A$36)&gt;=$AA$4)*(('[8]1'!$C$9:$C$36)=$G50))-SUMPRODUCT(('[8]1'!$BV$9:$BW$36)*--(TODAY()-('[8]1'!$A$9:$A$36)&lt;$AA$4)*(('[8]1'!$C$9:$C$36)=$G50))-SUM(Z50:Z50)&lt;0,"",SUMPRODUCT(('[8]1'!$BT$9:$BU$36-'[8]1'!$BV$9:$BW$36)*--(TODAY()-('[8]1'!$A$9:$A$36)&gt;=$AA$4)*(('[8]1'!$C$9:$C$36)=$G50))-SUMPRODUCT(('[8]1'!$BV$9:$BW$36)*--(TODAY()-('[8]1'!$A$9:$A$36)&lt;$AA$4)*(('[8]1'!$C$9:$C$36)=$G50))-SUM(Z50:Z50))</f>
        <v>0</v>
      </c>
      <c r="AB50" s="247">
        <f ca="1">IF(SUMPRODUCT(('[8]1'!$BT$9:$BU$36-'[8]1'!$BV$9:$BW$36)*--(TODAY()-('[8]1'!$A$9:$A$36)&gt;=$AB$4)*(('[8]1'!$C$9:$C$36)=$G50))-SUMPRODUCT(('[8]1'!$BV$9:$BW$36)*--(TODAY()-('[8]1'!$A$9:$A$36)&lt;$AB$4)*(('[8]1'!$C$9:$C$36)=$G50))-SUM(Z50:AA50)&lt;0,"",SUMPRODUCT(('[8]1'!$BT$9:$BU$36-'[8]1'!$BV$9:$BW$36)*--(TODAY()-('[8]1'!$A$9:$A$36)&gt;=$AB$4)*(('[8]1'!$C$9:$C$36)=$G50))-SUMPRODUCT(('[8]1'!$BV$9:$BW$36)*--(TODAY()-('[8]1'!$A$9:$A$36)&lt;$AB$4)*(('[8]1'!$C$9:$C$36)=$G50))-SUM(Z50:AA50))</f>
        <v>0</v>
      </c>
      <c r="AC50" s="247">
        <f ca="1">IF(SUMPRODUCT(('[8]1'!$BT$9:$BU$36-'[8]1'!$BV$9:$BW$36)*--(TODAY()-('[8]1'!$A$9:$A$36)&gt;=$AC$4)*(('[8]1'!$C$9:$C$36)=$G50))-SUMPRODUCT(('[8]1'!$BV$9:$BW$36)*--(TODAY()-('[8]1'!$A$9:$A$36)&lt;$AC$4)*(('[8]1'!$C$9:$C$36)=$G50))-SUM(Z50:AB50)&lt;0,"",SUMPRODUCT(('[8]1'!$BT$9:$BU$36-'[8]1'!$BV$9:$BW$36)*--(TODAY()-('[8]1'!$A$9:$A$36)&gt;=$AC$4)*(('[8]1'!$C$9:$C$36)=$G50))-SUMPRODUCT(('[8]1'!$BV$9:$BW$36)*--(TODAY()-('[8]1'!$A$9:$A$36)&lt;$AC$4)*(('[8]1'!$C$9:$C$36)=$G50))-SUM(Z50:AB50))</f>
        <v>0</v>
      </c>
      <c r="AD50" s="247">
        <f ca="1">IF(SUMPRODUCT(('[8]1'!$BT$9:$BU$36-'[8]1'!$BV$9:$BW$36)*--(TODAY()-('[8]1'!$A$9:$A$36)&gt;=$AD$4)*(('[8]1'!$C$9:$C$36)=$G50))-SUMPRODUCT(('[8]1'!$BV$9:$BW$36)*--(TODAY()-('[8]1'!$A$9:$A$36)&lt;$AD$4)*(('[8]1'!$C$9:$C$36)=$G50))-SUM(Z50:AC50)&lt;0,"",SUMPRODUCT(('[8]1'!$BT$9:$BU$36-'[8]1'!$BV$9:$BW$36)*--(TODAY()-('[8]1'!$A$9:$A$36)&gt;=$AD$4)*(('[8]1'!$C$9:$C$36)=$G50))-SUMPRODUCT(('[8]1'!$BV$9:$BW$36)*--(TODAY()-('[8]1'!$A$9:$A$36)&lt;$AD$4)*(('[8]1'!$C$9:$C$36)=$G50))-SUM(Z50:AC50))</f>
        <v>0</v>
      </c>
      <c r="AE50" s="247">
        <f ca="1">IF(SUMPRODUCT(('[8]1'!$BT$9:$BU$36-'[8]1'!$BV$9:$BW$36)*--(TODAY()-('[8]1'!$A$9:$A$36)&gt;=$AE$4)*(('[8]1'!$C$9:$C$36)=$G50))-SUMPRODUCT(('[8]1'!$BV$9:$BW$36)*--(TODAY()-('[8]1'!$A$9:$A$36)&lt;$AE$4)*(('[8]1'!$C$9:$C$36)=$G50))-SUM(Z50:AD50)&lt;0,"",SUMPRODUCT(('[8]1'!$BT$9:$BU$36-'[8]1'!$BV$9:$BW$36)*--(TODAY()-('[8]1'!$A$9:$A$36)&gt;=$AE$4)*(('[8]1'!$C$9:$C$36)=$G50))-SUMPRODUCT(('[8]1'!$BV$9:$BW$36)*--(TODAY()-('[8]1'!$A$9:$A$36)&lt;$AE$4)*(('[8]1'!$C$9:$C$36)=$G50))-SUM(Z50:AD50))</f>
        <v>0</v>
      </c>
      <c r="AF50" s="248">
        <f ca="1">IF(SUMPRODUCT(('[8]1'!$BT$9:$BU$36-'[8]1'!$BV$9:$BW$36)*--(TODAY()-('[8]1'!$A$9:$A$36)&gt;=$AF$4)*(('[8]1'!$C$9:$C$36)=$G50))-SUMPRODUCT(('[8]1'!$BV$9:$BW$36)*--(TODAY()-('[8]1'!$A$9:$A$36)&lt;$AF$4)*(('[8]1'!$C$9:$C$36)=$G50))-SUM(Z50:AE50)&lt;0,"",SUMPRODUCT(('[8]1'!$BT$9:$BU$36-'[8]1'!$BV$9:$BW$36)*--(TODAY()-('[8]1'!$A$9:$A$36)&gt;=$AF$4)*(('[8]1'!$C$9:$C$36)=$G50))-SUMPRODUCT(('[8]1'!$BV$9:$BW$36)*--(TODAY()-('[8]1'!$A$9:$A$36)&lt;$AF$4)*(('[8]1'!$C$9:$C$36)=$G50))-SUM(Z50:AE50))</f>
        <v>0</v>
      </c>
    </row>
    <row r="51" spans="4:33" ht="15.75" thickBot="1">
      <c r="D51" s="256"/>
      <c r="E51" s="257"/>
      <c r="F51" s="258"/>
      <c r="G51" s="144" t="str">
        <f t="array" ref="G51">IFERROR(INDEX('5'!$H$8:$BK$117,SMALL(IF('5'!$BK$8:$BK$117&gt;0,ROW('5'!$BK$8:$BK$117)),ROW(G47))-4,COLUMN()-7),"")</f>
        <v/>
      </c>
      <c r="H51" s="259">
        <f>SUMIFS('[8]1'!BU:BU,'[8]1'!C:C,$G51,'[8]1'!BN:BN,$A$3)+SUMIFS('[8]1'!BT:BT,'[8]1'!C:C,$G51,'[8]1'!BN:BN,$A$3)-(SUMIFS('[8]1'!BW:BW,'[8]1'!C:C,$G51,'[8]1'!BN:BN,$A$3))-(SUMIFS('[8]1'!BV:BV,'[8]1'!C:C,$G51,'[8]1'!BN:BN,$A$3))</f>
        <v>0</v>
      </c>
      <c r="I51" s="260"/>
      <c r="J51" s="261">
        <f>P51+R51+T51</f>
        <v>0</v>
      </c>
      <c r="K51" s="254"/>
      <c r="L51" s="254"/>
      <c r="M51" s="254"/>
      <c r="N51" s="254">
        <f t="shared" si="47"/>
        <v>0</v>
      </c>
      <c r="O51" s="262" t="str">
        <f t="shared" si="48"/>
        <v/>
      </c>
      <c r="P51" s="263"/>
      <c r="Q51" s="264"/>
      <c r="R51" s="265"/>
      <c r="S51" s="266"/>
      <c r="T51" s="267"/>
      <c r="U51" s="266"/>
      <c r="V51" s="268"/>
      <c r="W51" s="269"/>
      <c r="X51" s="270"/>
      <c r="Y51" s="271"/>
      <c r="Z51" s="272">
        <f ca="1">IF(SUMPRODUCT(('[8]1'!$BT$9:$BU$36-'[8]1'!$BV$9:$BW$36)*--(TODAY()-('[8]1'!$A$9:$A$36)&gt;=$Z$4)*(('[8]1'!$C$9:$C$36)=$G51))-SUMPRODUCT(('[8]1'!$BV$9:$BW$36)*--(TODAY()-('[8]1'!$A$9:$A$36)&lt;$Z$4)*(('[8]1'!$C$9:$C$36)=G51))&lt;0,"",SUMPRODUCT(('[8]1'!$BT$9:$BU$36-'[8]1'!$BV$9:$BW$36)*--(TODAY()-('[8]1'!$A$9:$A$36)&gt;=$Z$4)*(('[8]1'!$C$9:$C$36)=$G51))-SUMPRODUCT(('[8]1'!$BV$9:$BW$36)*--(TODAY()-('[8]1'!$A$9:$A$36)&lt;$Z$4)*(('[8]1'!$C$9:$C$36)=G51)))</f>
        <v>0</v>
      </c>
      <c r="AA51" s="272">
        <f ca="1">IF(SUMPRODUCT(('[8]1'!$BT$9:$BU$36-'[8]1'!$BV$9:$BW$36)*--(TODAY()-('[8]1'!$A$9:$A$36)&gt;=$AA$4)*(('[8]1'!$C$9:$C$36)=$G51))-SUMPRODUCT(('[8]1'!$BV$9:$BW$36)*--(TODAY()-('[8]1'!$A$9:$A$36)&lt;$AA$4)*(('[8]1'!$C$9:$C$36)=$G51))-SUM(Z51:Z51)&lt;0,"",SUMPRODUCT(('[8]1'!$BT$9:$BU$36-'[8]1'!$BV$9:$BW$36)*--(TODAY()-('[8]1'!$A$9:$A$36)&gt;=$AA$4)*(('[8]1'!$C$9:$C$36)=$G51))-SUMPRODUCT(('[8]1'!$BV$9:$BW$36)*--(TODAY()-('[8]1'!$A$9:$A$36)&lt;$AA$4)*(('[8]1'!$C$9:$C$36)=$G51))-SUM(Z51:Z51))</f>
        <v>0</v>
      </c>
      <c r="AB51" s="272">
        <f ca="1">IF(SUMPRODUCT(('[8]1'!$BT$9:$BU$36-'[8]1'!$BV$9:$BW$36)*--(TODAY()-('[8]1'!$A$9:$A$36)&gt;=$AB$4)*(('[8]1'!$C$9:$C$36)=$G51))-SUMPRODUCT(('[8]1'!$BV$9:$BW$36)*--(TODAY()-('[8]1'!$A$9:$A$36)&lt;$AB$4)*(('[8]1'!$C$9:$C$36)=$G51))-SUM(Z51:AA51)&lt;0,"",SUMPRODUCT(('[8]1'!$BT$9:$BU$36-'[8]1'!$BV$9:$BW$36)*--(TODAY()-('[8]1'!$A$9:$A$36)&gt;=$AB$4)*(('[8]1'!$C$9:$C$36)=$G51))-SUMPRODUCT(('[8]1'!$BV$9:$BW$36)*--(TODAY()-('[8]1'!$A$9:$A$36)&lt;$AB$4)*(('[8]1'!$C$9:$C$36)=$G51))-SUM(Z51:AA51))</f>
        <v>0</v>
      </c>
      <c r="AC51" s="272">
        <f ca="1">IF(SUMPRODUCT(('[8]1'!$BT$9:$BU$36-'[8]1'!$BV$9:$BW$36)*--(TODAY()-('[8]1'!$A$9:$A$36)&gt;=$AC$4)*(('[8]1'!$C$9:$C$36)=$G51))-SUMPRODUCT(('[8]1'!$BV$9:$BW$36)*--(TODAY()-('[8]1'!$A$9:$A$36)&lt;$AC$4)*(('[8]1'!$C$9:$C$36)=$G51))-SUM(Z51:AB51)&lt;0,"",SUMPRODUCT(('[8]1'!$BT$9:$BU$36-'[8]1'!$BV$9:$BW$36)*--(TODAY()-('[8]1'!$A$9:$A$36)&gt;=$AC$4)*(('[8]1'!$C$9:$C$36)=$G51))-SUMPRODUCT(('[8]1'!$BV$9:$BW$36)*--(TODAY()-('[8]1'!$A$9:$A$36)&lt;$AC$4)*(('[8]1'!$C$9:$C$36)=$G51))-SUM(Z51:AB51))</f>
        <v>0</v>
      </c>
      <c r="AD51" s="272">
        <f ca="1">IF(SUMPRODUCT(('[8]1'!$BT$9:$BU$36-'[8]1'!$BV$9:$BW$36)*--(TODAY()-('[8]1'!$A$9:$A$36)&gt;=$AD$4)*(('[8]1'!$C$9:$C$36)=$G51))-SUMPRODUCT(('[8]1'!$BV$9:$BW$36)*--(TODAY()-('[8]1'!$A$9:$A$36)&lt;$AD$4)*(('[8]1'!$C$9:$C$36)=$G51))-SUM(Z51:AC51)&lt;0,"",SUMPRODUCT(('[8]1'!$BT$9:$BU$36-'[8]1'!$BV$9:$BW$36)*--(TODAY()-('[8]1'!$A$9:$A$36)&gt;=$AD$4)*(('[8]1'!$C$9:$C$36)=$G51))-SUMPRODUCT(('[8]1'!$BV$9:$BW$36)*--(TODAY()-('[8]1'!$A$9:$A$36)&lt;$AD$4)*(('[8]1'!$C$9:$C$36)=$G51))-SUM(Z51:AC51))</f>
        <v>0</v>
      </c>
      <c r="AE51" s="272">
        <f ca="1">IF(SUMPRODUCT(('[8]1'!$BT$9:$BU$36-'[8]1'!$BV$9:$BW$36)*--(TODAY()-('[8]1'!$A$9:$A$36)&gt;=$AE$4)*(('[8]1'!$C$9:$C$36)=$G51))-SUMPRODUCT(('[8]1'!$BV$9:$BW$36)*--(TODAY()-('[8]1'!$A$9:$A$36)&lt;$AE$4)*(('[8]1'!$C$9:$C$36)=$G51))-SUM(Z51:AD51)&lt;0,"",SUMPRODUCT(('[8]1'!$BT$9:$BU$36-'[8]1'!$BV$9:$BW$36)*--(TODAY()-('[8]1'!$A$9:$A$36)&gt;=$AE$4)*(('[8]1'!$C$9:$C$36)=$G51))-SUMPRODUCT(('[8]1'!$BV$9:$BW$36)*--(TODAY()-('[8]1'!$A$9:$A$36)&lt;$AE$4)*(('[8]1'!$C$9:$C$36)=$G51))-SUM(Z51:AD51))</f>
        <v>0</v>
      </c>
      <c r="AF51" s="273">
        <f ca="1">IF(SUMPRODUCT(('[8]1'!$BT$9:$BU$36-'[8]1'!$BV$9:$BW$36)*--(TODAY()-('[8]1'!$A$9:$A$36)&gt;=$AF$4)*(('[8]1'!$C$9:$C$36)=$G51))-SUMPRODUCT(('[8]1'!$BV$9:$BW$36)*--(TODAY()-('[8]1'!$A$9:$A$36)&lt;$AF$4)*(('[8]1'!$C$9:$C$36)=$G51))-SUM(Z51:AE51)&lt;0,"",SUMPRODUCT(('[8]1'!$BT$9:$BU$36-'[8]1'!$BV$9:$BW$36)*--(TODAY()-('[8]1'!$A$9:$A$36)&gt;=$AF$4)*(('[8]1'!$C$9:$C$36)=$G51))-SUMPRODUCT(('[8]1'!$BV$9:$BW$36)*--(TODAY()-('[8]1'!$A$9:$A$36)&lt;$AF$4)*(('[8]1'!$C$9:$C$36)=$G51))-SUM(Z51:AE51))</f>
        <v>0</v>
      </c>
    </row>
    <row r="52" spans="4:33" ht="15.75" thickBot="1">
      <c r="D52" s="141"/>
      <c r="E52" s="190">
        <v>24</v>
      </c>
      <c r="F52" s="143" t="s">
        <v>43</v>
      </c>
      <c r="G52" s="144" t="str">
        <f t="array" ref="G52">IFERROR(INDEX('5'!$H$8:$BK$117,SMALL(IF('5'!$BK$8:$BK$117&gt;0,ROW('5'!$BK$8:$BK$117)),ROW(G48))-4,COLUMN()-7),"")</f>
        <v/>
      </c>
      <c r="H52" s="145">
        <f>SUMIFS('[8]1'!BU:BU,'[8]1'!C:C,$G52,'[8]1'!BN:BN,$A$3)+SUMIFS('[8]1'!BT:BT,'[8]1'!C:C,$G52,'[8]1'!BN:BN,$A$3)-(SUMIFS('[8]1'!BW:BW,'[8]1'!C:C,$G52,'[8]1'!BN:BN,$A$3))-(SUMIFS('[8]1'!BV:BV,'[8]1'!C:C,$G52,'[8]1'!BN:BN,$A$3))</f>
        <v>0</v>
      </c>
      <c r="I52" s="146"/>
      <c r="J52" s="147">
        <f t="shared" ref="J52" si="50">P52+R52+T52</f>
        <v>0</v>
      </c>
      <c r="K52" s="148"/>
      <c r="L52" s="148"/>
      <c r="M52" s="148"/>
      <c r="N52" s="148">
        <f t="shared" si="47"/>
        <v>0</v>
      </c>
      <c r="O52" s="149" t="str">
        <f t="shared" si="48"/>
        <v/>
      </c>
      <c r="P52" s="274"/>
      <c r="Q52" s="151"/>
      <c r="R52" s="275"/>
      <c r="S52" s="152"/>
      <c r="T52" s="150"/>
      <c r="U52" s="152"/>
      <c r="V52" s="153"/>
      <c r="W52" s="154"/>
      <c r="X52" s="155"/>
      <c r="Y52" s="156"/>
      <c r="Z52" s="157">
        <f ca="1">IF(SUMPRODUCT(('[8]1'!$BT$9:$BU$36-'[8]1'!$BV$9:$BW$36)*--(TODAY()-('[8]1'!$A$9:$A$36)&gt;=$Z$4)*(('[8]1'!$C$9:$C$36)=$G52))-SUMPRODUCT(('[8]1'!$BV$9:$BW$36)*--(TODAY()-('[8]1'!$A$9:$A$36)&lt;$Z$4)*(('[8]1'!$C$9:$C$36)=G52))&lt;0,"",SUMPRODUCT(('[8]1'!$BT$9:$BU$36-'[8]1'!$BV$9:$BW$36)*--(TODAY()-('[8]1'!$A$9:$A$36)&gt;=$Z$4)*(('[8]1'!$C$9:$C$36)=$G52))-SUMPRODUCT(('[8]1'!$BV$9:$BW$36)*--(TODAY()-('[8]1'!$A$9:$A$36)&lt;$Z$4)*(('[8]1'!$C$9:$C$36)=G52)))</f>
        <v>0</v>
      </c>
      <c r="AA52" s="157">
        <f ca="1">IF(SUMPRODUCT(('[8]1'!$BT$9:$BU$36-'[8]1'!$BV$9:$BW$36)*--(TODAY()-('[8]1'!$A$9:$A$36)&gt;=$AA$4)*(('[8]1'!$C$9:$C$36)=$G52))-SUMPRODUCT(('[8]1'!$BV$9:$BW$36)*--(TODAY()-('[8]1'!$A$9:$A$36)&lt;$AA$4)*(('[8]1'!$C$9:$C$36)=$G52))-SUM(Z52:Z52)&lt;0,"",SUMPRODUCT(('[8]1'!$BT$9:$BU$36-'[8]1'!$BV$9:$BW$36)*--(TODAY()-('[8]1'!$A$9:$A$36)&gt;=$AA$4)*(('[8]1'!$C$9:$C$36)=$G52))-SUMPRODUCT(('[8]1'!$BV$9:$BW$36)*--(TODAY()-('[8]1'!$A$9:$A$36)&lt;$AA$4)*(('[8]1'!$C$9:$C$36)=$G52))-SUM(Z52:Z52))</f>
        <v>0</v>
      </c>
      <c r="AB52" s="157">
        <f ca="1">IF(SUMPRODUCT(('[8]1'!$BT$9:$BU$36-'[8]1'!$BV$9:$BW$36)*--(TODAY()-('[8]1'!$A$9:$A$36)&gt;=$AB$4)*(('[8]1'!$C$9:$C$36)=$G52))-SUMPRODUCT(('[8]1'!$BV$9:$BW$36)*--(TODAY()-('[8]1'!$A$9:$A$36)&lt;$AB$4)*(('[8]1'!$C$9:$C$36)=$G52))-SUM(Z52:AA52)&lt;0,"",SUMPRODUCT(('[8]1'!$BT$9:$BU$36-'[8]1'!$BV$9:$BW$36)*--(TODAY()-('[8]1'!$A$9:$A$36)&gt;=$AB$4)*(('[8]1'!$C$9:$C$36)=$G52))-SUMPRODUCT(('[8]1'!$BV$9:$BW$36)*--(TODAY()-('[8]1'!$A$9:$A$36)&lt;$AB$4)*(('[8]1'!$C$9:$C$36)=$G52))-SUM(Z52:AA52))</f>
        <v>0</v>
      </c>
      <c r="AC52" s="157">
        <f ca="1">IF(SUMPRODUCT(('[8]1'!$BT$9:$BU$36-'[8]1'!$BV$9:$BW$36)*--(TODAY()-('[8]1'!$A$9:$A$36)&gt;=$AC$4)*(('[8]1'!$C$9:$C$36)=$G52))-SUMPRODUCT(('[8]1'!$BV$9:$BW$36)*--(TODAY()-('[8]1'!$A$9:$A$36)&lt;$AC$4)*(('[8]1'!$C$9:$C$36)=$G52))-SUM(Z52:AB52)&lt;0,"",SUMPRODUCT(('[8]1'!$BT$9:$BU$36-'[8]1'!$BV$9:$BW$36)*--(TODAY()-('[8]1'!$A$9:$A$36)&gt;=$AC$4)*(('[8]1'!$C$9:$C$36)=$G52))-SUMPRODUCT(('[8]1'!$BV$9:$BW$36)*--(TODAY()-('[8]1'!$A$9:$A$36)&lt;$AC$4)*(('[8]1'!$C$9:$C$36)=$G52))-SUM(Z52:AB52))</f>
        <v>0</v>
      </c>
      <c r="AD52" s="157">
        <f ca="1">IF(SUMPRODUCT(('[8]1'!$BT$9:$BU$36-'[8]1'!$BV$9:$BW$36)*--(TODAY()-('[8]1'!$A$9:$A$36)&gt;=$AD$4)*(('[8]1'!$C$9:$C$36)=$G52))-SUMPRODUCT(('[8]1'!$BV$9:$BW$36)*--(TODAY()-('[8]1'!$A$9:$A$36)&lt;$AD$4)*(('[8]1'!$C$9:$C$36)=$G52))-SUM(Z52:AC52)&lt;0,"",SUMPRODUCT(('[8]1'!$BT$9:$BU$36-'[8]1'!$BV$9:$BW$36)*--(TODAY()-('[8]1'!$A$9:$A$36)&gt;=$AD$4)*(('[8]1'!$C$9:$C$36)=$G52))-SUMPRODUCT(('[8]1'!$BV$9:$BW$36)*--(TODAY()-('[8]1'!$A$9:$A$36)&lt;$AD$4)*(('[8]1'!$C$9:$C$36)=$G52))-SUM(Z52:AC52))</f>
        <v>0</v>
      </c>
      <c r="AE52" s="157">
        <f ca="1">IF(SUMPRODUCT(('[8]1'!$BT$9:$BU$36-'[8]1'!$BV$9:$BW$36)*--(TODAY()-('[8]1'!$A$9:$A$36)&gt;=$AE$4)*(('[8]1'!$C$9:$C$36)=$G52))-SUMPRODUCT(('[8]1'!$BV$9:$BW$36)*--(TODAY()-('[8]1'!$A$9:$A$36)&lt;$AE$4)*(('[8]1'!$C$9:$C$36)=$G52))-SUM(Z52:AD52)&lt;0,"",SUMPRODUCT(('[8]1'!$BT$9:$BU$36-'[8]1'!$BV$9:$BW$36)*--(TODAY()-('[8]1'!$A$9:$A$36)&gt;=$AE$4)*(('[8]1'!$C$9:$C$36)=$G52))-SUMPRODUCT(('[8]1'!$BV$9:$BW$36)*--(TODAY()-('[8]1'!$A$9:$A$36)&lt;$AE$4)*(('[8]1'!$C$9:$C$36)=$G52))-SUM(Z52:AD52))</f>
        <v>0</v>
      </c>
      <c r="AF52" s="158">
        <f ca="1">IF(SUMPRODUCT(('[8]1'!$BT$9:$BU$36-'[8]1'!$BV$9:$BW$36)*--(TODAY()-('[8]1'!$A$9:$A$36)&gt;=$AF$4)*(('[8]1'!$C$9:$C$36)=$G52))-SUMPRODUCT(('[8]1'!$BV$9:$BW$36)*--(TODAY()-('[8]1'!$A$9:$A$36)&lt;$AF$4)*(('[8]1'!$C$9:$C$36)=$G52))-SUM(Z52:AE52)&lt;0,"",SUMPRODUCT(('[8]1'!$BT$9:$BU$36-'[8]1'!$BV$9:$BW$36)*--(TODAY()-('[8]1'!$A$9:$A$36)&gt;=$AF$4)*(('[8]1'!$C$9:$C$36)=$G52))-SUMPRODUCT(('[8]1'!$BV$9:$BW$36)*--(TODAY()-('[8]1'!$A$9:$A$36)&lt;$AF$4)*(('[8]1'!$C$9:$C$36)=$G52))-SUM(Z52:AE52))</f>
        <v>0</v>
      </c>
    </row>
    <row r="53" spans="4:33" ht="15" customHeight="1" thickBot="1">
      <c r="D53" s="141"/>
      <c r="E53" s="142">
        <v>25</v>
      </c>
      <c r="F53" s="225" t="s">
        <v>43</v>
      </c>
      <c r="G53" s="144" t="str">
        <f t="array" ref="G53">IFERROR(INDEX('5'!$H$8:$BK$117,SMALL(IF('5'!$BK$8:$BK$117&gt;0,ROW('5'!$BK$8:$BK$117)),ROW(G49))-4,COLUMN()-7),"")</f>
        <v/>
      </c>
      <c r="H53" s="185">
        <f>SUMIFS('[8]1'!BU:BU,'[8]1'!C:C,$G53,'[8]1'!BN:BN,$A$3)+SUMIFS('[8]1'!BT:BT,'[8]1'!C:C,$G53,'[8]1'!BN:BN,$A$3)-(SUMIFS('[8]1'!BW:BW,'[8]1'!C:C,$G53,'[8]1'!BN:BN,$A$3))-(SUMIFS('[8]1'!BV:BV,'[8]1'!C:C,$G53,'[8]1'!BN:BN,$A$3))</f>
        <v>0</v>
      </c>
      <c r="I53" s="177"/>
      <c r="J53" s="161">
        <f>P53+R53+T53</f>
        <v>0</v>
      </c>
      <c r="K53" s="162"/>
      <c r="L53" s="162"/>
      <c r="M53" s="162"/>
      <c r="N53" s="163">
        <f t="shared" si="47"/>
        <v>0</v>
      </c>
      <c r="O53" s="178" t="str">
        <f t="shared" si="48"/>
        <v/>
      </c>
      <c r="P53" s="165"/>
      <c r="Q53" s="151"/>
      <c r="R53" s="186"/>
      <c r="S53" s="168"/>
      <c r="T53" s="167"/>
      <c r="U53" s="168"/>
      <c r="V53" s="169"/>
      <c r="W53" s="170"/>
      <c r="X53" s="171"/>
      <c r="Y53" s="172"/>
      <c r="Z53" s="173">
        <f ca="1">IF(SUMPRODUCT(('[8]1'!$BT$9:$BU$36-'[8]1'!$BV$9:$BW$36)*--(TODAY()-('[8]1'!$A$9:$A$36)&gt;=$Z$4)*(('[8]1'!$C$9:$C$36)=$G53))-SUMPRODUCT(('[8]1'!$BV$9:$BW$36)*--(TODAY()-('[8]1'!$A$9:$A$36)&lt;$Z$4)*(('[8]1'!$C$9:$C$36)=G53))&lt;0,"",SUMPRODUCT(('[8]1'!$BT$9:$BU$36-'[8]1'!$BV$9:$BW$36)*--(TODAY()-('[8]1'!$A$9:$A$36)&gt;=$Z$4)*(('[8]1'!$C$9:$C$36)=$G53))-SUMPRODUCT(('[8]1'!$BV$9:$BW$36)*--(TODAY()-('[8]1'!$A$9:$A$36)&lt;$Z$4)*(('[8]1'!$C$9:$C$36)=G53)))</f>
        <v>0</v>
      </c>
      <c r="AA53" s="173">
        <f ca="1">IF(SUMPRODUCT(('[8]1'!$BT$9:$BU$36-'[8]1'!$BV$9:$BW$36)*--(TODAY()-('[8]1'!$A$9:$A$36)&gt;=$AA$4)*(('[8]1'!$C$9:$C$36)=$G53))-SUMPRODUCT(('[8]1'!$BV$9:$BW$36)*--(TODAY()-('[8]1'!$A$9:$A$36)&lt;$AA$4)*(('[8]1'!$C$9:$C$36)=$G53))-SUM(Z53:Z53)&lt;0,"",SUMPRODUCT(('[8]1'!$BT$9:$BU$36-'[8]1'!$BV$9:$BW$36)*--(TODAY()-('[8]1'!$A$9:$A$36)&gt;=$AA$4)*(('[8]1'!$C$9:$C$36)=$G53))-SUMPRODUCT(('[8]1'!$BV$9:$BW$36)*--(TODAY()-('[8]1'!$A$9:$A$36)&lt;$AA$4)*(('[8]1'!$C$9:$C$36)=$G53))-SUM(Z53:Z53))</f>
        <v>0</v>
      </c>
      <c r="AB53" s="173">
        <f ca="1">IF(SUMPRODUCT(('[8]1'!$BT$9:$BU$36-'[8]1'!$BV$9:$BW$36)*--(TODAY()-('[8]1'!$A$9:$A$36)&gt;=$AB$4)*(('[8]1'!$C$9:$C$36)=$G53))-SUMPRODUCT(('[8]1'!$BV$9:$BW$36)*--(TODAY()-('[8]1'!$A$9:$A$36)&lt;$AB$4)*(('[8]1'!$C$9:$C$36)=$G53))-SUM(Z53:AA53)&lt;0,"",SUMPRODUCT(('[8]1'!$BT$9:$BU$36-'[8]1'!$BV$9:$BW$36)*--(TODAY()-('[8]1'!$A$9:$A$36)&gt;=$AB$4)*(('[8]1'!$C$9:$C$36)=$G53))-SUMPRODUCT(('[8]1'!$BV$9:$BW$36)*--(TODAY()-('[8]1'!$A$9:$A$36)&lt;$AB$4)*(('[8]1'!$C$9:$C$36)=$G53))-SUM(Z53:AA53))</f>
        <v>0</v>
      </c>
      <c r="AC53" s="173">
        <f ca="1">IF(SUMPRODUCT(('[8]1'!$BT$9:$BU$36-'[8]1'!$BV$9:$BW$36)*--(TODAY()-('[8]1'!$A$9:$A$36)&gt;=$AC$4)*(('[8]1'!$C$9:$C$36)=$G53))-SUMPRODUCT(('[8]1'!$BV$9:$BW$36)*--(TODAY()-('[8]1'!$A$9:$A$36)&lt;$AC$4)*(('[8]1'!$C$9:$C$36)=$G53))-SUM(Z53:AB53)&lt;0,"",SUMPRODUCT(('[8]1'!$BT$9:$BU$36-'[8]1'!$BV$9:$BW$36)*--(TODAY()-('[8]1'!$A$9:$A$36)&gt;=$AC$4)*(('[8]1'!$C$9:$C$36)=$G53))-SUMPRODUCT(('[8]1'!$BV$9:$BW$36)*--(TODAY()-('[8]1'!$A$9:$A$36)&lt;$AC$4)*(('[8]1'!$C$9:$C$36)=$G53))-SUM(Z53:AB53))</f>
        <v>0</v>
      </c>
      <c r="AD53" s="173">
        <f ca="1">IF(SUMPRODUCT(('[8]1'!$BT$9:$BU$36-'[8]1'!$BV$9:$BW$36)*--(TODAY()-('[8]1'!$A$9:$A$36)&gt;=$AD$4)*(('[8]1'!$C$9:$C$36)=$G53))-SUMPRODUCT(('[8]1'!$BV$9:$BW$36)*--(TODAY()-('[8]1'!$A$9:$A$36)&lt;$AD$4)*(('[8]1'!$C$9:$C$36)=$G53))-SUM(Z53:AC53)&lt;0,"",SUMPRODUCT(('[8]1'!$BT$9:$BU$36-'[8]1'!$BV$9:$BW$36)*--(TODAY()-('[8]1'!$A$9:$A$36)&gt;=$AD$4)*(('[8]1'!$C$9:$C$36)=$G53))-SUMPRODUCT(('[8]1'!$BV$9:$BW$36)*--(TODAY()-('[8]1'!$A$9:$A$36)&lt;$AD$4)*(('[8]1'!$C$9:$C$36)=$G53))-SUM(Z53:AC53))</f>
        <v>0</v>
      </c>
      <c r="AE53" s="173">
        <f ca="1">IF(SUMPRODUCT(('[8]1'!$BT$9:$BU$36-'[8]1'!$BV$9:$BW$36)*--(TODAY()-('[8]1'!$A$9:$A$36)&gt;=$AE$4)*(('[8]1'!$C$9:$C$36)=$G53))-SUMPRODUCT(('[8]1'!$BV$9:$BW$36)*--(TODAY()-('[8]1'!$A$9:$A$36)&lt;$AE$4)*(('[8]1'!$C$9:$C$36)=$G53))-SUM(Z53:AD53)&lt;0,"",SUMPRODUCT(('[8]1'!$BT$9:$BU$36-'[8]1'!$BV$9:$BW$36)*--(TODAY()-('[8]1'!$A$9:$A$36)&gt;=$AE$4)*(('[8]1'!$C$9:$C$36)=$G53))-SUMPRODUCT(('[8]1'!$BV$9:$BW$36)*--(TODAY()-('[8]1'!$A$9:$A$36)&lt;$AE$4)*(('[8]1'!$C$9:$C$36)=$G53))-SUM(Z53:AD53))</f>
        <v>0</v>
      </c>
      <c r="AF53" s="174">
        <f ca="1">IF(SUMPRODUCT(('[8]1'!$BT$9:$BU$36-'[8]1'!$BV$9:$BW$36)*--(TODAY()-('[8]1'!$A$9:$A$36)&gt;=$AF$4)*(('[8]1'!$C$9:$C$36)=$G53))-SUMPRODUCT(('[8]1'!$BV$9:$BW$36)*--(TODAY()-('[8]1'!$A$9:$A$36)&lt;$AF$4)*(('[8]1'!$C$9:$C$36)=$G53))-SUM(Z53:AE53)&lt;0,"",SUMPRODUCT(('[8]1'!$BT$9:$BU$36-'[8]1'!$BV$9:$BW$36)*--(TODAY()-('[8]1'!$A$9:$A$36)&gt;=$AF$4)*(('[8]1'!$C$9:$C$36)=$G53))-SUMPRODUCT(('[8]1'!$BV$9:$BW$36)*--(TODAY()-('[8]1'!$A$9:$A$36)&lt;$AF$4)*(('[8]1'!$C$9:$C$36)=$G53))-SUM(Z53:AE53))</f>
        <v>0</v>
      </c>
      <c r="AG53" s="276">
        <f>H5+H7+H9+H10+H12+H14+H15+H17+H18+H19+H20+H21+H22+H23+H38+H40+H41+H42+H54</f>
        <v>0</v>
      </c>
    </row>
    <row r="54" spans="4:33" ht="15" customHeight="1" thickBot="1">
      <c r="D54" s="141"/>
      <c r="E54" s="184"/>
      <c r="F54" s="277" t="s">
        <v>43</v>
      </c>
      <c r="G54" s="144" t="str">
        <f t="array" ref="G54">IFERROR(INDEX('5'!$H$8:$BK$117,SMALL(IF('5'!$BK$8:$BK$117&gt;0,ROW('5'!$BK$8:$BK$117)),ROW(G50))-4,COLUMN()-7),"")</f>
        <v/>
      </c>
      <c r="H54" s="185">
        <f>SUMIFS('[8]1'!BU:BU,'[8]1'!C:C,$G54,'[8]1'!BN:BN,$A$3)+SUMIFS('[8]1'!BT:BT,'[8]1'!C:C,$G54,'[8]1'!BN:BN,$A$3)-(SUMIFS('[8]1'!BW:BW,'[8]1'!C:C,$G54,'[8]1'!BN:BN,$A$3))-(SUMIFS('[8]1'!BV:BV,'[8]1'!C:C,$G54,'[8]1'!BN:BN,$A$3))</f>
        <v>0</v>
      </c>
      <c r="I54" s="177"/>
      <c r="J54" s="161">
        <f>P54+R54+T54</f>
        <v>0</v>
      </c>
      <c r="K54" s="162" t="str">
        <f>IF(O54&gt;=0," ",W54-#REF!)</f>
        <v xml:space="preserve"> </v>
      </c>
      <c r="L54" s="162" t="str">
        <f t="shared" ref="L54:L56" si="51">IF(O54&gt;=0," ",MOD(K54,30))</f>
        <v xml:space="preserve"> </v>
      </c>
      <c r="M54" s="162" t="str">
        <f t="shared" ref="M54:M56" si="52">IF(O54&gt;=0," ",TRUNC(K54/30))</f>
        <v xml:space="preserve"> </v>
      </c>
      <c r="N54" s="163">
        <f t="shared" si="47"/>
        <v>0</v>
      </c>
      <c r="O54" s="178" t="str">
        <f t="shared" si="48"/>
        <v/>
      </c>
      <c r="P54" s="165"/>
      <c r="Q54" s="151"/>
      <c r="R54" s="186"/>
      <c r="S54" s="168"/>
      <c r="T54" s="167"/>
      <c r="U54" s="168"/>
      <c r="V54" s="169">
        <f>MAX(Q54,S54,U54)</f>
        <v>0</v>
      </c>
      <c r="W54" s="170">
        <f ca="1">IF(V54&gt;1/1/2012,V54,NOW())</f>
        <v>44376.405651273148</v>
      </c>
      <c r="X54" s="171"/>
      <c r="Y54" s="172"/>
      <c r="Z54" s="173">
        <f ca="1">IF(SUMPRODUCT(('[8]1'!$BT$9:$BU$36-'[8]1'!$BV$9:$BW$36)*--(TODAY()-('[8]1'!$A$9:$A$36)&gt;=$Z$4)*(('[8]1'!$C$9:$C$36)=$G54))-SUMPRODUCT(('[8]1'!$BV$9:$BW$36)*--(TODAY()-('[8]1'!$A$9:$A$36)&lt;$Z$4)*(('[8]1'!$C$9:$C$36)=G54))&lt;0,"",SUMPRODUCT(('[8]1'!$BT$9:$BU$36-'[8]1'!$BV$9:$BW$36)*--(TODAY()-('[8]1'!$A$9:$A$36)&gt;=$Z$4)*(('[8]1'!$C$9:$C$36)=$G54))-SUMPRODUCT(('[8]1'!$BV$9:$BW$36)*--(TODAY()-('[8]1'!$A$9:$A$36)&lt;$Z$4)*(('[8]1'!$C$9:$C$36)=G54)))</f>
        <v>0</v>
      </c>
      <c r="AA54" s="173">
        <f ca="1">IF(SUMPRODUCT(('[8]1'!$BT$9:$BU$36-'[8]1'!$BV$9:$BW$36)*--(TODAY()-('[8]1'!$A$9:$A$36)&gt;=$AA$4)*(('[8]1'!$C$9:$C$36)=$G54))-SUMPRODUCT(('[8]1'!$BV$9:$BW$36)*--(TODAY()-('[8]1'!$A$9:$A$36)&lt;$AA$4)*(('[8]1'!$C$9:$C$36)=$G54))-SUM(Z54:Z54)&lt;0,"",SUMPRODUCT(('[8]1'!$BT$9:$BU$36-'[8]1'!$BV$9:$BW$36)*--(TODAY()-('[8]1'!$A$9:$A$36)&gt;=$AA$4)*(('[8]1'!$C$9:$C$36)=$G54))-SUMPRODUCT(('[8]1'!$BV$9:$BW$36)*--(TODAY()-('[8]1'!$A$9:$A$36)&lt;$AA$4)*(('[8]1'!$C$9:$C$36)=$G54))-SUM(Z54:Z54))</f>
        <v>0</v>
      </c>
      <c r="AB54" s="173">
        <f ca="1">IF(SUMPRODUCT(('[8]1'!$BT$9:$BU$36-'[8]1'!$BV$9:$BW$36)*--(TODAY()-('[8]1'!$A$9:$A$36)&gt;=$AB$4)*(('[8]1'!$C$9:$C$36)=$G54))-SUMPRODUCT(('[8]1'!$BV$9:$BW$36)*--(TODAY()-('[8]1'!$A$9:$A$36)&lt;$AB$4)*(('[8]1'!$C$9:$C$36)=$G54))-SUM(Z54:AA54)&lt;0,"",SUMPRODUCT(('[8]1'!$BT$9:$BU$36-'[8]1'!$BV$9:$BW$36)*--(TODAY()-('[8]1'!$A$9:$A$36)&gt;=$AB$4)*(('[8]1'!$C$9:$C$36)=$G54))-SUMPRODUCT(('[8]1'!$BV$9:$BW$36)*--(TODAY()-('[8]1'!$A$9:$A$36)&lt;$AB$4)*(('[8]1'!$C$9:$C$36)=$G54))-SUM(Z54:AA54))</f>
        <v>0</v>
      </c>
      <c r="AC54" s="173">
        <f ca="1">IF(SUMPRODUCT(('[8]1'!$BT$9:$BU$36-'[8]1'!$BV$9:$BW$36)*--(TODAY()-('[8]1'!$A$9:$A$36)&gt;=$AC$4)*(('[8]1'!$C$9:$C$36)=$G54))-SUMPRODUCT(('[8]1'!$BV$9:$BW$36)*--(TODAY()-('[8]1'!$A$9:$A$36)&lt;$AC$4)*(('[8]1'!$C$9:$C$36)=$G54))-SUM(Z54:AB54)&lt;0,"",SUMPRODUCT(('[8]1'!$BT$9:$BU$36-'[8]1'!$BV$9:$BW$36)*--(TODAY()-('[8]1'!$A$9:$A$36)&gt;=$AC$4)*(('[8]1'!$C$9:$C$36)=$G54))-SUMPRODUCT(('[8]1'!$BV$9:$BW$36)*--(TODAY()-('[8]1'!$A$9:$A$36)&lt;$AC$4)*(('[8]1'!$C$9:$C$36)=$G54))-SUM(Z54:AB54))</f>
        <v>0</v>
      </c>
      <c r="AD54" s="173">
        <f ca="1">IF(SUMPRODUCT(('[8]1'!$BT$9:$BU$36-'[8]1'!$BV$9:$BW$36)*--(TODAY()-('[8]1'!$A$9:$A$36)&gt;=$AD$4)*(('[8]1'!$C$9:$C$36)=$G54))-SUMPRODUCT(('[8]1'!$BV$9:$BW$36)*--(TODAY()-('[8]1'!$A$9:$A$36)&lt;$AD$4)*(('[8]1'!$C$9:$C$36)=$G54))-SUM(Z54:AC54)&lt;0,"",SUMPRODUCT(('[8]1'!$BT$9:$BU$36-'[8]1'!$BV$9:$BW$36)*--(TODAY()-('[8]1'!$A$9:$A$36)&gt;=$AD$4)*(('[8]1'!$C$9:$C$36)=$G54))-SUMPRODUCT(('[8]1'!$BV$9:$BW$36)*--(TODAY()-('[8]1'!$A$9:$A$36)&lt;$AD$4)*(('[8]1'!$C$9:$C$36)=$G54))-SUM(Z54:AC54))</f>
        <v>0</v>
      </c>
      <c r="AE54" s="173">
        <f ca="1">IF(SUMPRODUCT(('[8]1'!$BT$9:$BU$36-'[8]1'!$BV$9:$BW$36)*--(TODAY()-('[8]1'!$A$9:$A$36)&gt;=$AE$4)*(('[8]1'!$C$9:$C$36)=$G54))-SUMPRODUCT(('[8]1'!$BV$9:$BW$36)*--(TODAY()-('[8]1'!$A$9:$A$36)&lt;$AE$4)*(('[8]1'!$C$9:$C$36)=$G54))-SUM(Z54:AD54)&lt;0,"",SUMPRODUCT(('[8]1'!$BT$9:$BU$36-'[8]1'!$BV$9:$BW$36)*--(TODAY()-('[8]1'!$A$9:$A$36)&gt;=$AE$4)*(('[8]1'!$C$9:$C$36)=$G54))-SUMPRODUCT(('[8]1'!$BV$9:$BW$36)*--(TODAY()-('[8]1'!$A$9:$A$36)&lt;$AE$4)*(('[8]1'!$C$9:$C$36)=$G54))-SUM(Z54:AD54))</f>
        <v>0</v>
      </c>
      <c r="AF54" s="174">
        <f ca="1">IF(SUMPRODUCT(('[8]1'!$BT$9:$BU$36-'[8]1'!$BV$9:$BW$36)*--(TODAY()-('[8]1'!$A$9:$A$36)&gt;=$AF$4)*(('[8]1'!$C$9:$C$36)=$G54))-SUMPRODUCT(('[8]1'!$BV$9:$BW$36)*--(TODAY()-('[8]1'!$A$9:$A$36)&lt;$AF$4)*(('[8]1'!$C$9:$C$36)=$G54))-SUM(Z54:AE54)&lt;0,"",SUMPRODUCT(('[8]1'!$BT$9:$BU$36-'[8]1'!$BV$9:$BW$36)*--(TODAY()-('[8]1'!$A$9:$A$36)&gt;=$AF$4)*(('[8]1'!$C$9:$C$36)=$G54))-SUMPRODUCT(('[8]1'!$BV$9:$BW$36)*--(TODAY()-('[8]1'!$A$9:$A$36)&lt;$AF$4)*(('[8]1'!$C$9:$C$36)=$G54))-SUM(Z54:AE54))</f>
        <v>0</v>
      </c>
      <c r="AG54" s="276"/>
    </row>
    <row r="55" spans="4:33" ht="15.75" customHeight="1" thickBot="1">
      <c r="D55" s="141"/>
      <c r="E55" s="191"/>
      <c r="F55" s="189" t="s">
        <v>43</v>
      </c>
      <c r="G55" s="144" t="str">
        <f t="array" ref="G55">IFERROR(INDEX('5'!$H$8:$BK$117,SMALL(IF('5'!$BK$8:$BK$117&gt;0,ROW('5'!$BK$8:$BK$117)),ROW(G51))-4,COLUMN()-7),"")</f>
        <v/>
      </c>
      <c r="H55" s="226">
        <f>SUMIFS('[8]1'!BU:BU,'[8]1'!C:C,$G55,'[8]1'!BN:BN,$A$3)+SUMIFS('[8]1'!BT:BT,'[8]1'!C:C,$G55,'[8]1'!BN:BN,$A$3)-(SUMIFS('[8]1'!BW:BW,'[8]1'!C:C,$G55,'[8]1'!BN:BN,$A$3))-(SUMIFS('[8]1'!BV:BV,'[8]1'!C:C,$G55,'[8]1'!BN:BN,$A$3))</f>
        <v>0</v>
      </c>
      <c r="I55" s="193"/>
      <c r="J55" s="194">
        <f>P55+R55+T55</f>
        <v>0</v>
      </c>
      <c r="K55" s="195" t="str">
        <f>IF(O55&gt;=0," ",W55-#REF!)</f>
        <v xml:space="preserve"> </v>
      </c>
      <c r="L55" s="195" t="str">
        <f t="shared" si="51"/>
        <v xml:space="preserve"> </v>
      </c>
      <c r="M55" s="195" t="str">
        <f t="shared" si="52"/>
        <v xml:space="preserve"> </v>
      </c>
      <c r="N55" s="196">
        <f t="shared" si="47"/>
        <v>0</v>
      </c>
      <c r="O55" s="197" t="str">
        <f t="shared" si="48"/>
        <v/>
      </c>
      <c r="P55" s="198"/>
      <c r="Q55" s="151"/>
      <c r="R55" s="227"/>
      <c r="S55" s="201"/>
      <c r="T55" s="202"/>
      <c r="U55" s="201"/>
      <c r="V55" s="203">
        <f>MAX(Q55,S55,U55)</f>
        <v>0</v>
      </c>
      <c r="W55" s="204">
        <f ca="1">IF(V55&gt;1/1/2012,V55,NOW())</f>
        <v>44376.405651273148</v>
      </c>
      <c r="X55" s="205"/>
      <c r="Y55" s="206"/>
      <c r="Z55" s="207">
        <f ca="1">IF(SUMPRODUCT(('[8]1'!$BT$9:$BU$36-'[8]1'!$BV$9:$BW$36)*--(TODAY()-('[8]1'!$A$9:$A$36)&gt;=$Z$4)*(('[8]1'!$C$9:$C$36)=$G55))-SUMPRODUCT(('[8]1'!$BV$9:$BW$36)*--(TODAY()-('[8]1'!$A$9:$A$36)&lt;$Z$4)*(('[8]1'!$C$9:$C$36)=G55))&lt;0,"",SUMPRODUCT(('[8]1'!$BT$9:$BU$36-'[8]1'!$BV$9:$BW$36)*--(TODAY()-('[8]1'!$A$9:$A$36)&gt;=$Z$4)*(('[8]1'!$C$9:$C$36)=$G55))-SUMPRODUCT(('[8]1'!$BV$9:$BW$36)*--(TODAY()-('[8]1'!$A$9:$A$36)&lt;$Z$4)*(('[8]1'!$C$9:$C$36)=G55)))</f>
        <v>0</v>
      </c>
      <c r="AA55" s="207">
        <f ca="1">IF(SUMPRODUCT(('[8]1'!$BT$9:$BU$36-'[8]1'!$BV$9:$BW$36)*--(TODAY()-('[8]1'!$A$9:$A$36)&gt;=$AA$4)*(('[8]1'!$C$9:$C$36)=$G55))-SUMPRODUCT(('[8]1'!$BV$9:$BW$36)*--(TODAY()-('[8]1'!$A$9:$A$36)&lt;$AA$4)*(('[8]1'!$C$9:$C$36)=$G55))-SUM(Z55:Z55)&lt;0,"",SUMPRODUCT(('[8]1'!$BT$9:$BU$36-'[8]1'!$BV$9:$BW$36)*--(TODAY()-('[8]1'!$A$9:$A$36)&gt;=$AA$4)*(('[8]1'!$C$9:$C$36)=$G55))-SUMPRODUCT(('[8]1'!$BV$9:$BW$36)*--(TODAY()-('[8]1'!$A$9:$A$36)&lt;$AA$4)*(('[8]1'!$C$9:$C$36)=$G55))-SUM(Z55:Z55))</f>
        <v>0</v>
      </c>
      <c r="AB55" s="207">
        <f ca="1">IF(SUMPRODUCT(('[8]1'!$BT$9:$BU$36-'[8]1'!$BV$9:$BW$36)*--(TODAY()-('[8]1'!$A$9:$A$36)&gt;=$AB$4)*(('[8]1'!$C$9:$C$36)=$G55))-SUMPRODUCT(('[8]1'!$BV$9:$BW$36)*--(TODAY()-('[8]1'!$A$9:$A$36)&lt;$AB$4)*(('[8]1'!$C$9:$C$36)=$G55))-SUM(Z55:AA55)&lt;0,"",SUMPRODUCT(('[8]1'!$BT$9:$BU$36-'[8]1'!$BV$9:$BW$36)*--(TODAY()-('[8]1'!$A$9:$A$36)&gt;=$AB$4)*(('[8]1'!$C$9:$C$36)=$G55))-SUMPRODUCT(('[8]1'!$BV$9:$BW$36)*--(TODAY()-('[8]1'!$A$9:$A$36)&lt;$AB$4)*(('[8]1'!$C$9:$C$36)=$G55))-SUM(Z55:AA55))</f>
        <v>0</v>
      </c>
      <c r="AC55" s="207">
        <f ca="1">IF(SUMPRODUCT(('[8]1'!$BT$9:$BU$36-'[8]1'!$BV$9:$BW$36)*--(TODAY()-('[8]1'!$A$9:$A$36)&gt;=$AC$4)*(('[8]1'!$C$9:$C$36)=$G55))-SUMPRODUCT(('[8]1'!$BV$9:$BW$36)*--(TODAY()-('[8]1'!$A$9:$A$36)&lt;$AC$4)*(('[8]1'!$C$9:$C$36)=$G55))-SUM(Z55:AB55)&lt;0,"",SUMPRODUCT(('[8]1'!$BT$9:$BU$36-'[8]1'!$BV$9:$BW$36)*--(TODAY()-('[8]1'!$A$9:$A$36)&gt;=$AC$4)*(('[8]1'!$C$9:$C$36)=$G55))-SUMPRODUCT(('[8]1'!$BV$9:$BW$36)*--(TODAY()-('[8]1'!$A$9:$A$36)&lt;$AC$4)*(('[8]1'!$C$9:$C$36)=$G55))-SUM(Z55:AB55))</f>
        <v>0</v>
      </c>
      <c r="AD55" s="207">
        <f ca="1">IF(SUMPRODUCT(('[8]1'!$BT$9:$BU$36-'[8]1'!$BV$9:$BW$36)*--(TODAY()-('[8]1'!$A$9:$A$36)&gt;=$AD$4)*(('[8]1'!$C$9:$C$36)=$G55))-SUMPRODUCT(('[8]1'!$BV$9:$BW$36)*--(TODAY()-('[8]1'!$A$9:$A$36)&lt;$AD$4)*(('[8]1'!$C$9:$C$36)=$G55))-SUM(Z55:AC55)&lt;0,"",SUMPRODUCT(('[8]1'!$BT$9:$BU$36-'[8]1'!$BV$9:$BW$36)*--(TODAY()-('[8]1'!$A$9:$A$36)&gt;=$AD$4)*(('[8]1'!$C$9:$C$36)=$G55))-SUMPRODUCT(('[8]1'!$BV$9:$BW$36)*--(TODAY()-('[8]1'!$A$9:$A$36)&lt;$AD$4)*(('[8]1'!$C$9:$C$36)=$G55))-SUM(Z55:AC55))</f>
        <v>0</v>
      </c>
      <c r="AE55" s="207">
        <f ca="1">IF(SUMPRODUCT(('[8]1'!$BT$9:$BU$36-'[8]1'!$BV$9:$BW$36)*--(TODAY()-('[8]1'!$A$9:$A$36)&gt;=$AE$4)*(('[8]1'!$C$9:$C$36)=$G55))-SUMPRODUCT(('[8]1'!$BV$9:$BW$36)*--(TODAY()-('[8]1'!$A$9:$A$36)&lt;$AE$4)*(('[8]1'!$C$9:$C$36)=$G55))-SUM(Z55:AD55)&lt;0,"",SUMPRODUCT(('[8]1'!$BT$9:$BU$36-'[8]1'!$BV$9:$BW$36)*--(TODAY()-('[8]1'!$A$9:$A$36)&gt;=$AE$4)*(('[8]1'!$C$9:$C$36)=$G55))-SUMPRODUCT(('[8]1'!$BV$9:$BW$36)*--(TODAY()-('[8]1'!$A$9:$A$36)&lt;$AE$4)*(('[8]1'!$C$9:$C$36)=$G55))-SUM(Z55:AD55))</f>
        <v>0</v>
      </c>
      <c r="AF55" s="208">
        <f ca="1">IF(SUMPRODUCT(('[8]1'!$BT$9:$BU$36-'[8]1'!$BV$9:$BW$36)*--(TODAY()-('[8]1'!$A$9:$A$36)&gt;=$AF$4)*(('[8]1'!$C$9:$C$36)=$G55))-SUMPRODUCT(('[8]1'!$BV$9:$BW$36)*--(TODAY()-('[8]1'!$A$9:$A$36)&lt;$AF$4)*(('[8]1'!$C$9:$C$36)=$G55))-SUM(Z55:AE55)&lt;0,"",SUMPRODUCT(('[8]1'!$BT$9:$BU$36-'[8]1'!$BV$9:$BW$36)*--(TODAY()-('[8]1'!$A$9:$A$36)&gt;=$AF$4)*(('[8]1'!$C$9:$C$36)=$G55))-SUMPRODUCT(('[8]1'!$BV$9:$BW$36)*--(TODAY()-('[8]1'!$A$9:$A$36)&lt;$AF$4)*(('[8]1'!$C$9:$C$36)=$G55))-SUM(Z55:AE55))</f>
        <v>0</v>
      </c>
    </row>
    <row r="56" spans="4:33" ht="15.75" customHeight="1" thickBot="1">
      <c r="D56" s="568" t="s">
        <v>51</v>
      </c>
      <c r="E56" s="278">
        <v>1</v>
      </c>
      <c r="F56" s="278" t="s">
        <v>51</v>
      </c>
      <c r="G56" s="144" t="str">
        <f t="array" ref="G56">IFERROR(INDEX('5'!$H$8:$BK$117,SMALL(IF('5'!$BK$8:$BK$117&gt;0,ROW('5'!$BK$8:$BK$117)),ROW(G52))-4,COLUMN()-7),"")</f>
        <v/>
      </c>
      <c r="H56" s="279">
        <f>SUMIFS('[8]1'!BU:BU,'[8]1'!C:C,$G56,'[8]1'!BN:BN,$A$3)+SUMIFS('[8]1'!BT:BT,'[8]1'!C:C,$G56,'[8]1'!BN:BN,$A$3)-(SUMIFS('[8]1'!BW:BW,'[8]1'!C:C,$G56,'[8]1'!BN:BN,$A$3))-(SUMIFS('[8]1'!BV:BV,'[8]1'!C:C,$G56,'[8]1'!BN:BN,$A$3))</f>
        <v>0</v>
      </c>
      <c r="I56" s="280">
        <f>SUMIFS('[8]1'!BX:BX,'[8]1'!C:C,$G56,'[8]1'!BN:BN,$A$3)-(SUMIFS('[8]1'!BY:BY,'[8]1'!C:C,$G56,'[8]1'!BN:BN,$A$3))</f>
        <v>0</v>
      </c>
      <c r="J56" s="281">
        <f>P56+R56+T56</f>
        <v>0</v>
      </c>
      <c r="K56" s="282" t="str">
        <f>IF(O56&gt;=0," ",W56-#REF!)</f>
        <v xml:space="preserve"> </v>
      </c>
      <c r="L56" s="282" t="str">
        <f t="shared" si="51"/>
        <v xml:space="preserve"> </v>
      </c>
      <c r="M56" s="282" t="str">
        <f t="shared" si="52"/>
        <v xml:space="preserve"> </v>
      </c>
      <c r="N56" s="282">
        <f t="shared" si="47"/>
        <v>0</v>
      </c>
      <c r="O56" s="283" t="str">
        <f t="shared" si="48"/>
        <v/>
      </c>
      <c r="P56" s="284"/>
      <c r="Q56" s="285"/>
      <c r="R56" s="286"/>
      <c r="S56" s="217"/>
      <c r="T56" s="286"/>
      <c r="U56" s="217"/>
      <c r="V56" s="219">
        <f>MAX(Q56,S56,U56)</f>
        <v>0</v>
      </c>
      <c r="W56" s="220">
        <f ca="1">IF(V56&gt;1/1/2012,V56,NOW())</f>
        <v>44376.405651273148</v>
      </c>
      <c r="X56" s="287"/>
      <c r="Y56" s="222"/>
      <c r="Z56" s="288">
        <f ca="1">IF(SUMPRODUCT(('[8]1'!$BT$9:$BU$36-'[8]1'!$BV$9:$BW$36)*--(TODAY()-('[8]1'!$A$9:$A$36)&gt;=$Z$4)*(('[8]1'!$C$9:$C$36)=$G56))-SUMPRODUCT(('[8]1'!$BV$9:$BW$36)*--(TODAY()-('[8]1'!$A$9:$A$36)&lt;$Z$4)*(('[8]1'!$C$9:$C$36)=G56))&lt;0,"",SUMPRODUCT(('[8]1'!$BT$9:$BU$36-'[8]1'!$BV$9:$BW$36)*--(TODAY()-('[8]1'!$A$9:$A$36)&gt;=$Z$4)*(('[8]1'!$C$9:$C$36)=$G56))-SUMPRODUCT(('[8]1'!$BV$9:$BW$36)*--(TODAY()-('[8]1'!$A$9:$A$36)&lt;$Z$4)*(('[8]1'!$C$9:$C$36)=G56)))</f>
        <v>0</v>
      </c>
      <c r="AA56" s="288">
        <f ca="1">IF(SUMPRODUCT(('[8]1'!$BT$9:$BU$36-'[8]1'!$BV$9:$BW$36)*--(TODAY()-('[8]1'!$A$9:$A$36)&gt;=$AA$4)*(('[8]1'!$C$9:$C$36)=$G56))-SUMPRODUCT(('[8]1'!$BV$9:$BW$36)*--(TODAY()-('[8]1'!$A$9:$A$36)&lt;$AA$4)*(('[8]1'!$C$9:$C$36)=$G56))-SUM(Z56:Z56)&lt;0,"",SUMPRODUCT(('[8]1'!$BT$9:$BU$36-'[8]1'!$BV$9:$BW$36)*--(TODAY()-('[8]1'!$A$9:$A$36)&gt;=$AA$4)*(('[8]1'!$C$9:$C$36)=$G56))-SUMPRODUCT(('[8]1'!$BV$9:$BW$36)*--(TODAY()-('[8]1'!$A$9:$A$36)&lt;$AA$4)*(('[8]1'!$C$9:$C$36)=$G56))-SUM(Z56:Z56))</f>
        <v>0</v>
      </c>
      <c r="AB56" s="288">
        <f ca="1">IF(SUMPRODUCT(('[8]1'!$BT$9:$BU$36-'[8]1'!$BV$9:$BW$36)*--(TODAY()-('[8]1'!$A$9:$A$36)&gt;=$AB$4)*(('[8]1'!$C$9:$C$36)=$G56))-SUMPRODUCT(('[8]1'!$BV$9:$BW$36)*--(TODAY()-('[8]1'!$A$9:$A$36)&lt;$AB$4)*(('[8]1'!$C$9:$C$36)=$G56))-SUM(Z56:AA56)&lt;0,"",SUMPRODUCT(('[8]1'!$BT$9:$BU$36-'[8]1'!$BV$9:$BW$36)*--(TODAY()-('[8]1'!$A$9:$A$36)&gt;=$AB$4)*(('[8]1'!$C$9:$C$36)=$G56))-SUMPRODUCT(('[8]1'!$BV$9:$BW$36)*--(TODAY()-('[8]1'!$A$9:$A$36)&lt;$AB$4)*(('[8]1'!$C$9:$C$36)=$G56))-SUM(Z56:AA56))</f>
        <v>0</v>
      </c>
      <c r="AC56" s="288">
        <f ca="1">IF(SUMPRODUCT(('[8]1'!$BT$9:$BU$36-'[8]1'!$BV$9:$BW$36)*--(TODAY()-('[8]1'!$A$9:$A$36)&gt;=$AC$4)*(('[8]1'!$C$9:$C$36)=$G56))-SUMPRODUCT(('[8]1'!$BV$9:$BW$36)*--(TODAY()-('[8]1'!$A$9:$A$36)&lt;$AC$4)*(('[8]1'!$C$9:$C$36)=$G56))-SUM(Z56:AB56)&lt;0,"",SUMPRODUCT(('[8]1'!$BT$9:$BU$36-'[8]1'!$BV$9:$BW$36)*--(TODAY()-('[8]1'!$A$9:$A$36)&gt;=$AC$4)*(('[8]1'!$C$9:$C$36)=$G56))-SUMPRODUCT(('[8]1'!$BV$9:$BW$36)*--(TODAY()-('[8]1'!$A$9:$A$36)&lt;$AC$4)*(('[8]1'!$C$9:$C$36)=$G56))-SUM(Z56:AB56))</f>
        <v>0</v>
      </c>
      <c r="AD56" s="288">
        <f ca="1">IF(SUMPRODUCT(('[8]1'!$BT$9:$BU$36-'[8]1'!$BV$9:$BW$36)*--(TODAY()-('[8]1'!$A$9:$A$36)&gt;=$AD$4)*(('[8]1'!$C$9:$C$36)=$G56))-SUMPRODUCT(('[8]1'!$BV$9:$BW$36)*--(TODAY()-('[8]1'!$A$9:$A$36)&lt;$AD$4)*(('[8]1'!$C$9:$C$36)=$G56))-SUM(Z56:AC56)&lt;0,"",SUMPRODUCT(('[8]1'!$BT$9:$BU$36-'[8]1'!$BV$9:$BW$36)*--(TODAY()-('[8]1'!$A$9:$A$36)&gt;=$AD$4)*(('[8]1'!$C$9:$C$36)=$G56))-SUMPRODUCT(('[8]1'!$BV$9:$BW$36)*--(TODAY()-('[8]1'!$A$9:$A$36)&lt;$AD$4)*(('[8]1'!$C$9:$C$36)=$G56))-SUM(Z56:AC56))</f>
        <v>0</v>
      </c>
      <c r="AE56" s="288">
        <f ca="1">IF(SUMPRODUCT(('[8]1'!$BT$9:$BU$36-'[8]1'!$BV$9:$BW$36)*--(TODAY()-('[8]1'!$A$9:$A$36)&gt;=$AE$4)*(('[8]1'!$C$9:$C$36)=$G56))-SUMPRODUCT(('[8]1'!$BV$9:$BW$36)*--(TODAY()-('[8]1'!$A$9:$A$36)&lt;$AE$4)*(('[8]1'!$C$9:$C$36)=$G56))-SUM(Z56:AD56)&lt;0,"",SUMPRODUCT(('[8]1'!$BT$9:$BU$36-'[8]1'!$BV$9:$BW$36)*--(TODAY()-('[8]1'!$A$9:$A$36)&gt;=$AE$4)*(('[8]1'!$C$9:$C$36)=$G56))-SUMPRODUCT(('[8]1'!$BV$9:$BW$36)*--(TODAY()-('[8]1'!$A$9:$A$36)&lt;$AE$4)*(('[8]1'!$C$9:$C$36)=$G56))-SUM(Z56:AD56))</f>
        <v>0</v>
      </c>
      <c r="AF56" s="289">
        <f ca="1">IF(SUMPRODUCT(('[8]1'!$BT$9:$BU$36-'[8]1'!$BV$9:$BW$36)*--(TODAY()-('[8]1'!$A$9:$A$36)&gt;=$AF$4)*(('[8]1'!$C$9:$C$36)=$G56))-SUMPRODUCT(('[8]1'!$BV$9:$BW$36)*--(TODAY()-('[8]1'!$A$9:$A$36)&lt;$AF$4)*(('[8]1'!$C$9:$C$36)=$G56))-SUM(Z56:AE56)&lt;0,"",SUMPRODUCT(('[8]1'!$BT$9:$BU$36-'[8]1'!$BV$9:$BW$36)*--(TODAY()-('[8]1'!$A$9:$A$36)&gt;=$AF$4)*(('[8]1'!$C$9:$C$36)=$G56))-SUMPRODUCT(('[8]1'!$BV$9:$BW$36)*--(TODAY()-('[8]1'!$A$9:$A$36)&lt;$AF$4)*(('[8]1'!$C$9:$C$36)=$G56))-SUM(Z56:AE56))</f>
        <v>0</v>
      </c>
    </row>
    <row r="57" spans="4:33" ht="15.75" customHeight="1" thickBot="1">
      <c r="D57" s="569"/>
      <c r="E57" s="290"/>
      <c r="F57" s="290"/>
      <c r="G57" s="144" t="str">
        <f t="array" ref="G57">IFERROR(INDEX('5'!$H$8:$BK$117,SMALL(IF('5'!$BK$8:$BK$117&gt;0,ROW('5'!$BK$8:$BK$117)),ROW(G53))-4,COLUMN()-7),"")</f>
        <v/>
      </c>
      <c r="H57" s="291">
        <f>SUMIFS('[8]1'!BU:BU,'[8]1'!C:C,$G57,'[8]1'!BN:BN,$A$3)+SUMIFS('[8]1'!BT:BT,'[8]1'!C:C,$G57,'[8]1'!BN:BN,$A$3)-(SUMIFS('[8]1'!BW:BW,'[8]1'!C:C,$G57,'[8]1'!BN:BN,$A$3))-(SUMIFS('[8]1'!BV:BV,'[8]1'!C:C,$G57,'[8]1'!BN:BN,$A$3))</f>
        <v>0</v>
      </c>
      <c r="I57" s="280">
        <f>SUMIFS('[8]1'!BX:BX,'[8]1'!C:C,$G57,'[8]1'!BN:BN,$A$3)-(SUMIFS('[8]1'!BY:BY,'[8]1'!C:C,$G57,'[8]1'!BN:BN,$A$3))</f>
        <v>0</v>
      </c>
      <c r="J57" s="292">
        <f>P57+R57+T57</f>
        <v>0</v>
      </c>
      <c r="K57" s="293"/>
      <c r="L57" s="293"/>
      <c r="M57" s="293"/>
      <c r="N57" s="282">
        <f>IF(I57="",H57-J57,I57-J57)</f>
        <v>0</v>
      </c>
      <c r="O57" s="294" t="str">
        <f>IF(N57&gt;0,N57,"")</f>
        <v/>
      </c>
      <c r="P57" s="295"/>
      <c r="Q57" s="296"/>
      <c r="R57" s="297"/>
      <c r="S57" s="168"/>
      <c r="T57" s="298"/>
      <c r="U57" s="168"/>
      <c r="V57" s="169"/>
      <c r="W57" s="170"/>
      <c r="X57" s="299"/>
      <c r="Y57" s="172"/>
      <c r="Z57" s="300">
        <f ca="1">IF(SUMPRODUCT(('[8]1'!$BT$9:$BU$36-'[8]1'!$BV$9:$BW$36)*--(TODAY()-('[8]1'!$A$9:$A$36)&gt;=$Z$4)*(('[8]1'!$C$9:$C$36)=$G57))-SUMPRODUCT(('[8]1'!$BV$9:$BW$36)*--(TODAY()-('[8]1'!$A$9:$A$36)&lt;$Z$4)*(('[8]1'!$C$9:$C$36)=G57))&lt;0,"",SUMPRODUCT(('[8]1'!$BT$9:$BU$36-'[8]1'!$BV$9:$BW$36)*--(TODAY()-('[8]1'!$A$9:$A$36)&gt;=$Z$4)*(('[8]1'!$C$9:$C$36)=$G57))-SUMPRODUCT(('[8]1'!$BV$9:$BW$36)*--(TODAY()-('[8]1'!$A$9:$A$36)&lt;$Z$4)*(('[8]1'!$C$9:$C$36)=G57)))</f>
        <v>0</v>
      </c>
      <c r="AA57" s="300">
        <f ca="1">IF(SUMPRODUCT(('[8]1'!$BT$9:$BU$36-'[8]1'!$BV$9:$BW$36)*--(TODAY()-('[8]1'!$A$9:$A$36)&gt;=$AA$4)*(('[8]1'!$C$9:$C$36)=$G57))-SUMPRODUCT(('[8]1'!$BV$9:$BW$36)*--(TODAY()-('[8]1'!$A$9:$A$36)&lt;$AA$4)*(('[8]1'!$C$9:$C$36)=$G57))-SUM(Z57:Z57)&lt;0,"",SUMPRODUCT(('[8]1'!$BT$9:$BU$36-'[8]1'!$BV$9:$BW$36)*--(TODAY()-('[8]1'!$A$9:$A$36)&gt;=$AA$4)*(('[8]1'!$C$9:$C$36)=$G57))-SUMPRODUCT(('[8]1'!$BV$9:$BW$36)*--(TODAY()-('[8]1'!$A$9:$A$36)&lt;$AA$4)*(('[8]1'!$C$9:$C$36)=$G57))-SUM(Z57:Z57))</f>
        <v>0</v>
      </c>
      <c r="AB57" s="300">
        <f ca="1">IF(SUMPRODUCT(('[8]1'!$BT$9:$BU$36-'[8]1'!$BV$9:$BW$36)*--(TODAY()-('[8]1'!$A$9:$A$36)&gt;=$AB$4)*(('[8]1'!$C$9:$C$36)=$G57))-SUMPRODUCT(('[8]1'!$BV$9:$BW$36)*--(TODAY()-('[8]1'!$A$9:$A$36)&lt;$AB$4)*(('[8]1'!$C$9:$C$36)=$G57))-SUM(Z57:AA57)&lt;0,"",SUMPRODUCT(('[8]1'!$BT$9:$BU$36-'[8]1'!$BV$9:$BW$36)*--(TODAY()-('[8]1'!$A$9:$A$36)&gt;=$AB$4)*(('[8]1'!$C$9:$C$36)=$G57))-SUMPRODUCT(('[8]1'!$BV$9:$BW$36)*--(TODAY()-('[8]1'!$A$9:$A$36)&lt;$AB$4)*(('[8]1'!$C$9:$C$36)=$G57))-SUM(Z57:AA57))</f>
        <v>0</v>
      </c>
      <c r="AC57" s="300">
        <f ca="1">IF(SUMPRODUCT(('[8]1'!$BT$9:$BU$36-'[8]1'!$BV$9:$BW$36)*--(TODAY()-('[8]1'!$A$9:$A$36)&gt;=$AC$4)*(('[8]1'!$C$9:$C$36)=$G57))-SUMPRODUCT(('[8]1'!$BV$9:$BW$36)*--(TODAY()-('[8]1'!$A$9:$A$36)&lt;$AC$4)*(('[8]1'!$C$9:$C$36)=$G57))-SUM(Z57:AB57)&lt;0,"",SUMPRODUCT(('[8]1'!$BT$9:$BU$36-'[8]1'!$BV$9:$BW$36)*--(TODAY()-('[8]1'!$A$9:$A$36)&gt;=$AC$4)*(('[8]1'!$C$9:$C$36)=$G57))-SUMPRODUCT(('[8]1'!$BV$9:$BW$36)*--(TODAY()-('[8]1'!$A$9:$A$36)&lt;$AC$4)*(('[8]1'!$C$9:$C$36)=$G57))-SUM(Z57:AB57))</f>
        <v>0</v>
      </c>
      <c r="AD57" s="300">
        <f ca="1">IF(SUMPRODUCT(('[8]1'!$BT$9:$BU$36-'[8]1'!$BV$9:$BW$36)*--(TODAY()-('[8]1'!$A$9:$A$36)&gt;=$AD$4)*(('[8]1'!$C$9:$C$36)=$G57))-SUMPRODUCT(('[8]1'!$BV$9:$BW$36)*--(TODAY()-('[8]1'!$A$9:$A$36)&lt;$AD$4)*(('[8]1'!$C$9:$C$36)=$G57))-SUM(Z57:AC57)&lt;0,"",SUMPRODUCT(('[8]1'!$BT$9:$BU$36-'[8]1'!$BV$9:$BW$36)*--(TODAY()-('[8]1'!$A$9:$A$36)&gt;=$AD$4)*(('[8]1'!$C$9:$C$36)=$G57))-SUMPRODUCT(('[8]1'!$BV$9:$BW$36)*--(TODAY()-('[8]1'!$A$9:$A$36)&lt;$AD$4)*(('[8]1'!$C$9:$C$36)=$G57))-SUM(Z57:AC57))</f>
        <v>0</v>
      </c>
      <c r="AE57" s="300">
        <f ca="1">IF(SUMPRODUCT(('[8]1'!$BT$9:$BU$36-'[8]1'!$BV$9:$BW$36)*--(TODAY()-('[8]1'!$A$9:$A$36)&gt;=$AE$4)*(('[8]1'!$C$9:$C$36)=$G57))-SUMPRODUCT(('[8]1'!$BV$9:$BW$36)*--(TODAY()-('[8]1'!$A$9:$A$36)&lt;$AE$4)*(('[8]1'!$C$9:$C$36)=$G57))-SUM(Z57:AD57)&lt;0,"",SUMPRODUCT(('[8]1'!$BT$9:$BU$36-'[8]1'!$BV$9:$BW$36)*--(TODAY()-('[8]1'!$A$9:$A$36)&gt;=$AE$4)*(('[8]1'!$C$9:$C$36)=$G57))-SUMPRODUCT(('[8]1'!$BV$9:$BW$36)*--(TODAY()-('[8]1'!$A$9:$A$36)&lt;$AE$4)*(('[8]1'!$C$9:$C$36)=$G57))-SUM(Z57:AD57))</f>
        <v>0</v>
      </c>
      <c r="AF57" s="301">
        <f ca="1">IF(SUMPRODUCT(('[8]1'!$BT$9:$BU$36-'[8]1'!$BV$9:$BW$36)*--(TODAY()-('[8]1'!$A$9:$A$36)&gt;=$AF$4)*(('[8]1'!$C$9:$C$36)=$G57))-SUMPRODUCT(('[8]1'!$BV$9:$BW$36)*--(TODAY()-('[8]1'!$A$9:$A$36)&lt;$AF$4)*(('[8]1'!$C$9:$C$36)=$G57))-SUM(Z57:AE57)&lt;0,"",SUMPRODUCT(('[8]1'!$BT$9:$BU$36-'[8]1'!$BV$9:$BW$36)*--(TODAY()-('[8]1'!$A$9:$A$36)&gt;=$AF$4)*(('[8]1'!$C$9:$C$36)=$G57))-SUMPRODUCT(('[8]1'!$BV$9:$BW$36)*--(TODAY()-('[8]1'!$A$9:$A$36)&lt;$AF$4)*(('[8]1'!$C$9:$C$36)=$G57))-SUM(Z57:AE57))</f>
        <v>0</v>
      </c>
    </row>
    <row r="58" spans="4:33" ht="15.75" thickBot="1">
      <c r="D58" s="569"/>
      <c r="E58" s="302">
        <v>2</v>
      </c>
      <c r="F58" s="302" t="s">
        <v>51</v>
      </c>
      <c r="G58" s="144" t="str">
        <f t="array" ref="G58">IFERROR(INDEX('5'!$H$8:$BK$117,SMALL(IF('5'!$BK$8:$BK$117&gt;0,ROW('5'!$BK$8:$BK$117)),ROW(G54))-4,COLUMN()-7),"")</f>
        <v/>
      </c>
      <c r="H58" s="303">
        <f>SUMIFS('[8]1'!BU:BU,'[8]1'!C:C,$G58,'[8]1'!BN:BN,$A$3)+SUMIFS('[8]1'!BT:BT,'[8]1'!C:C,$G58,'[8]1'!BN:BN,$A$3)-(SUMIFS('[8]1'!BW:BW,'[8]1'!C:C,$G58,'[8]1'!BN:BN,$A$3))-(SUMIFS('[8]1'!BV:BV,'[8]1'!C:C,$G58,'[8]1'!BN:BN,$A$3))</f>
        <v>0</v>
      </c>
      <c r="I58" s="280">
        <f>SUMIFS('[8]1'!BX:BX,'[8]1'!C:C,$G58,'[8]1'!BN:BN,$A$3)-(SUMIFS('[8]1'!BY:BY,'[8]1'!C:C,$G58,'[8]1'!BN:BN,$A$3))</f>
        <v>0</v>
      </c>
      <c r="J58" s="292">
        <f t="shared" ref="J58:J60" si="53">P58+R58+T58</f>
        <v>0</v>
      </c>
      <c r="K58" s="293" t="str">
        <f>IF(O58&gt;=0," ",W58-#REF!)</f>
        <v xml:space="preserve"> </v>
      </c>
      <c r="L58" s="293" t="str">
        <f t="shared" ref="L58" si="54">IF(O58&gt;=0," ",MOD(K58,30))</f>
        <v xml:space="preserve"> </v>
      </c>
      <c r="M58" s="293" t="str">
        <f t="shared" ref="M58" si="55">IF(O58&gt;=0," ",TRUNC(K58/30))</f>
        <v xml:space="preserve"> </v>
      </c>
      <c r="N58" s="282">
        <f t="shared" ref="N58" si="56">IF(I58="",H58-J58,I58-J58)</f>
        <v>0</v>
      </c>
      <c r="O58" s="304" t="str">
        <f t="shared" ref="O58" si="57">IF(N58&gt;0,N58,"")</f>
        <v/>
      </c>
      <c r="P58" s="295"/>
      <c r="Q58" s="296"/>
      <c r="R58" s="298"/>
      <c r="S58" s="168"/>
      <c r="T58" s="297"/>
      <c r="U58" s="168"/>
      <c r="V58" s="169"/>
      <c r="W58" s="170">
        <f ca="1">IF(V58&gt;1/1/2012,V58,NOW())</f>
        <v>44376.405651273148</v>
      </c>
      <c r="X58" s="299"/>
      <c r="Y58" s="172"/>
      <c r="Z58" s="300">
        <f ca="1">IF(SUMPRODUCT(('[8]1'!$BT$9:$BU$36-'[8]1'!$BV$9:$BW$36)*--(TODAY()-('[8]1'!$A$9:$A$36)&gt;=$Z$4)*(('[8]1'!$C$9:$C$36)=$G58))-SUMPRODUCT(('[8]1'!$BV$9:$BW$36)*--(TODAY()-('[8]1'!$A$9:$A$36)&lt;$Z$4)*(('[8]1'!$C$9:$C$36)=G58))&lt;0,"",SUMPRODUCT(('[8]1'!$BT$9:$BU$36-'[8]1'!$BV$9:$BW$36)*--(TODAY()-('[8]1'!$A$9:$A$36)&gt;=$Z$4)*(('[8]1'!$C$9:$C$36)=$G58))-SUMPRODUCT(('[8]1'!$BV$9:$BW$36)*--(TODAY()-('[8]1'!$A$9:$A$36)&lt;$Z$4)*(('[8]1'!$C$9:$C$36)=G58)))</f>
        <v>0</v>
      </c>
      <c r="AA58" s="300">
        <f ca="1">IF(SUMPRODUCT(('[8]1'!$BT$9:$BU$36-'[8]1'!$BV$9:$BW$36)*--(TODAY()-('[8]1'!$A$9:$A$36)&gt;=$AA$4)*(('[8]1'!$C$9:$C$36)=$G58))-SUMPRODUCT(('[8]1'!$BV$9:$BW$36)*--(TODAY()-('[8]1'!$A$9:$A$36)&lt;$AA$4)*(('[8]1'!$C$9:$C$36)=$G58))-SUM(Z58:Z58)&lt;0,"",SUMPRODUCT(('[8]1'!$BT$9:$BU$36-'[8]1'!$BV$9:$BW$36)*--(TODAY()-('[8]1'!$A$9:$A$36)&gt;=$AA$4)*(('[8]1'!$C$9:$C$36)=$G58))-SUMPRODUCT(('[8]1'!$BV$9:$BW$36)*--(TODAY()-('[8]1'!$A$9:$A$36)&lt;$AA$4)*(('[8]1'!$C$9:$C$36)=$G58))-SUM(Z58:Z58))</f>
        <v>0</v>
      </c>
      <c r="AB58" s="300">
        <f ca="1">IF(SUMPRODUCT(('[8]1'!$BT$9:$BU$36-'[8]1'!$BV$9:$BW$36)*--(TODAY()-('[8]1'!$A$9:$A$36)&gt;=$AB$4)*(('[8]1'!$C$9:$C$36)=$G58))-SUMPRODUCT(('[8]1'!$BV$9:$BW$36)*--(TODAY()-('[8]1'!$A$9:$A$36)&lt;$AB$4)*(('[8]1'!$C$9:$C$36)=$G58))-SUM(Z58:AA58)&lt;0,"",SUMPRODUCT(('[8]1'!$BT$9:$BU$36-'[8]1'!$BV$9:$BW$36)*--(TODAY()-('[8]1'!$A$9:$A$36)&gt;=$AB$4)*(('[8]1'!$C$9:$C$36)=$G58))-SUMPRODUCT(('[8]1'!$BV$9:$BW$36)*--(TODAY()-('[8]1'!$A$9:$A$36)&lt;$AB$4)*(('[8]1'!$C$9:$C$36)=$G58))-SUM(Z58:AA58))</f>
        <v>0</v>
      </c>
      <c r="AC58" s="300">
        <f ca="1">IF(SUMPRODUCT(('[8]1'!$BT$9:$BU$36-'[8]1'!$BV$9:$BW$36)*--(TODAY()-('[8]1'!$A$9:$A$36)&gt;=$AC$4)*(('[8]1'!$C$9:$C$36)=$G58))-SUMPRODUCT(('[8]1'!$BV$9:$BW$36)*--(TODAY()-('[8]1'!$A$9:$A$36)&lt;$AC$4)*(('[8]1'!$C$9:$C$36)=$G58))-SUM(Z58:AB58)&lt;0,"",SUMPRODUCT(('[8]1'!$BT$9:$BU$36-'[8]1'!$BV$9:$BW$36)*--(TODAY()-('[8]1'!$A$9:$A$36)&gt;=$AC$4)*(('[8]1'!$C$9:$C$36)=$G58))-SUMPRODUCT(('[8]1'!$BV$9:$BW$36)*--(TODAY()-('[8]1'!$A$9:$A$36)&lt;$AC$4)*(('[8]1'!$C$9:$C$36)=$G58))-SUM(Z58:AB58))</f>
        <v>0</v>
      </c>
      <c r="AD58" s="300">
        <f ca="1">IF(SUMPRODUCT(('[8]1'!$BT$9:$BU$36-'[8]1'!$BV$9:$BW$36)*--(TODAY()-('[8]1'!$A$9:$A$36)&gt;=$AD$4)*(('[8]1'!$C$9:$C$36)=$G58))-SUMPRODUCT(('[8]1'!$BV$9:$BW$36)*--(TODAY()-('[8]1'!$A$9:$A$36)&lt;$AD$4)*(('[8]1'!$C$9:$C$36)=$G58))-SUM(Z58:AC58)&lt;0,"",SUMPRODUCT(('[8]1'!$BT$9:$BU$36-'[8]1'!$BV$9:$BW$36)*--(TODAY()-('[8]1'!$A$9:$A$36)&gt;=$AD$4)*(('[8]1'!$C$9:$C$36)=$G58))-SUMPRODUCT(('[8]1'!$BV$9:$BW$36)*--(TODAY()-('[8]1'!$A$9:$A$36)&lt;$AD$4)*(('[8]1'!$C$9:$C$36)=$G58))-SUM(Z58:AC58))</f>
        <v>0</v>
      </c>
      <c r="AE58" s="300">
        <f ca="1">IF(SUMPRODUCT(('[8]1'!$BT$9:$BU$36-'[8]1'!$BV$9:$BW$36)*--(TODAY()-('[8]1'!$A$9:$A$36)&gt;=$AE$4)*(('[8]1'!$C$9:$C$36)=$G58))-SUMPRODUCT(('[8]1'!$BV$9:$BW$36)*--(TODAY()-('[8]1'!$A$9:$A$36)&lt;$AE$4)*(('[8]1'!$C$9:$C$36)=$G58))-SUM(Z58:AD58)&lt;0,"",SUMPRODUCT(('[8]1'!$BT$9:$BU$36-'[8]1'!$BV$9:$BW$36)*--(TODAY()-('[8]1'!$A$9:$A$36)&gt;=$AE$4)*(('[8]1'!$C$9:$C$36)=$G58))-SUMPRODUCT(('[8]1'!$BV$9:$BW$36)*--(TODAY()-('[8]1'!$A$9:$A$36)&lt;$AE$4)*(('[8]1'!$C$9:$C$36)=$G58))-SUM(Z58:AD58))</f>
        <v>0</v>
      </c>
      <c r="AF58" s="301">
        <f ca="1">IF(SUMPRODUCT(('[8]1'!$BT$9:$BU$36-'[8]1'!$BV$9:$BW$36)*--(TODAY()-('[8]1'!$A$9:$A$36)&gt;=$AF$4)*(('[8]1'!$C$9:$C$36)=$G58))-SUMPRODUCT(('[8]1'!$BV$9:$BW$36)*--(TODAY()-('[8]1'!$A$9:$A$36)&lt;$AF$4)*(('[8]1'!$C$9:$C$36)=$G58))-SUM(Z58:AE58)&lt;0,"",SUMPRODUCT(('[8]1'!$BT$9:$BU$36-'[8]1'!$BV$9:$BW$36)*--(TODAY()-('[8]1'!$A$9:$A$36)&gt;=$AF$4)*(('[8]1'!$C$9:$C$36)=$G58))-SUMPRODUCT(('[8]1'!$BV$9:$BW$36)*--(TODAY()-('[8]1'!$A$9:$A$36)&lt;$AF$4)*(('[8]1'!$C$9:$C$36)=$G58))-SUM(Z58:AE58))</f>
        <v>0</v>
      </c>
    </row>
    <row r="59" spans="4:33" ht="15.75" thickBot="1">
      <c r="D59" s="569"/>
      <c r="E59" s="302"/>
      <c r="F59" s="302"/>
      <c r="G59" s="144" t="str">
        <f t="array" ref="G59">IFERROR(INDEX('5'!$H$8:$BK$117,SMALL(IF('5'!$BK$8:$BK$117&gt;0,ROW('5'!$BK$8:$BK$117)),ROW(G55))-4,COLUMN()-7),"")</f>
        <v/>
      </c>
      <c r="H59" s="291">
        <f>SUMIFS('[8]1'!BU:BU,'[8]1'!C:C,$G59,'[8]1'!BN:BN,$A$3)+SUMIFS('[8]1'!BT:BT,'[8]1'!C:C,$G59,'[8]1'!BN:BN,$A$3)-(SUMIFS('[8]1'!BW:BW,'[8]1'!C:C,$G59,'[8]1'!BN:BN,$A$3))-(SUMIFS('[8]1'!BV:BV,'[8]1'!C:C,$G59,'[8]1'!BN:BN,$A$3))</f>
        <v>0</v>
      </c>
      <c r="I59" s="280">
        <f>SUMIFS('[8]1'!BX:BX,'[8]1'!C:C,$G59,'[8]1'!BN:BN,$A$3)-(SUMIFS('[8]1'!BY:BY,'[8]1'!C:C,$G59,'[8]1'!BN:BN,$A$3))</f>
        <v>0</v>
      </c>
      <c r="J59" s="292">
        <f t="shared" si="53"/>
        <v>0</v>
      </c>
      <c r="K59" s="293"/>
      <c r="L59" s="293"/>
      <c r="M59" s="293"/>
      <c r="N59" s="282">
        <f>IF(I59="",H59-J59,I59-J59)</f>
        <v>0</v>
      </c>
      <c r="O59" s="294" t="str">
        <f>IF(N59&gt;0,N59,"")</f>
        <v/>
      </c>
      <c r="P59" s="295"/>
      <c r="Q59" s="296"/>
      <c r="R59" s="297"/>
      <c r="S59" s="168"/>
      <c r="T59" s="298"/>
      <c r="U59" s="168"/>
      <c r="V59" s="169"/>
      <c r="W59" s="170"/>
      <c r="X59" s="299"/>
      <c r="Y59" s="172"/>
      <c r="Z59" s="300">
        <f ca="1">IF(SUMPRODUCT(('[8]1'!$BT$9:$BU$36-'[8]1'!$BV$9:$BW$36)*--(TODAY()-('[8]1'!$A$9:$A$36)&gt;=$Z$4)*(('[8]1'!$C$9:$C$36)=$G59))-SUMPRODUCT(('[8]1'!$BV$9:$BW$36)*--(TODAY()-('[8]1'!$A$9:$A$36)&lt;$Z$4)*(('[8]1'!$C$9:$C$36)=G59))&lt;0,"",SUMPRODUCT(('[8]1'!$BT$9:$BU$36-'[8]1'!$BV$9:$BW$36)*--(TODAY()-('[8]1'!$A$9:$A$36)&gt;=$Z$4)*(('[8]1'!$C$9:$C$36)=$G59))-SUMPRODUCT(('[8]1'!$BV$9:$BW$36)*--(TODAY()-('[8]1'!$A$9:$A$36)&lt;$Z$4)*(('[8]1'!$C$9:$C$36)=G59)))</f>
        <v>0</v>
      </c>
      <c r="AA59" s="300">
        <f ca="1">IF(SUMPRODUCT(('[8]1'!$BT$9:$BU$36-'[8]1'!$BV$9:$BW$36)*--(TODAY()-('[8]1'!$A$9:$A$36)&gt;=$AA$4)*(('[8]1'!$C$9:$C$36)=$G59))-SUMPRODUCT(('[8]1'!$BV$9:$BW$36)*--(TODAY()-('[8]1'!$A$9:$A$36)&lt;$AA$4)*(('[8]1'!$C$9:$C$36)=$G59))-SUM(Z59:Z59)&lt;0,"",SUMPRODUCT(('[8]1'!$BT$9:$BU$36-'[8]1'!$BV$9:$BW$36)*--(TODAY()-('[8]1'!$A$9:$A$36)&gt;=$AA$4)*(('[8]1'!$C$9:$C$36)=$G59))-SUMPRODUCT(('[8]1'!$BV$9:$BW$36)*--(TODAY()-('[8]1'!$A$9:$A$36)&lt;$AA$4)*(('[8]1'!$C$9:$C$36)=$G59))-SUM(Z59:Z59))</f>
        <v>0</v>
      </c>
      <c r="AB59" s="300">
        <f ca="1">IF(SUMPRODUCT(('[8]1'!$BT$9:$BU$36-'[8]1'!$BV$9:$BW$36)*--(TODAY()-('[8]1'!$A$9:$A$36)&gt;=$AB$4)*(('[8]1'!$C$9:$C$36)=$G59))-SUMPRODUCT(('[8]1'!$BV$9:$BW$36)*--(TODAY()-('[8]1'!$A$9:$A$36)&lt;$AB$4)*(('[8]1'!$C$9:$C$36)=$G59))-SUM(Z59:AA59)&lt;0,"",SUMPRODUCT(('[8]1'!$BT$9:$BU$36-'[8]1'!$BV$9:$BW$36)*--(TODAY()-('[8]1'!$A$9:$A$36)&gt;=$AB$4)*(('[8]1'!$C$9:$C$36)=$G59))-SUMPRODUCT(('[8]1'!$BV$9:$BW$36)*--(TODAY()-('[8]1'!$A$9:$A$36)&lt;$AB$4)*(('[8]1'!$C$9:$C$36)=$G59))-SUM(Z59:AA59))</f>
        <v>0</v>
      </c>
      <c r="AC59" s="300">
        <f ca="1">IF(SUMPRODUCT(('[8]1'!$BT$9:$BU$36-'[8]1'!$BV$9:$BW$36)*--(TODAY()-('[8]1'!$A$9:$A$36)&gt;=$AC$4)*(('[8]1'!$C$9:$C$36)=$G59))-SUMPRODUCT(('[8]1'!$BV$9:$BW$36)*--(TODAY()-('[8]1'!$A$9:$A$36)&lt;$AC$4)*(('[8]1'!$C$9:$C$36)=$G59))-SUM(Z59:AB59)&lt;0,"",SUMPRODUCT(('[8]1'!$BT$9:$BU$36-'[8]1'!$BV$9:$BW$36)*--(TODAY()-('[8]1'!$A$9:$A$36)&gt;=$AC$4)*(('[8]1'!$C$9:$C$36)=$G59))-SUMPRODUCT(('[8]1'!$BV$9:$BW$36)*--(TODAY()-('[8]1'!$A$9:$A$36)&lt;$AC$4)*(('[8]1'!$C$9:$C$36)=$G59))-SUM(Z59:AB59))</f>
        <v>0</v>
      </c>
      <c r="AD59" s="300">
        <f ca="1">IF(SUMPRODUCT(('[8]1'!$BT$9:$BU$36-'[8]1'!$BV$9:$BW$36)*--(TODAY()-('[8]1'!$A$9:$A$36)&gt;=$AD$4)*(('[8]1'!$C$9:$C$36)=$G59))-SUMPRODUCT(('[8]1'!$BV$9:$BW$36)*--(TODAY()-('[8]1'!$A$9:$A$36)&lt;$AD$4)*(('[8]1'!$C$9:$C$36)=$G59))-SUM(Z59:AC59)&lt;0,"",SUMPRODUCT(('[8]1'!$BT$9:$BU$36-'[8]1'!$BV$9:$BW$36)*--(TODAY()-('[8]1'!$A$9:$A$36)&gt;=$AD$4)*(('[8]1'!$C$9:$C$36)=$G59))-SUMPRODUCT(('[8]1'!$BV$9:$BW$36)*--(TODAY()-('[8]1'!$A$9:$A$36)&lt;$AD$4)*(('[8]1'!$C$9:$C$36)=$G59))-SUM(Z59:AC59))</f>
        <v>0</v>
      </c>
      <c r="AE59" s="300">
        <f ca="1">IF(SUMPRODUCT(('[8]1'!$BT$9:$BU$36-'[8]1'!$BV$9:$BW$36)*--(TODAY()-('[8]1'!$A$9:$A$36)&gt;=$AE$4)*(('[8]1'!$C$9:$C$36)=$G59))-SUMPRODUCT(('[8]1'!$BV$9:$BW$36)*--(TODAY()-('[8]1'!$A$9:$A$36)&lt;$AE$4)*(('[8]1'!$C$9:$C$36)=$G59))-SUM(Z59:AD59)&lt;0,"",SUMPRODUCT(('[8]1'!$BT$9:$BU$36-'[8]1'!$BV$9:$BW$36)*--(TODAY()-('[8]1'!$A$9:$A$36)&gt;=$AE$4)*(('[8]1'!$C$9:$C$36)=$G59))-SUMPRODUCT(('[8]1'!$BV$9:$BW$36)*--(TODAY()-('[8]1'!$A$9:$A$36)&lt;$AE$4)*(('[8]1'!$C$9:$C$36)=$G59))-SUM(Z59:AD59))</f>
        <v>0</v>
      </c>
      <c r="AF59" s="301">
        <f ca="1">IF(SUMPRODUCT(('[8]1'!$BT$9:$BU$36-'[8]1'!$BV$9:$BW$36)*--(TODAY()-('[8]1'!$A$9:$A$36)&gt;=$AF$4)*(('[8]1'!$C$9:$C$36)=$G59))-SUMPRODUCT(('[8]1'!$BV$9:$BW$36)*--(TODAY()-('[8]1'!$A$9:$A$36)&lt;$AF$4)*(('[8]1'!$C$9:$C$36)=$G59))-SUM(Z59:AE59)&lt;0,"",SUMPRODUCT(('[8]1'!$BT$9:$BU$36-'[8]1'!$BV$9:$BW$36)*--(TODAY()-('[8]1'!$A$9:$A$36)&gt;=$AF$4)*(('[8]1'!$C$9:$C$36)=$G59))-SUMPRODUCT(('[8]1'!$BV$9:$BW$36)*--(TODAY()-('[8]1'!$A$9:$A$36)&lt;$AF$4)*(('[8]1'!$C$9:$C$36)=$G59))-SUM(Z59:AE59))</f>
        <v>0</v>
      </c>
    </row>
    <row r="60" spans="4:33" ht="15.75" thickBot="1">
      <c r="D60" s="569"/>
      <c r="E60" s="302">
        <v>3</v>
      </c>
      <c r="F60" s="302" t="s">
        <v>51</v>
      </c>
      <c r="G60" s="144" t="str">
        <f t="array" ref="G60">IFERROR(INDEX('5'!$H$8:$BK$117,SMALL(IF('5'!$BK$8:$BK$117&gt;0,ROW('5'!$BK$8:$BK$117)),ROW(G56))-4,COLUMN()-7),"")</f>
        <v/>
      </c>
      <c r="H60" s="303">
        <f>SUMIFS('[8]1'!BU:BU,'[8]1'!C:C,$G60,'[8]1'!BN:BN,$A$3)+SUMIFS('[8]1'!BT:BT,'[8]1'!C:C,$G60,'[8]1'!BN:BN,$A$3)-(SUMIFS('[8]1'!BW:BW,'[8]1'!C:C,$G60,'[8]1'!BN:BN,$A$3))-(SUMIFS('[8]1'!BV:BV,'[8]1'!C:C,$G60,'[8]1'!BN:BN,$A$3))</f>
        <v>0</v>
      </c>
      <c r="I60" s="280">
        <f>SUMIFS('[8]1'!BX:BX,'[8]1'!C:C,$G60,'[8]1'!BN:BN,$A$3)-(SUMIFS('[8]1'!BY:BY,'[8]1'!C:C,$G60,'[8]1'!BN:BN,$A$3))</f>
        <v>0</v>
      </c>
      <c r="J60" s="292">
        <f t="shared" si="53"/>
        <v>0</v>
      </c>
      <c r="K60" s="293" t="str">
        <f>IF(O60&gt;=0," ",W60-#REF!)</f>
        <v xml:space="preserve"> </v>
      </c>
      <c r="L60" s="293" t="str">
        <f t="shared" ref="L60" si="58">IF(O60&gt;=0," ",MOD(K60,30))</f>
        <v xml:space="preserve"> </v>
      </c>
      <c r="M60" s="293" t="str">
        <f t="shared" ref="M60" si="59">IF(O60&gt;=0," ",TRUNC(K60/30))</f>
        <v xml:space="preserve"> </v>
      </c>
      <c r="N60" s="282">
        <f t="shared" ref="N60" si="60">IF(I60="",H60-J60,I60-J60)</f>
        <v>0</v>
      </c>
      <c r="O60" s="304" t="str">
        <f t="shared" ref="O60" si="61">IF(N60&gt;0,N60,"")</f>
        <v/>
      </c>
      <c r="P60" s="295"/>
      <c r="Q60" s="296"/>
      <c r="R60" s="297"/>
      <c r="S60" s="168"/>
      <c r="T60" s="298"/>
      <c r="U60" s="168"/>
      <c r="V60" s="169">
        <f>MAX(Q60,S60,U60)</f>
        <v>0</v>
      </c>
      <c r="W60" s="170">
        <f ca="1">IF(V60&gt;1/1/2012,V60,NOW())</f>
        <v>44376.405651273148</v>
      </c>
      <c r="X60" s="299"/>
      <c r="Y60" s="172"/>
      <c r="Z60" s="300">
        <f ca="1">IF(SUMPRODUCT(('[8]1'!$BT$9:$BU$36-'[8]1'!$BV$9:$BW$36)*--(TODAY()-('[8]1'!$A$9:$A$36)&gt;=$Z$4)*(('[8]1'!$C$9:$C$36)=$G60))-SUMPRODUCT(('[8]1'!$BV$9:$BW$36)*--(TODAY()-('[8]1'!$A$9:$A$36)&lt;$Z$4)*(('[8]1'!$C$9:$C$36)=G60))&lt;0,"",SUMPRODUCT(('[8]1'!$BT$9:$BU$36-'[8]1'!$BV$9:$BW$36)*--(TODAY()-('[8]1'!$A$9:$A$36)&gt;=$Z$4)*(('[8]1'!$C$9:$C$36)=$G60))-SUMPRODUCT(('[8]1'!$BV$9:$BW$36)*--(TODAY()-('[8]1'!$A$9:$A$36)&lt;$Z$4)*(('[8]1'!$C$9:$C$36)=G60)))</f>
        <v>0</v>
      </c>
      <c r="AA60" s="300">
        <f ca="1">IF(SUMPRODUCT(('[8]1'!$BT$9:$BU$36-'[8]1'!$BV$9:$BW$36)*--(TODAY()-('[8]1'!$A$9:$A$36)&gt;=$AA$4)*(('[8]1'!$C$9:$C$36)=$G60))-SUMPRODUCT(('[8]1'!$BV$9:$BW$36)*--(TODAY()-('[8]1'!$A$9:$A$36)&lt;$AA$4)*(('[8]1'!$C$9:$C$36)=$G60))-SUM(Z60:Z60)&lt;0,"",SUMPRODUCT(('[8]1'!$BT$9:$BU$36-'[8]1'!$BV$9:$BW$36)*--(TODAY()-('[8]1'!$A$9:$A$36)&gt;=$AA$4)*(('[8]1'!$C$9:$C$36)=$G60))-SUMPRODUCT(('[8]1'!$BV$9:$BW$36)*--(TODAY()-('[8]1'!$A$9:$A$36)&lt;$AA$4)*(('[8]1'!$C$9:$C$36)=$G60))-SUM(Z60:Z60))</f>
        <v>0</v>
      </c>
      <c r="AB60" s="300">
        <f ca="1">IF(SUMPRODUCT(('[8]1'!$BT$9:$BU$36-'[8]1'!$BV$9:$BW$36)*--(TODAY()-('[8]1'!$A$9:$A$36)&gt;=$AB$4)*(('[8]1'!$C$9:$C$36)=$G60))-SUMPRODUCT(('[8]1'!$BV$9:$BW$36)*--(TODAY()-('[8]1'!$A$9:$A$36)&lt;$AB$4)*(('[8]1'!$C$9:$C$36)=$G60))-SUM(Z60:AA60)&lt;0,"",SUMPRODUCT(('[8]1'!$BT$9:$BU$36-'[8]1'!$BV$9:$BW$36)*--(TODAY()-('[8]1'!$A$9:$A$36)&gt;=$AB$4)*(('[8]1'!$C$9:$C$36)=$G60))-SUMPRODUCT(('[8]1'!$BV$9:$BW$36)*--(TODAY()-('[8]1'!$A$9:$A$36)&lt;$AB$4)*(('[8]1'!$C$9:$C$36)=$G60))-SUM(Z60:AA60))</f>
        <v>0</v>
      </c>
      <c r="AC60" s="300">
        <f ca="1">IF(SUMPRODUCT(('[8]1'!$BT$9:$BU$36-'[8]1'!$BV$9:$BW$36)*--(TODAY()-('[8]1'!$A$9:$A$36)&gt;=$AC$4)*(('[8]1'!$C$9:$C$36)=$G60))-SUMPRODUCT(('[8]1'!$BV$9:$BW$36)*--(TODAY()-('[8]1'!$A$9:$A$36)&lt;$AC$4)*(('[8]1'!$C$9:$C$36)=$G60))-SUM(Z60:AB60)&lt;0,"",SUMPRODUCT(('[8]1'!$BT$9:$BU$36-'[8]1'!$BV$9:$BW$36)*--(TODAY()-('[8]1'!$A$9:$A$36)&gt;=$AC$4)*(('[8]1'!$C$9:$C$36)=$G60))-SUMPRODUCT(('[8]1'!$BV$9:$BW$36)*--(TODAY()-('[8]1'!$A$9:$A$36)&lt;$AC$4)*(('[8]1'!$C$9:$C$36)=$G60))-SUM(Z60:AB60))</f>
        <v>0</v>
      </c>
      <c r="AD60" s="300">
        <f ca="1">IF(SUMPRODUCT(('[8]1'!$BT$9:$BU$36-'[8]1'!$BV$9:$BW$36)*--(TODAY()-('[8]1'!$A$9:$A$36)&gt;=$AD$4)*(('[8]1'!$C$9:$C$36)=$G60))-SUMPRODUCT(('[8]1'!$BV$9:$BW$36)*--(TODAY()-('[8]1'!$A$9:$A$36)&lt;$AD$4)*(('[8]1'!$C$9:$C$36)=$G60))-SUM(Z60:AC60)&lt;0,"",SUMPRODUCT(('[8]1'!$BT$9:$BU$36-'[8]1'!$BV$9:$BW$36)*--(TODAY()-('[8]1'!$A$9:$A$36)&gt;=$AD$4)*(('[8]1'!$C$9:$C$36)=$G60))-SUMPRODUCT(('[8]1'!$BV$9:$BW$36)*--(TODAY()-('[8]1'!$A$9:$A$36)&lt;$AD$4)*(('[8]1'!$C$9:$C$36)=$G60))-SUM(Z60:AC60))</f>
        <v>0</v>
      </c>
      <c r="AE60" s="300">
        <f ca="1">IF(SUMPRODUCT(('[8]1'!$BT$9:$BU$36-'[8]1'!$BV$9:$BW$36)*--(TODAY()-('[8]1'!$A$9:$A$36)&gt;=$AE$4)*(('[8]1'!$C$9:$C$36)=$G60))-SUMPRODUCT(('[8]1'!$BV$9:$BW$36)*--(TODAY()-('[8]1'!$A$9:$A$36)&lt;$AE$4)*(('[8]1'!$C$9:$C$36)=$G60))-SUM(Z60:AD60)&lt;0,"",SUMPRODUCT(('[8]1'!$BT$9:$BU$36-'[8]1'!$BV$9:$BW$36)*--(TODAY()-('[8]1'!$A$9:$A$36)&gt;=$AE$4)*(('[8]1'!$C$9:$C$36)=$G60))-SUMPRODUCT(('[8]1'!$BV$9:$BW$36)*--(TODAY()-('[8]1'!$A$9:$A$36)&lt;$AE$4)*(('[8]1'!$C$9:$C$36)=$G60))-SUM(Z60:AD60))</f>
        <v>0</v>
      </c>
      <c r="AF60" s="301">
        <f ca="1">IF(SUMPRODUCT(('[8]1'!$BT$9:$BU$36-'[8]1'!$BV$9:$BW$36)*--(TODAY()-('[8]1'!$A$9:$A$36)&gt;=$AF$4)*(('[8]1'!$C$9:$C$36)=$G60))-SUMPRODUCT(('[8]1'!$BV$9:$BW$36)*--(TODAY()-('[8]1'!$A$9:$A$36)&lt;$AF$4)*(('[8]1'!$C$9:$C$36)=$G60))-SUM(Z60:AE60)&lt;0,"",SUMPRODUCT(('[8]1'!$BT$9:$BU$36-'[8]1'!$BV$9:$BW$36)*--(TODAY()-('[8]1'!$A$9:$A$36)&gt;=$AF$4)*(('[8]1'!$C$9:$C$36)=$G60))-SUMPRODUCT(('[8]1'!$BV$9:$BW$36)*--(TODAY()-('[8]1'!$A$9:$A$36)&lt;$AF$4)*(('[8]1'!$C$9:$C$36)=$G60))-SUM(Z60:AE60))</f>
        <v>0</v>
      </c>
    </row>
    <row r="61" spans="4:33" ht="15.75" thickBot="1">
      <c r="D61" s="569"/>
      <c r="E61" s="302"/>
      <c r="F61" s="302"/>
      <c r="G61" s="144" t="str">
        <f t="array" ref="G61">IFERROR(INDEX('5'!$H$8:$BK$117,SMALL(IF('5'!$BK$8:$BK$117&gt;0,ROW('5'!$BK$8:$BK$117)),ROW(G57))-4,COLUMN()-7),"")</f>
        <v/>
      </c>
      <c r="H61" s="291">
        <f>SUMIFS('[8]1'!BU:BU,'[8]1'!C:C,$G61,'[8]1'!BN:BN,$A$3)+SUMIFS('[8]1'!BT:BT,'[8]1'!C:C,$G61,'[8]1'!BN:BN,$A$3)-(SUMIFS('[8]1'!BW:BW,'[8]1'!C:C,$G61,'[8]1'!BN:BN,$A$3))-(SUMIFS('[8]1'!BV:BV,'[8]1'!C:C,$G61,'[8]1'!BN:BN,$A$3))</f>
        <v>0</v>
      </c>
      <c r="I61" s="280">
        <f>SUMIFS('[8]1'!BX:BX,'[8]1'!C:C,$G61,'[8]1'!BN:BN,$A$3)-(SUMIFS('[8]1'!BY:BY,'[8]1'!C:C,$G61,'[8]1'!BN:BN,$A$3))</f>
        <v>0</v>
      </c>
      <c r="J61" s="292">
        <f>P61+R61+T61</f>
        <v>0</v>
      </c>
      <c r="K61" s="293"/>
      <c r="L61" s="293"/>
      <c r="M61" s="293"/>
      <c r="N61" s="282">
        <f>IF(I61="",H61-J61,I61-J61)</f>
        <v>0</v>
      </c>
      <c r="O61" s="294" t="str">
        <f>IF(N61&gt;0,N61,"")</f>
        <v/>
      </c>
      <c r="P61" s="295"/>
      <c r="Q61" s="296"/>
      <c r="R61" s="297"/>
      <c r="S61" s="168"/>
      <c r="T61" s="298"/>
      <c r="U61" s="168"/>
      <c r="V61" s="169"/>
      <c r="W61" s="170"/>
      <c r="X61" s="299"/>
      <c r="Y61" s="172"/>
      <c r="Z61" s="300">
        <f ca="1">IF(SUMPRODUCT(('[8]1'!$BT$9:$BU$36-'[8]1'!$BV$9:$BW$36)*--(TODAY()-('[8]1'!$A$9:$A$36)&gt;=$Z$4)*(('[8]1'!$C$9:$C$36)=$G61))-SUMPRODUCT(('[8]1'!$BV$9:$BW$36)*--(TODAY()-('[8]1'!$A$9:$A$36)&lt;$Z$4)*(('[8]1'!$C$9:$C$36)=G61))&lt;0,"",SUMPRODUCT(('[8]1'!$BT$9:$BU$36-'[8]1'!$BV$9:$BW$36)*--(TODAY()-('[8]1'!$A$9:$A$36)&gt;=$Z$4)*(('[8]1'!$C$9:$C$36)=$G61))-SUMPRODUCT(('[8]1'!$BV$9:$BW$36)*--(TODAY()-('[8]1'!$A$9:$A$36)&lt;$Z$4)*(('[8]1'!$C$9:$C$36)=G61)))</f>
        <v>0</v>
      </c>
      <c r="AA61" s="300">
        <f ca="1">IF(SUMPRODUCT(('[8]1'!$BT$9:$BU$36-'[8]1'!$BV$9:$BW$36)*--(TODAY()-('[8]1'!$A$9:$A$36)&gt;=$AA$4)*(('[8]1'!$C$9:$C$36)=$G61))-SUMPRODUCT(('[8]1'!$BV$9:$BW$36)*--(TODAY()-('[8]1'!$A$9:$A$36)&lt;$AA$4)*(('[8]1'!$C$9:$C$36)=$G61))-SUM(Z61:Z61)&lt;0,"",SUMPRODUCT(('[8]1'!$BT$9:$BU$36-'[8]1'!$BV$9:$BW$36)*--(TODAY()-('[8]1'!$A$9:$A$36)&gt;=$AA$4)*(('[8]1'!$C$9:$C$36)=$G61))-SUMPRODUCT(('[8]1'!$BV$9:$BW$36)*--(TODAY()-('[8]1'!$A$9:$A$36)&lt;$AA$4)*(('[8]1'!$C$9:$C$36)=$G61))-SUM(Z61:Z61))</f>
        <v>0</v>
      </c>
      <c r="AB61" s="300">
        <f ca="1">IF(SUMPRODUCT(('[8]1'!$BT$9:$BU$36-'[8]1'!$BV$9:$BW$36)*--(TODAY()-('[8]1'!$A$9:$A$36)&gt;=$AB$4)*(('[8]1'!$C$9:$C$36)=$G61))-SUMPRODUCT(('[8]1'!$BV$9:$BW$36)*--(TODAY()-('[8]1'!$A$9:$A$36)&lt;$AB$4)*(('[8]1'!$C$9:$C$36)=$G61))-SUM(Z61:AA61)&lt;0,"",SUMPRODUCT(('[8]1'!$BT$9:$BU$36-'[8]1'!$BV$9:$BW$36)*--(TODAY()-('[8]1'!$A$9:$A$36)&gt;=$AB$4)*(('[8]1'!$C$9:$C$36)=$G61))-SUMPRODUCT(('[8]1'!$BV$9:$BW$36)*--(TODAY()-('[8]1'!$A$9:$A$36)&lt;$AB$4)*(('[8]1'!$C$9:$C$36)=$G61))-SUM(Z61:AA61))</f>
        <v>0</v>
      </c>
      <c r="AC61" s="300">
        <f ca="1">IF(SUMPRODUCT(('[8]1'!$BT$9:$BU$36-'[8]1'!$BV$9:$BW$36)*--(TODAY()-('[8]1'!$A$9:$A$36)&gt;=$AC$4)*(('[8]1'!$C$9:$C$36)=$G61))-SUMPRODUCT(('[8]1'!$BV$9:$BW$36)*--(TODAY()-('[8]1'!$A$9:$A$36)&lt;$AC$4)*(('[8]1'!$C$9:$C$36)=$G61))-SUM(Z61:AB61)&lt;0,"",SUMPRODUCT(('[8]1'!$BT$9:$BU$36-'[8]1'!$BV$9:$BW$36)*--(TODAY()-('[8]1'!$A$9:$A$36)&gt;=$AC$4)*(('[8]1'!$C$9:$C$36)=$G61))-SUMPRODUCT(('[8]1'!$BV$9:$BW$36)*--(TODAY()-('[8]1'!$A$9:$A$36)&lt;$AC$4)*(('[8]1'!$C$9:$C$36)=$G61))-SUM(Z61:AB61))</f>
        <v>0</v>
      </c>
      <c r="AD61" s="300">
        <f ca="1">IF(SUMPRODUCT(('[8]1'!$BT$9:$BU$36-'[8]1'!$BV$9:$BW$36)*--(TODAY()-('[8]1'!$A$9:$A$36)&gt;=$AD$4)*(('[8]1'!$C$9:$C$36)=$G61))-SUMPRODUCT(('[8]1'!$BV$9:$BW$36)*--(TODAY()-('[8]1'!$A$9:$A$36)&lt;$AD$4)*(('[8]1'!$C$9:$C$36)=$G61))-SUM(Z61:AC61)&lt;0,"",SUMPRODUCT(('[8]1'!$BT$9:$BU$36-'[8]1'!$BV$9:$BW$36)*--(TODAY()-('[8]1'!$A$9:$A$36)&gt;=$AD$4)*(('[8]1'!$C$9:$C$36)=$G61))-SUMPRODUCT(('[8]1'!$BV$9:$BW$36)*--(TODAY()-('[8]1'!$A$9:$A$36)&lt;$AD$4)*(('[8]1'!$C$9:$C$36)=$G61))-SUM(Z61:AC61))</f>
        <v>0</v>
      </c>
      <c r="AE61" s="300">
        <f ca="1">IF(SUMPRODUCT(('[8]1'!$BT$9:$BU$36-'[8]1'!$BV$9:$BW$36)*--(TODAY()-('[8]1'!$A$9:$A$36)&gt;=$AE$4)*(('[8]1'!$C$9:$C$36)=$G61))-SUMPRODUCT(('[8]1'!$BV$9:$BW$36)*--(TODAY()-('[8]1'!$A$9:$A$36)&lt;$AE$4)*(('[8]1'!$C$9:$C$36)=$G61))-SUM(Z61:AD61)&lt;0,"",SUMPRODUCT(('[8]1'!$BT$9:$BU$36-'[8]1'!$BV$9:$BW$36)*--(TODAY()-('[8]1'!$A$9:$A$36)&gt;=$AE$4)*(('[8]1'!$C$9:$C$36)=$G61))-SUMPRODUCT(('[8]1'!$BV$9:$BW$36)*--(TODAY()-('[8]1'!$A$9:$A$36)&lt;$AE$4)*(('[8]1'!$C$9:$C$36)=$G61))-SUM(Z61:AD61))</f>
        <v>0</v>
      </c>
      <c r="AF61" s="301">
        <f ca="1">IF(SUMPRODUCT(('[8]1'!$BT$9:$BU$36-'[8]1'!$BV$9:$BW$36)*--(TODAY()-('[8]1'!$A$9:$A$36)&gt;=$AF$4)*(('[8]1'!$C$9:$C$36)=$G61))-SUMPRODUCT(('[8]1'!$BV$9:$BW$36)*--(TODAY()-('[8]1'!$A$9:$A$36)&lt;$AF$4)*(('[8]1'!$C$9:$C$36)=$G61))-SUM(Z61:AE61)&lt;0,"",SUMPRODUCT(('[8]1'!$BT$9:$BU$36-'[8]1'!$BV$9:$BW$36)*--(TODAY()-('[8]1'!$A$9:$A$36)&gt;=$AF$4)*(('[8]1'!$C$9:$C$36)=$G61))-SUMPRODUCT(('[8]1'!$BV$9:$BW$36)*--(TODAY()-('[8]1'!$A$9:$A$36)&lt;$AF$4)*(('[8]1'!$C$9:$C$36)=$G61))-SUM(Z61:AE61))</f>
        <v>0</v>
      </c>
    </row>
    <row r="62" spans="4:33" ht="15.75" thickBot="1">
      <c r="D62" s="569"/>
      <c r="E62" s="302">
        <v>4</v>
      </c>
      <c r="F62" s="302" t="s">
        <v>51</v>
      </c>
      <c r="G62" s="144" t="str">
        <f t="array" ref="G62">IFERROR(INDEX('5'!$H$8:$BK$117,SMALL(IF('5'!$BK$8:$BK$117&gt;0,ROW('5'!$BK$8:$BK$117)),ROW(G58))-4,COLUMN()-7),"")</f>
        <v/>
      </c>
      <c r="H62" s="303">
        <f>SUMIFS('[8]1'!BU:BU,'[8]1'!C:C,$G62,'[8]1'!BN:BN,$A$3)+SUMIFS('[8]1'!BT:BT,'[8]1'!C:C,$G62,'[8]1'!BN:BN,$A$3)-(SUMIFS('[8]1'!BW:BW,'[8]1'!C:C,$G62,'[8]1'!BN:BN,$A$3))-(SUMIFS('[8]1'!BV:BV,'[8]1'!C:C,$G62,'[8]1'!BN:BN,$A$3))</f>
        <v>0</v>
      </c>
      <c r="I62" s="280">
        <f>SUMIFS('[8]1'!BX:BX,'[8]1'!C:C,$G62,'[8]1'!BN:BN,$A$3)-(SUMIFS('[8]1'!BY:BY,'[8]1'!C:C,$G62,'[8]1'!BN:BN,$A$3))</f>
        <v>0</v>
      </c>
      <c r="J62" s="292">
        <f t="shared" ref="J62" si="62">P62+R62+T62</f>
        <v>0</v>
      </c>
      <c r="K62" s="293" t="str">
        <f>IF(O62&gt;=0," ",W62-#REF!)</f>
        <v xml:space="preserve"> </v>
      </c>
      <c r="L62" s="293" t="str">
        <f t="shared" ref="L62" si="63">IF(O62&gt;=0," ",MOD(K62,30))</f>
        <v xml:space="preserve"> </v>
      </c>
      <c r="M62" s="293" t="str">
        <f t="shared" ref="M62" si="64">IF(O62&gt;=0," ",TRUNC(K62/30))</f>
        <v xml:space="preserve"> </v>
      </c>
      <c r="N62" s="282">
        <f t="shared" ref="N62" si="65">IF(I62="",H62-J62,I62-J62)</f>
        <v>0</v>
      </c>
      <c r="O62" s="304" t="str">
        <f t="shared" ref="O62" si="66">IF(N62&gt;0,N62,"")</f>
        <v/>
      </c>
      <c r="P62" s="298"/>
      <c r="Q62" s="296"/>
      <c r="R62" s="298"/>
      <c r="S62" s="168"/>
      <c r="T62" s="298"/>
      <c r="U62" s="168"/>
      <c r="V62" s="169">
        <f>MAX(Q62,S62,U62)</f>
        <v>0</v>
      </c>
      <c r="W62" s="170">
        <f ca="1">IF(V62&gt;1/1/2012,V62,NOW())</f>
        <v>44376.405651273148</v>
      </c>
      <c r="X62" s="299"/>
      <c r="Y62" s="172"/>
      <c r="Z62" s="300">
        <f ca="1">IF(SUMPRODUCT(('[8]1'!$BT$9:$BU$36-'[8]1'!$BV$9:$BW$36)*--(TODAY()-('[8]1'!$A$9:$A$36)&gt;=$Z$4)*(('[8]1'!$C$9:$C$36)=$G62))-SUMPRODUCT(('[8]1'!$BV$9:$BW$36)*--(TODAY()-('[8]1'!$A$9:$A$36)&lt;$Z$4)*(('[8]1'!$C$9:$C$36)=G62))&lt;0,"",SUMPRODUCT(('[8]1'!$BT$9:$BU$36-'[8]1'!$BV$9:$BW$36)*--(TODAY()-('[8]1'!$A$9:$A$36)&gt;=$Z$4)*(('[8]1'!$C$9:$C$36)=$G62))-SUMPRODUCT(('[8]1'!$BV$9:$BW$36)*--(TODAY()-('[8]1'!$A$9:$A$36)&lt;$Z$4)*(('[8]1'!$C$9:$C$36)=G62)))</f>
        <v>0</v>
      </c>
      <c r="AA62" s="300">
        <f ca="1">IF(SUMPRODUCT(('[8]1'!$BT$9:$BU$36-'[8]1'!$BV$9:$BW$36)*--(TODAY()-('[8]1'!$A$9:$A$36)&gt;=$AA$4)*(('[8]1'!$C$9:$C$36)=$G62))-SUMPRODUCT(('[8]1'!$BV$9:$BW$36)*--(TODAY()-('[8]1'!$A$9:$A$36)&lt;$AA$4)*(('[8]1'!$C$9:$C$36)=$G62))-SUM(Z62:Z62)&lt;0,"",SUMPRODUCT(('[8]1'!$BT$9:$BU$36-'[8]1'!$BV$9:$BW$36)*--(TODAY()-('[8]1'!$A$9:$A$36)&gt;=$AA$4)*(('[8]1'!$C$9:$C$36)=$G62))-SUMPRODUCT(('[8]1'!$BV$9:$BW$36)*--(TODAY()-('[8]1'!$A$9:$A$36)&lt;$AA$4)*(('[8]1'!$C$9:$C$36)=$G62))-SUM(Z62:Z62))</f>
        <v>0</v>
      </c>
      <c r="AB62" s="300">
        <f ca="1">IF(SUMPRODUCT(('[8]1'!$BT$9:$BU$36-'[8]1'!$BV$9:$BW$36)*--(TODAY()-('[8]1'!$A$9:$A$36)&gt;=$AB$4)*(('[8]1'!$C$9:$C$36)=$G62))-SUMPRODUCT(('[8]1'!$BV$9:$BW$36)*--(TODAY()-('[8]1'!$A$9:$A$36)&lt;$AB$4)*(('[8]1'!$C$9:$C$36)=$G62))-SUM(Z62:AA62)&lt;0,"",SUMPRODUCT(('[8]1'!$BT$9:$BU$36-'[8]1'!$BV$9:$BW$36)*--(TODAY()-('[8]1'!$A$9:$A$36)&gt;=$AB$4)*(('[8]1'!$C$9:$C$36)=$G62))-SUMPRODUCT(('[8]1'!$BV$9:$BW$36)*--(TODAY()-('[8]1'!$A$9:$A$36)&lt;$AB$4)*(('[8]1'!$C$9:$C$36)=$G62))-SUM(Z62:AA62))</f>
        <v>0</v>
      </c>
      <c r="AC62" s="300">
        <f ca="1">IF(SUMPRODUCT(('[8]1'!$BT$9:$BU$36-'[8]1'!$BV$9:$BW$36)*--(TODAY()-('[8]1'!$A$9:$A$36)&gt;=$AC$4)*(('[8]1'!$C$9:$C$36)=$G62))-SUMPRODUCT(('[8]1'!$BV$9:$BW$36)*--(TODAY()-('[8]1'!$A$9:$A$36)&lt;$AC$4)*(('[8]1'!$C$9:$C$36)=$G62))-SUM(Z62:AB62)&lt;0,"",SUMPRODUCT(('[8]1'!$BT$9:$BU$36-'[8]1'!$BV$9:$BW$36)*--(TODAY()-('[8]1'!$A$9:$A$36)&gt;=$AC$4)*(('[8]1'!$C$9:$C$36)=$G62))-SUMPRODUCT(('[8]1'!$BV$9:$BW$36)*--(TODAY()-('[8]1'!$A$9:$A$36)&lt;$AC$4)*(('[8]1'!$C$9:$C$36)=$G62))-SUM(Z62:AB62))</f>
        <v>0</v>
      </c>
      <c r="AD62" s="300">
        <f ca="1">IF(SUMPRODUCT(('[8]1'!$BT$9:$BU$36-'[8]1'!$BV$9:$BW$36)*--(TODAY()-('[8]1'!$A$9:$A$36)&gt;=$AD$4)*(('[8]1'!$C$9:$C$36)=$G62))-SUMPRODUCT(('[8]1'!$BV$9:$BW$36)*--(TODAY()-('[8]1'!$A$9:$A$36)&lt;$AD$4)*(('[8]1'!$C$9:$C$36)=$G62))-SUM(Z62:AC62)&lt;0,"",SUMPRODUCT(('[8]1'!$BT$9:$BU$36-'[8]1'!$BV$9:$BW$36)*--(TODAY()-('[8]1'!$A$9:$A$36)&gt;=$AD$4)*(('[8]1'!$C$9:$C$36)=$G62))-SUMPRODUCT(('[8]1'!$BV$9:$BW$36)*--(TODAY()-('[8]1'!$A$9:$A$36)&lt;$AD$4)*(('[8]1'!$C$9:$C$36)=$G62))-SUM(Z62:AC62))</f>
        <v>0</v>
      </c>
      <c r="AE62" s="300">
        <f ca="1">IF(SUMPRODUCT(('[8]1'!$BT$9:$BU$36-'[8]1'!$BV$9:$BW$36)*--(TODAY()-('[8]1'!$A$9:$A$36)&gt;=$AE$4)*(('[8]1'!$C$9:$C$36)=$G62))-SUMPRODUCT(('[8]1'!$BV$9:$BW$36)*--(TODAY()-('[8]1'!$A$9:$A$36)&lt;$AE$4)*(('[8]1'!$C$9:$C$36)=$G62))-SUM(Z62:AD62)&lt;0,"",SUMPRODUCT(('[8]1'!$BT$9:$BU$36-'[8]1'!$BV$9:$BW$36)*--(TODAY()-('[8]1'!$A$9:$A$36)&gt;=$AE$4)*(('[8]1'!$C$9:$C$36)=$G62))-SUMPRODUCT(('[8]1'!$BV$9:$BW$36)*--(TODAY()-('[8]1'!$A$9:$A$36)&lt;$AE$4)*(('[8]1'!$C$9:$C$36)=$G62))-SUM(Z62:AD62))</f>
        <v>0</v>
      </c>
      <c r="AF62" s="301">
        <f ca="1">IF(SUMPRODUCT(('[8]1'!$BT$9:$BU$36-'[8]1'!$BV$9:$BW$36)*--(TODAY()-('[8]1'!$A$9:$A$36)&gt;=$AF$4)*(('[8]1'!$C$9:$C$36)=$G62))-SUMPRODUCT(('[8]1'!$BV$9:$BW$36)*--(TODAY()-('[8]1'!$A$9:$A$36)&lt;$AF$4)*(('[8]1'!$C$9:$C$36)=$G62))-SUM(Z62:AE62)&lt;0,"",SUMPRODUCT(('[8]1'!$BT$9:$BU$36-'[8]1'!$BV$9:$BW$36)*--(TODAY()-('[8]1'!$A$9:$A$36)&gt;=$AF$4)*(('[8]1'!$C$9:$C$36)=$G62))-SUMPRODUCT(('[8]1'!$BV$9:$BW$36)*--(TODAY()-('[8]1'!$A$9:$A$36)&lt;$AF$4)*(('[8]1'!$C$9:$C$36)=$G62))-SUM(Z62:AE62))</f>
        <v>0</v>
      </c>
    </row>
    <row r="63" spans="4:33" ht="15.75" thickBot="1">
      <c r="D63" s="569"/>
      <c r="E63" s="302"/>
      <c r="F63" s="302"/>
      <c r="G63" s="144" t="str">
        <f t="array" ref="G63">IFERROR(INDEX('5'!$H$8:$BK$117,SMALL(IF('5'!$BK$8:$BK$117&gt;0,ROW('5'!$BK$8:$BK$117)),ROW(G59))-4,COLUMN()-7),"")</f>
        <v/>
      </c>
      <c r="H63" s="291">
        <f>SUMIFS('[8]1'!BU:BU,'[8]1'!C:C,$G63,'[8]1'!BN:BN,$A$3)+SUMIFS('[8]1'!BT:BT,'[8]1'!C:C,$G63,'[8]1'!BN:BN,$A$3)-(SUMIFS('[8]1'!BW:BW,'[8]1'!C:C,$G63,'[8]1'!BN:BN,$A$3))-(SUMIFS('[8]1'!BV:BV,'[8]1'!C:C,$G63,'[8]1'!BN:BN,$A$3))</f>
        <v>0</v>
      </c>
      <c r="I63" s="280">
        <f>SUMIFS('[8]1'!BX:BX,'[8]1'!C:C,$G63,'[8]1'!BN:BN,$A$3)-(SUMIFS('[8]1'!BY:BY,'[8]1'!C:C,$G63,'[8]1'!BN:BN,$A$3))</f>
        <v>0</v>
      </c>
      <c r="J63" s="292">
        <f>P63+R63+T63</f>
        <v>0</v>
      </c>
      <c r="K63" s="293"/>
      <c r="L63" s="293"/>
      <c r="M63" s="293"/>
      <c r="N63" s="282">
        <f>IF(I63="",H63-J63,I63-J63)</f>
        <v>0</v>
      </c>
      <c r="O63" s="294" t="str">
        <f>IF(N63&gt;0,N63,"")</f>
        <v/>
      </c>
      <c r="P63" s="295"/>
      <c r="Q63" s="296"/>
      <c r="R63" s="297"/>
      <c r="S63" s="168"/>
      <c r="T63" s="298"/>
      <c r="U63" s="168"/>
      <c r="V63" s="169"/>
      <c r="W63" s="170"/>
      <c r="X63" s="299"/>
      <c r="Y63" s="172"/>
      <c r="Z63" s="300">
        <f ca="1">IF(SUMPRODUCT(('[8]1'!$BT$9:$BU$36-'[8]1'!$BV$9:$BW$36)*--(TODAY()-('[8]1'!$A$9:$A$36)&gt;=$Z$4)*(('[8]1'!$C$9:$C$36)=$G63))-SUMPRODUCT(('[8]1'!$BV$9:$BW$36)*--(TODAY()-('[8]1'!$A$9:$A$36)&lt;$Z$4)*(('[8]1'!$C$9:$C$36)=G63))&lt;0,"",SUMPRODUCT(('[8]1'!$BT$9:$BU$36-'[8]1'!$BV$9:$BW$36)*--(TODAY()-('[8]1'!$A$9:$A$36)&gt;=$Z$4)*(('[8]1'!$C$9:$C$36)=$G63))-SUMPRODUCT(('[8]1'!$BV$9:$BW$36)*--(TODAY()-('[8]1'!$A$9:$A$36)&lt;$Z$4)*(('[8]1'!$C$9:$C$36)=G63)))</f>
        <v>0</v>
      </c>
      <c r="AA63" s="300">
        <f ca="1">IF(SUMPRODUCT(('[8]1'!$BT$9:$BU$36-'[8]1'!$BV$9:$BW$36)*--(TODAY()-('[8]1'!$A$9:$A$36)&gt;=$AA$4)*(('[8]1'!$C$9:$C$36)=$G63))-SUMPRODUCT(('[8]1'!$BV$9:$BW$36)*--(TODAY()-('[8]1'!$A$9:$A$36)&lt;$AA$4)*(('[8]1'!$C$9:$C$36)=$G63))-SUM(Z63:Z63)&lt;0,"",SUMPRODUCT(('[8]1'!$BT$9:$BU$36-'[8]1'!$BV$9:$BW$36)*--(TODAY()-('[8]1'!$A$9:$A$36)&gt;=$AA$4)*(('[8]1'!$C$9:$C$36)=$G63))-SUMPRODUCT(('[8]1'!$BV$9:$BW$36)*--(TODAY()-('[8]1'!$A$9:$A$36)&lt;$AA$4)*(('[8]1'!$C$9:$C$36)=$G63))-SUM(Z63:Z63))</f>
        <v>0</v>
      </c>
      <c r="AB63" s="300">
        <f ca="1">IF(SUMPRODUCT(('[8]1'!$BT$9:$BU$36-'[8]1'!$BV$9:$BW$36)*--(TODAY()-('[8]1'!$A$9:$A$36)&gt;=$AB$4)*(('[8]1'!$C$9:$C$36)=$G63))-SUMPRODUCT(('[8]1'!$BV$9:$BW$36)*--(TODAY()-('[8]1'!$A$9:$A$36)&lt;$AB$4)*(('[8]1'!$C$9:$C$36)=$G63))-SUM(Z63:AA63)&lt;0,"",SUMPRODUCT(('[8]1'!$BT$9:$BU$36-'[8]1'!$BV$9:$BW$36)*--(TODAY()-('[8]1'!$A$9:$A$36)&gt;=$AB$4)*(('[8]1'!$C$9:$C$36)=$G63))-SUMPRODUCT(('[8]1'!$BV$9:$BW$36)*--(TODAY()-('[8]1'!$A$9:$A$36)&lt;$AB$4)*(('[8]1'!$C$9:$C$36)=$G63))-SUM(Z63:AA63))</f>
        <v>0</v>
      </c>
      <c r="AC63" s="300">
        <f ca="1">IF(SUMPRODUCT(('[8]1'!$BT$9:$BU$36-'[8]1'!$BV$9:$BW$36)*--(TODAY()-('[8]1'!$A$9:$A$36)&gt;=$AC$4)*(('[8]1'!$C$9:$C$36)=$G63))-SUMPRODUCT(('[8]1'!$BV$9:$BW$36)*--(TODAY()-('[8]1'!$A$9:$A$36)&lt;$AC$4)*(('[8]1'!$C$9:$C$36)=$G63))-SUM(Z63:AB63)&lt;0,"",SUMPRODUCT(('[8]1'!$BT$9:$BU$36-'[8]1'!$BV$9:$BW$36)*--(TODAY()-('[8]1'!$A$9:$A$36)&gt;=$AC$4)*(('[8]1'!$C$9:$C$36)=$G63))-SUMPRODUCT(('[8]1'!$BV$9:$BW$36)*--(TODAY()-('[8]1'!$A$9:$A$36)&lt;$AC$4)*(('[8]1'!$C$9:$C$36)=$G63))-SUM(Z63:AB63))</f>
        <v>0</v>
      </c>
      <c r="AD63" s="300">
        <f ca="1">IF(SUMPRODUCT(('[8]1'!$BT$9:$BU$36-'[8]1'!$BV$9:$BW$36)*--(TODAY()-('[8]1'!$A$9:$A$36)&gt;=$AD$4)*(('[8]1'!$C$9:$C$36)=$G63))-SUMPRODUCT(('[8]1'!$BV$9:$BW$36)*--(TODAY()-('[8]1'!$A$9:$A$36)&lt;$AD$4)*(('[8]1'!$C$9:$C$36)=$G63))-SUM(Z63:AC63)&lt;0,"",SUMPRODUCT(('[8]1'!$BT$9:$BU$36-'[8]1'!$BV$9:$BW$36)*--(TODAY()-('[8]1'!$A$9:$A$36)&gt;=$AD$4)*(('[8]1'!$C$9:$C$36)=$G63))-SUMPRODUCT(('[8]1'!$BV$9:$BW$36)*--(TODAY()-('[8]1'!$A$9:$A$36)&lt;$AD$4)*(('[8]1'!$C$9:$C$36)=$G63))-SUM(Z63:AC63))</f>
        <v>0</v>
      </c>
      <c r="AE63" s="300">
        <f ca="1">IF(SUMPRODUCT(('[8]1'!$BT$9:$BU$36-'[8]1'!$BV$9:$BW$36)*--(TODAY()-('[8]1'!$A$9:$A$36)&gt;=$AE$4)*(('[8]1'!$C$9:$C$36)=$G63))-SUMPRODUCT(('[8]1'!$BV$9:$BW$36)*--(TODAY()-('[8]1'!$A$9:$A$36)&lt;$AE$4)*(('[8]1'!$C$9:$C$36)=$G63))-SUM(Z63:AD63)&lt;0,"",SUMPRODUCT(('[8]1'!$BT$9:$BU$36-'[8]1'!$BV$9:$BW$36)*--(TODAY()-('[8]1'!$A$9:$A$36)&gt;=$AE$4)*(('[8]1'!$C$9:$C$36)=$G63))-SUMPRODUCT(('[8]1'!$BV$9:$BW$36)*--(TODAY()-('[8]1'!$A$9:$A$36)&lt;$AE$4)*(('[8]1'!$C$9:$C$36)=$G63))-SUM(Z63:AD63))</f>
        <v>0</v>
      </c>
      <c r="AF63" s="301">
        <f ca="1">IF(SUMPRODUCT(('[8]1'!$BT$9:$BU$36-'[8]1'!$BV$9:$BW$36)*--(TODAY()-('[8]1'!$A$9:$A$36)&gt;=$AF$4)*(('[8]1'!$C$9:$C$36)=$G63))-SUMPRODUCT(('[8]1'!$BV$9:$BW$36)*--(TODAY()-('[8]1'!$A$9:$A$36)&lt;$AF$4)*(('[8]1'!$C$9:$C$36)=$G63))-SUM(Z63:AE63)&lt;0,"",SUMPRODUCT(('[8]1'!$BT$9:$BU$36-'[8]1'!$BV$9:$BW$36)*--(TODAY()-('[8]1'!$A$9:$A$36)&gt;=$AF$4)*(('[8]1'!$C$9:$C$36)=$G63))-SUMPRODUCT(('[8]1'!$BV$9:$BW$36)*--(TODAY()-('[8]1'!$A$9:$A$36)&lt;$AF$4)*(('[8]1'!$C$9:$C$36)=$G63))-SUM(Z63:AE63))</f>
        <v>0</v>
      </c>
    </row>
    <row r="64" spans="4:33" ht="15.75" thickBot="1">
      <c r="D64" s="569"/>
      <c r="E64" s="302"/>
      <c r="F64" s="302"/>
      <c r="G64" s="144" t="str">
        <f t="array" ref="G64">IFERROR(INDEX('5'!$H$8:$BK$117,SMALL(IF('5'!$BK$8:$BK$117&gt;0,ROW('5'!$BK$8:$BK$117)),ROW(G60))-4,COLUMN()-7),"")</f>
        <v/>
      </c>
      <c r="H64" s="291">
        <f>SUMIFS('[8]1'!BU:BU,'[8]1'!C:C,$G64,'[8]1'!BN:BN,$A$3)+SUMIFS('[8]1'!BT:BT,'[8]1'!C:C,$G64,'[8]1'!BN:BN,$A$3)-(SUMIFS('[8]1'!BW:BW,'[8]1'!C:C,$G64,'[8]1'!BN:BN,$A$3))-(SUMIFS('[8]1'!BV:BV,'[8]1'!C:C,$G64,'[8]1'!BN:BN,$A$3))</f>
        <v>0</v>
      </c>
      <c r="I64" s="280">
        <f>SUMIFS('[8]1'!BX:BX,'[8]1'!C:C,$G64,'[8]1'!BN:BN,$A$3)-(SUMIFS('[8]1'!BY:BY,'[8]1'!C:C,$G64,'[8]1'!BN:BN,$A$3))</f>
        <v>0</v>
      </c>
      <c r="J64" s="292">
        <f>P64+R64+T64</f>
        <v>0</v>
      </c>
      <c r="K64" s="293"/>
      <c r="L64" s="293"/>
      <c r="M64" s="293"/>
      <c r="N64" s="282">
        <f>IF(I64="",H64-J64,I64-J64)</f>
        <v>0</v>
      </c>
      <c r="O64" s="294" t="str">
        <f>IF(N64&gt;0,N64,"")</f>
        <v/>
      </c>
      <c r="P64" s="295"/>
      <c r="Q64" s="296"/>
      <c r="R64" s="297"/>
      <c r="S64" s="168"/>
      <c r="T64" s="298"/>
      <c r="U64" s="168"/>
      <c r="V64" s="169"/>
      <c r="W64" s="170"/>
      <c r="X64" s="299"/>
      <c r="Y64" s="172"/>
      <c r="Z64" s="300">
        <f ca="1">IF(SUMPRODUCT(('[8]1'!$BT$9:$BU$36-'[8]1'!$BV$9:$BW$36)*--(TODAY()-('[8]1'!$A$9:$A$36)&gt;=$Z$4)*(('[8]1'!$C$9:$C$36)=$G64))-SUMPRODUCT(('[8]1'!$BV$9:$BW$36)*--(TODAY()-('[8]1'!$A$9:$A$36)&lt;$Z$4)*(('[8]1'!$C$9:$C$36)=G64))&lt;0,"",SUMPRODUCT(('[8]1'!$BT$9:$BU$36-'[8]1'!$BV$9:$BW$36)*--(TODAY()-('[8]1'!$A$9:$A$36)&gt;=$Z$4)*(('[8]1'!$C$9:$C$36)=$G64))-SUMPRODUCT(('[8]1'!$BV$9:$BW$36)*--(TODAY()-('[8]1'!$A$9:$A$36)&lt;$Z$4)*(('[8]1'!$C$9:$C$36)=G64)))</f>
        <v>0</v>
      </c>
      <c r="AA64" s="300">
        <f ca="1">IF(SUMPRODUCT(('[8]1'!$BT$9:$BU$36-'[8]1'!$BV$9:$BW$36)*--(TODAY()-('[8]1'!$A$9:$A$36)&gt;=$AA$4)*(('[8]1'!$C$9:$C$36)=$G64))-SUMPRODUCT(('[8]1'!$BV$9:$BW$36)*--(TODAY()-('[8]1'!$A$9:$A$36)&lt;$AA$4)*(('[8]1'!$C$9:$C$36)=$G64))-SUM(Z64:Z64)&lt;0,"",SUMPRODUCT(('[8]1'!$BT$9:$BU$36-'[8]1'!$BV$9:$BW$36)*--(TODAY()-('[8]1'!$A$9:$A$36)&gt;=$AA$4)*(('[8]1'!$C$9:$C$36)=$G64))-SUMPRODUCT(('[8]1'!$BV$9:$BW$36)*--(TODAY()-('[8]1'!$A$9:$A$36)&lt;$AA$4)*(('[8]1'!$C$9:$C$36)=$G64))-SUM(Z64:Z64))</f>
        <v>0</v>
      </c>
      <c r="AB64" s="300">
        <f ca="1">IF(SUMPRODUCT(('[8]1'!$BT$9:$BU$36-'[8]1'!$BV$9:$BW$36)*--(TODAY()-('[8]1'!$A$9:$A$36)&gt;=$AB$4)*(('[8]1'!$C$9:$C$36)=$G64))-SUMPRODUCT(('[8]1'!$BV$9:$BW$36)*--(TODAY()-('[8]1'!$A$9:$A$36)&lt;$AB$4)*(('[8]1'!$C$9:$C$36)=$G64))-SUM(Z64:AA64)&lt;0,"",SUMPRODUCT(('[8]1'!$BT$9:$BU$36-'[8]1'!$BV$9:$BW$36)*--(TODAY()-('[8]1'!$A$9:$A$36)&gt;=$AB$4)*(('[8]1'!$C$9:$C$36)=$G64))-SUMPRODUCT(('[8]1'!$BV$9:$BW$36)*--(TODAY()-('[8]1'!$A$9:$A$36)&lt;$AB$4)*(('[8]1'!$C$9:$C$36)=$G64))-SUM(Z64:AA64))</f>
        <v>0</v>
      </c>
      <c r="AC64" s="300">
        <f ca="1">IF(SUMPRODUCT(('[8]1'!$BT$9:$BU$36-'[8]1'!$BV$9:$BW$36)*--(TODAY()-('[8]1'!$A$9:$A$36)&gt;=$AC$4)*(('[8]1'!$C$9:$C$36)=$G64))-SUMPRODUCT(('[8]1'!$BV$9:$BW$36)*--(TODAY()-('[8]1'!$A$9:$A$36)&lt;$AC$4)*(('[8]1'!$C$9:$C$36)=$G64))-SUM(Z64:AB64)&lt;0,"",SUMPRODUCT(('[8]1'!$BT$9:$BU$36-'[8]1'!$BV$9:$BW$36)*--(TODAY()-('[8]1'!$A$9:$A$36)&gt;=$AC$4)*(('[8]1'!$C$9:$C$36)=$G64))-SUMPRODUCT(('[8]1'!$BV$9:$BW$36)*--(TODAY()-('[8]1'!$A$9:$A$36)&lt;$AC$4)*(('[8]1'!$C$9:$C$36)=$G64))-SUM(Z64:AB64))</f>
        <v>0</v>
      </c>
      <c r="AD64" s="300">
        <f ca="1">IF(SUMPRODUCT(('[8]1'!$BT$9:$BU$36-'[8]1'!$BV$9:$BW$36)*--(TODAY()-('[8]1'!$A$9:$A$36)&gt;=$AD$4)*(('[8]1'!$C$9:$C$36)=$G64))-SUMPRODUCT(('[8]1'!$BV$9:$BW$36)*--(TODAY()-('[8]1'!$A$9:$A$36)&lt;$AD$4)*(('[8]1'!$C$9:$C$36)=$G64))-SUM(Z64:AC64)&lt;0,"",SUMPRODUCT(('[8]1'!$BT$9:$BU$36-'[8]1'!$BV$9:$BW$36)*--(TODAY()-('[8]1'!$A$9:$A$36)&gt;=$AD$4)*(('[8]1'!$C$9:$C$36)=$G64))-SUMPRODUCT(('[8]1'!$BV$9:$BW$36)*--(TODAY()-('[8]1'!$A$9:$A$36)&lt;$AD$4)*(('[8]1'!$C$9:$C$36)=$G64))-SUM(Z64:AC64))</f>
        <v>0</v>
      </c>
      <c r="AE64" s="300">
        <f ca="1">IF(SUMPRODUCT(('[8]1'!$BT$9:$BU$36-'[8]1'!$BV$9:$BW$36)*--(TODAY()-('[8]1'!$A$9:$A$36)&gt;=$AE$4)*(('[8]1'!$C$9:$C$36)=$G64))-SUMPRODUCT(('[8]1'!$BV$9:$BW$36)*--(TODAY()-('[8]1'!$A$9:$A$36)&lt;$AE$4)*(('[8]1'!$C$9:$C$36)=$G64))-SUM(Z64:AD64)&lt;0,"",SUMPRODUCT(('[8]1'!$BT$9:$BU$36-'[8]1'!$BV$9:$BW$36)*--(TODAY()-('[8]1'!$A$9:$A$36)&gt;=$AE$4)*(('[8]1'!$C$9:$C$36)=$G64))-SUMPRODUCT(('[8]1'!$BV$9:$BW$36)*--(TODAY()-('[8]1'!$A$9:$A$36)&lt;$AE$4)*(('[8]1'!$C$9:$C$36)=$G64))-SUM(Z64:AD64))</f>
        <v>0</v>
      </c>
      <c r="AF64" s="301">
        <f ca="1">IF(SUMPRODUCT(('[8]1'!$BT$9:$BU$36-'[8]1'!$BV$9:$BW$36)*--(TODAY()-('[8]1'!$A$9:$A$36)&gt;=$AF$4)*(('[8]1'!$C$9:$C$36)=$G64))-SUMPRODUCT(('[8]1'!$BV$9:$BW$36)*--(TODAY()-('[8]1'!$A$9:$A$36)&lt;$AF$4)*(('[8]1'!$C$9:$C$36)=$G64))-SUM(Z64:AE64)&lt;0,"",SUMPRODUCT(('[8]1'!$BT$9:$BU$36-'[8]1'!$BV$9:$BW$36)*--(TODAY()-('[8]1'!$A$9:$A$36)&gt;=$AF$4)*(('[8]1'!$C$9:$C$36)=$G64))-SUMPRODUCT(('[8]1'!$BV$9:$BW$36)*--(TODAY()-('[8]1'!$A$9:$A$36)&lt;$AF$4)*(('[8]1'!$C$9:$C$36)=$G64))-SUM(Z64:AE64))</f>
        <v>0</v>
      </c>
    </row>
    <row r="65" spans="4:33" ht="15.75" thickBot="1">
      <c r="D65" s="569"/>
      <c r="E65" s="302">
        <v>5</v>
      </c>
      <c r="F65" s="302" t="s">
        <v>51</v>
      </c>
      <c r="G65" s="144" t="str">
        <f t="array" ref="G65">IFERROR(INDEX('5'!$H$8:$BK$117,SMALL(IF('5'!$BK$8:$BK$117&gt;0,ROW('5'!$BK$8:$BK$117)),ROW(G61))-4,COLUMN()-7),"")</f>
        <v/>
      </c>
      <c r="H65" s="303">
        <f>SUMIFS('[8]1'!BU:BU,'[8]1'!C:C,$G65,'[8]1'!BN:BN,$A$3)+SUMIFS('[8]1'!BT:BT,'[8]1'!C:C,$G65,'[8]1'!BN:BN,$A$3)-(SUMIFS('[8]1'!BW:BW,'[8]1'!C:C,$G65,'[8]1'!BN:BN,$A$3))-(SUMIFS('[8]1'!BV:BV,'[8]1'!C:C,$G65,'[8]1'!BN:BN,$A$3))</f>
        <v>0</v>
      </c>
      <c r="I65" s="280">
        <f>SUMIFS('[8]1'!BX:BX,'[8]1'!C:C,$G65,'[8]1'!BN:BN,$A$3)-(SUMIFS('[8]1'!BY:BY,'[8]1'!C:C,$G65,'[8]1'!BN:BN,$A$3))</f>
        <v>0</v>
      </c>
      <c r="J65" s="292">
        <f t="shared" ref="J65:J66" si="67">P65+R65+T65</f>
        <v>0</v>
      </c>
      <c r="K65" s="293" t="str">
        <f>IF(O65&gt;=0," ",W65-#REF!)</f>
        <v xml:space="preserve"> </v>
      </c>
      <c r="L65" s="293" t="str">
        <f t="shared" ref="L65" si="68">IF(O65&gt;=0," ",MOD(K65,30))</f>
        <v xml:space="preserve"> </v>
      </c>
      <c r="M65" s="293" t="str">
        <f t="shared" ref="M65" si="69">IF(O65&gt;=0," ",TRUNC(K65/30))</f>
        <v xml:space="preserve"> </v>
      </c>
      <c r="N65" s="282">
        <f t="shared" ref="N65" si="70">IF(I65="",H65-J65,I65-J65)</f>
        <v>0</v>
      </c>
      <c r="O65" s="304" t="str">
        <f t="shared" ref="O65" si="71">IF(N65&gt;0,N65,"")</f>
        <v/>
      </c>
      <c r="P65" s="298"/>
      <c r="Q65" s="296"/>
      <c r="R65" s="298"/>
      <c r="S65" s="168"/>
      <c r="T65" s="298"/>
      <c r="U65" s="168"/>
      <c r="V65" s="169">
        <f>MAX(Q65,S65,U65)</f>
        <v>0</v>
      </c>
      <c r="W65" s="170">
        <f ca="1">IF(V65&gt;1/1/2012,V65,NOW())</f>
        <v>44376.405651273148</v>
      </c>
      <c r="X65" s="299"/>
      <c r="Y65" s="172"/>
      <c r="Z65" s="300">
        <f ca="1">IF(SUMPRODUCT(('[8]1'!$BT$9:$BU$36-'[8]1'!$BV$9:$BW$36)*--(TODAY()-('[8]1'!$A$9:$A$36)&gt;=$Z$4)*(('[8]1'!$C$9:$C$36)=$G65))-SUMPRODUCT(('[8]1'!$BV$9:$BW$36)*--(TODAY()-('[8]1'!$A$9:$A$36)&lt;$Z$4)*(('[8]1'!$C$9:$C$36)=G65))&lt;0,"",SUMPRODUCT(('[8]1'!$BT$9:$BU$36-'[8]1'!$BV$9:$BW$36)*--(TODAY()-('[8]1'!$A$9:$A$36)&gt;=$Z$4)*(('[8]1'!$C$9:$C$36)=$G65))-SUMPRODUCT(('[8]1'!$BV$9:$BW$36)*--(TODAY()-('[8]1'!$A$9:$A$36)&lt;$Z$4)*(('[8]1'!$C$9:$C$36)=G65)))</f>
        <v>0</v>
      </c>
      <c r="AA65" s="300">
        <f ca="1">IF(SUMPRODUCT(('[8]1'!$BT$9:$BU$36-'[8]1'!$BV$9:$BW$36)*--(TODAY()-('[8]1'!$A$9:$A$36)&gt;=$AA$4)*(('[8]1'!$C$9:$C$36)=$G65))-SUMPRODUCT(('[8]1'!$BV$9:$BW$36)*--(TODAY()-('[8]1'!$A$9:$A$36)&lt;$AA$4)*(('[8]1'!$C$9:$C$36)=$G65))-SUM(Z65:Z65)&lt;0,"",SUMPRODUCT(('[8]1'!$BT$9:$BU$36-'[8]1'!$BV$9:$BW$36)*--(TODAY()-('[8]1'!$A$9:$A$36)&gt;=$AA$4)*(('[8]1'!$C$9:$C$36)=$G65))-SUMPRODUCT(('[8]1'!$BV$9:$BW$36)*--(TODAY()-('[8]1'!$A$9:$A$36)&lt;$AA$4)*(('[8]1'!$C$9:$C$36)=$G65))-SUM(Z65:Z65))</f>
        <v>0</v>
      </c>
      <c r="AB65" s="300">
        <f ca="1">IF(SUMPRODUCT(('[8]1'!$BT$9:$BU$36-'[8]1'!$BV$9:$BW$36)*--(TODAY()-('[8]1'!$A$9:$A$36)&gt;=$AB$4)*(('[8]1'!$C$9:$C$36)=$G65))-SUMPRODUCT(('[8]1'!$BV$9:$BW$36)*--(TODAY()-('[8]1'!$A$9:$A$36)&lt;$AB$4)*(('[8]1'!$C$9:$C$36)=$G65))-SUM(Z65:AA65)&lt;0,"",SUMPRODUCT(('[8]1'!$BT$9:$BU$36-'[8]1'!$BV$9:$BW$36)*--(TODAY()-('[8]1'!$A$9:$A$36)&gt;=$AB$4)*(('[8]1'!$C$9:$C$36)=$G65))-SUMPRODUCT(('[8]1'!$BV$9:$BW$36)*--(TODAY()-('[8]1'!$A$9:$A$36)&lt;$AB$4)*(('[8]1'!$C$9:$C$36)=$G65))-SUM(Z65:AA65))</f>
        <v>0</v>
      </c>
      <c r="AC65" s="300">
        <f ca="1">IF(SUMPRODUCT(('[8]1'!$BT$9:$BU$36-'[8]1'!$BV$9:$BW$36)*--(TODAY()-('[8]1'!$A$9:$A$36)&gt;=$AC$4)*(('[8]1'!$C$9:$C$36)=$G65))-SUMPRODUCT(('[8]1'!$BV$9:$BW$36)*--(TODAY()-('[8]1'!$A$9:$A$36)&lt;$AC$4)*(('[8]1'!$C$9:$C$36)=$G65))-SUM(Z65:AB65)&lt;0,"",SUMPRODUCT(('[8]1'!$BT$9:$BU$36-'[8]1'!$BV$9:$BW$36)*--(TODAY()-('[8]1'!$A$9:$A$36)&gt;=$AC$4)*(('[8]1'!$C$9:$C$36)=$G65))-SUMPRODUCT(('[8]1'!$BV$9:$BW$36)*--(TODAY()-('[8]1'!$A$9:$A$36)&lt;$AC$4)*(('[8]1'!$C$9:$C$36)=$G65))-SUM(Z65:AB65))</f>
        <v>0</v>
      </c>
      <c r="AD65" s="300">
        <f ca="1">IF(SUMPRODUCT(('[8]1'!$BT$9:$BU$36-'[8]1'!$BV$9:$BW$36)*--(TODAY()-('[8]1'!$A$9:$A$36)&gt;=$AD$4)*(('[8]1'!$C$9:$C$36)=$G65))-SUMPRODUCT(('[8]1'!$BV$9:$BW$36)*--(TODAY()-('[8]1'!$A$9:$A$36)&lt;$AD$4)*(('[8]1'!$C$9:$C$36)=$G65))-SUM(Z65:AC65)&lt;0,"",SUMPRODUCT(('[8]1'!$BT$9:$BU$36-'[8]1'!$BV$9:$BW$36)*--(TODAY()-('[8]1'!$A$9:$A$36)&gt;=$AD$4)*(('[8]1'!$C$9:$C$36)=$G65))-SUMPRODUCT(('[8]1'!$BV$9:$BW$36)*--(TODAY()-('[8]1'!$A$9:$A$36)&lt;$AD$4)*(('[8]1'!$C$9:$C$36)=$G65))-SUM(Z65:AC65))</f>
        <v>0</v>
      </c>
      <c r="AE65" s="300">
        <f ca="1">IF(SUMPRODUCT(('[8]1'!$BT$9:$BU$36-'[8]1'!$BV$9:$BW$36)*--(TODAY()-('[8]1'!$A$9:$A$36)&gt;=$AE$4)*(('[8]1'!$C$9:$C$36)=$G65))-SUMPRODUCT(('[8]1'!$BV$9:$BW$36)*--(TODAY()-('[8]1'!$A$9:$A$36)&lt;$AE$4)*(('[8]1'!$C$9:$C$36)=$G65))-SUM(Z65:AD65)&lt;0,"",SUMPRODUCT(('[8]1'!$BT$9:$BU$36-'[8]1'!$BV$9:$BW$36)*--(TODAY()-('[8]1'!$A$9:$A$36)&gt;=$AE$4)*(('[8]1'!$C$9:$C$36)=$G65))-SUMPRODUCT(('[8]1'!$BV$9:$BW$36)*--(TODAY()-('[8]1'!$A$9:$A$36)&lt;$AE$4)*(('[8]1'!$C$9:$C$36)=$G65))-SUM(Z65:AD65))</f>
        <v>0</v>
      </c>
      <c r="AF65" s="301">
        <f ca="1">IF(SUMPRODUCT(('[8]1'!$BT$9:$BU$36-'[8]1'!$BV$9:$BW$36)*--(TODAY()-('[8]1'!$A$9:$A$36)&gt;=$AF$4)*(('[8]1'!$C$9:$C$36)=$G65))-SUMPRODUCT(('[8]1'!$BV$9:$BW$36)*--(TODAY()-('[8]1'!$A$9:$A$36)&lt;$AF$4)*(('[8]1'!$C$9:$C$36)=$G65))-SUM(Z65:AE65)&lt;0,"",SUMPRODUCT(('[8]1'!$BT$9:$BU$36-'[8]1'!$BV$9:$BW$36)*--(TODAY()-('[8]1'!$A$9:$A$36)&gt;=$AF$4)*(('[8]1'!$C$9:$C$36)=$G65))-SUMPRODUCT(('[8]1'!$BV$9:$BW$36)*--(TODAY()-('[8]1'!$A$9:$A$36)&lt;$AF$4)*(('[8]1'!$C$9:$C$36)=$G65))-SUM(Z65:AE65))</f>
        <v>0</v>
      </c>
    </row>
    <row r="66" spans="4:33" ht="15.75" thickBot="1">
      <c r="D66" s="569"/>
      <c r="E66" s="302"/>
      <c r="F66" s="302"/>
      <c r="G66" s="144" t="str">
        <f t="array" ref="G66">IFERROR(INDEX('5'!$H$8:$BK$117,SMALL(IF('5'!$BK$8:$BK$117&gt;0,ROW('5'!$BK$8:$BK$117)),ROW(G62))-4,COLUMN()-7),"")</f>
        <v/>
      </c>
      <c r="H66" s="291">
        <f>SUMIFS('[8]1'!BU:BU,'[8]1'!C:C,$G66,'[8]1'!BN:BN,$A$3)+SUMIFS('[8]1'!BT:BT,'[8]1'!C:C,$G66,'[8]1'!BN:BN,$A$3)-(SUMIFS('[8]1'!BW:BW,'[8]1'!C:C,$G66,'[8]1'!BN:BN,$A$3))-(SUMIFS('[8]1'!BV:BV,'[8]1'!C:C,$G66,'[8]1'!BN:BN,$A$3))</f>
        <v>0</v>
      </c>
      <c r="I66" s="280">
        <f>SUMIFS('[8]1'!BX:BX,'[8]1'!C:C,$G66,'[8]1'!BN:BN,$A$3)-(SUMIFS('[8]1'!BY:BY,'[8]1'!C:C,$G66,'[8]1'!BN:BN,$A$3))</f>
        <v>0</v>
      </c>
      <c r="J66" s="292">
        <f t="shared" si="67"/>
        <v>0</v>
      </c>
      <c r="K66" s="293"/>
      <c r="L66" s="293"/>
      <c r="M66" s="293"/>
      <c r="N66" s="282">
        <f>IF(I66="",H66-J66,I66-J66)</f>
        <v>0</v>
      </c>
      <c r="O66" s="294" t="str">
        <f>IF(N66&gt;0,N66,"")</f>
        <v/>
      </c>
      <c r="P66" s="295"/>
      <c r="Q66" s="296"/>
      <c r="R66" s="297"/>
      <c r="S66" s="168"/>
      <c r="T66" s="298"/>
      <c r="U66" s="168"/>
      <c r="V66" s="169"/>
      <c r="W66" s="170"/>
      <c r="X66" s="299"/>
      <c r="Y66" s="172"/>
      <c r="Z66" s="300">
        <f ca="1">IF(SUMPRODUCT(('[8]1'!$BT$9:$BU$36-'[8]1'!$BV$9:$BW$36)*--(TODAY()-('[8]1'!$A$9:$A$36)&gt;=$Z$4)*(('[8]1'!$C$9:$C$36)=$G66))-SUMPRODUCT(('[8]1'!$BV$9:$BW$36)*--(TODAY()-('[8]1'!$A$9:$A$36)&lt;$Z$4)*(('[8]1'!$C$9:$C$36)=G66))&lt;0,"",SUMPRODUCT(('[8]1'!$BT$9:$BU$36-'[8]1'!$BV$9:$BW$36)*--(TODAY()-('[8]1'!$A$9:$A$36)&gt;=$Z$4)*(('[8]1'!$C$9:$C$36)=$G66))-SUMPRODUCT(('[8]1'!$BV$9:$BW$36)*--(TODAY()-('[8]1'!$A$9:$A$36)&lt;$Z$4)*(('[8]1'!$C$9:$C$36)=G66)))</f>
        <v>0</v>
      </c>
      <c r="AA66" s="300">
        <f ca="1">IF(SUMPRODUCT(('[8]1'!$BT$9:$BU$36-'[8]1'!$BV$9:$BW$36)*--(TODAY()-('[8]1'!$A$9:$A$36)&gt;=$AA$4)*(('[8]1'!$C$9:$C$36)=$G66))-SUMPRODUCT(('[8]1'!$BV$9:$BW$36)*--(TODAY()-('[8]1'!$A$9:$A$36)&lt;$AA$4)*(('[8]1'!$C$9:$C$36)=$G66))-SUM(Z66:Z66)&lt;0,"",SUMPRODUCT(('[8]1'!$BT$9:$BU$36-'[8]1'!$BV$9:$BW$36)*--(TODAY()-('[8]1'!$A$9:$A$36)&gt;=$AA$4)*(('[8]1'!$C$9:$C$36)=$G66))-SUMPRODUCT(('[8]1'!$BV$9:$BW$36)*--(TODAY()-('[8]1'!$A$9:$A$36)&lt;$AA$4)*(('[8]1'!$C$9:$C$36)=$G66))-SUM(Z66:Z66))</f>
        <v>0</v>
      </c>
      <c r="AB66" s="300">
        <f ca="1">IF(SUMPRODUCT(('[8]1'!$BT$9:$BU$36-'[8]1'!$BV$9:$BW$36)*--(TODAY()-('[8]1'!$A$9:$A$36)&gt;=$AB$4)*(('[8]1'!$C$9:$C$36)=$G66))-SUMPRODUCT(('[8]1'!$BV$9:$BW$36)*--(TODAY()-('[8]1'!$A$9:$A$36)&lt;$AB$4)*(('[8]1'!$C$9:$C$36)=$G66))-SUM(Z66:AA66)&lt;0,"",SUMPRODUCT(('[8]1'!$BT$9:$BU$36-'[8]1'!$BV$9:$BW$36)*--(TODAY()-('[8]1'!$A$9:$A$36)&gt;=$AB$4)*(('[8]1'!$C$9:$C$36)=$G66))-SUMPRODUCT(('[8]1'!$BV$9:$BW$36)*--(TODAY()-('[8]1'!$A$9:$A$36)&lt;$AB$4)*(('[8]1'!$C$9:$C$36)=$G66))-SUM(Z66:AA66))</f>
        <v>0</v>
      </c>
      <c r="AC66" s="300">
        <f ca="1">IF(SUMPRODUCT(('[8]1'!$BT$9:$BU$36-'[8]1'!$BV$9:$BW$36)*--(TODAY()-('[8]1'!$A$9:$A$36)&gt;=$AC$4)*(('[8]1'!$C$9:$C$36)=$G66))-SUMPRODUCT(('[8]1'!$BV$9:$BW$36)*--(TODAY()-('[8]1'!$A$9:$A$36)&lt;$AC$4)*(('[8]1'!$C$9:$C$36)=$G66))-SUM(Z66:AB66)&lt;0,"",SUMPRODUCT(('[8]1'!$BT$9:$BU$36-'[8]1'!$BV$9:$BW$36)*--(TODAY()-('[8]1'!$A$9:$A$36)&gt;=$AC$4)*(('[8]1'!$C$9:$C$36)=$G66))-SUMPRODUCT(('[8]1'!$BV$9:$BW$36)*--(TODAY()-('[8]1'!$A$9:$A$36)&lt;$AC$4)*(('[8]1'!$C$9:$C$36)=$G66))-SUM(Z66:AB66))</f>
        <v>0</v>
      </c>
      <c r="AD66" s="300">
        <f ca="1">IF(SUMPRODUCT(('[8]1'!$BT$9:$BU$36-'[8]1'!$BV$9:$BW$36)*--(TODAY()-('[8]1'!$A$9:$A$36)&gt;=$AD$4)*(('[8]1'!$C$9:$C$36)=$G66))-SUMPRODUCT(('[8]1'!$BV$9:$BW$36)*--(TODAY()-('[8]1'!$A$9:$A$36)&lt;$AD$4)*(('[8]1'!$C$9:$C$36)=$G66))-SUM(Z66:AC66)&lt;0,"",SUMPRODUCT(('[8]1'!$BT$9:$BU$36-'[8]1'!$BV$9:$BW$36)*--(TODAY()-('[8]1'!$A$9:$A$36)&gt;=$AD$4)*(('[8]1'!$C$9:$C$36)=$G66))-SUMPRODUCT(('[8]1'!$BV$9:$BW$36)*--(TODAY()-('[8]1'!$A$9:$A$36)&lt;$AD$4)*(('[8]1'!$C$9:$C$36)=$G66))-SUM(Z66:AC66))</f>
        <v>0</v>
      </c>
      <c r="AE66" s="300">
        <f ca="1">IF(SUMPRODUCT(('[8]1'!$BT$9:$BU$36-'[8]1'!$BV$9:$BW$36)*--(TODAY()-('[8]1'!$A$9:$A$36)&gt;=$AE$4)*(('[8]1'!$C$9:$C$36)=$G66))-SUMPRODUCT(('[8]1'!$BV$9:$BW$36)*--(TODAY()-('[8]1'!$A$9:$A$36)&lt;$AE$4)*(('[8]1'!$C$9:$C$36)=$G66))-SUM(Z66:AD66)&lt;0,"",SUMPRODUCT(('[8]1'!$BT$9:$BU$36-'[8]1'!$BV$9:$BW$36)*--(TODAY()-('[8]1'!$A$9:$A$36)&gt;=$AE$4)*(('[8]1'!$C$9:$C$36)=$G66))-SUMPRODUCT(('[8]1'!$BV$9:$BW$36)*--(TODAY()-('[8]1'!$A$9:$A$36)&lt;$AE$4)*(('[8]1'!$C$9:$C$36)=$G66))-SUM(Z66:AD66))</f>
        <v>0</v>
      </c>
      <c r="AF66" s="301">
        <f ca="1">IF(SUMPRODUCT(('[8]1'!$BT$9:$BU$36-'[8]1'!$BV$9:$BW$36)*--(TODAY()-('[8]1'!$A$9:$A$36)&gt;=$AF$4)*(('[8]1'!$C$9:$C$36)=$G66))-SUMPRODUCT(('[8]1'!$BV$9:$BW$36)*--(TODAY()-('[8]1'!$A$9:$A$36)&lt;$AF$4)*(('[8]1'!$C$9:$C$36)=$G66))-SUM(Z66:AE66)&lt;0,"",SUMPRODUCT(('[8]1'!$BT$9:$BU$36-'[8]1'!$BV$9:$BW$36)*--(TODAY()-('[8]1'!$A$9:$A$36)&gt;=$AF$4)*(('[8]1'!$C$9:$C$36)=$G66))-SUMPRODUCT(('[8]1'!$BV$9:$BW$36)*--(TODAY()-('[8]1'!$A$9:$A$36)&lt;$AF$4)*(('[8]1'!$C$9:$C$36)=$G66))-SUM(Z66:AE66))</f>
        <v>0</v>
      </c>
    </row>
    <row r="67" spans="4:33" ht="15.75" thickBot="1">
      <c r="D67" s="569"/>
      <c r="E67" s="302"/>
      <c r="F67" s="302"/>
      <c r="G67" s="144" t="str">
        <f t="array" ref="G67">IFERROR(INDEX('5'!$H$8:$BK$117,SMALL(IF('5'!$BK$8:$BK$117&gt;0,ROW('5'!$BK$8:$BK$117)),ROW(G63))-4,COLUMN()-7),"")</f>
        <v/>
      </c>
      <c r="H67" s="291">
        <f>SUMIFS('[8]1'!BU:BU,'[8]1'!C:C,$G67,'[8]1'!BN:BN,$A$3)+SUMIFS('[8]1'!BT:BT,'[8]1'!C:C,$G67,'[8]1'!BN:BN,$A$3)-(SUMIFS('[8]1'!BW:BW,'[8]1'!C:C,$G67,'[8]1'!BN:BN,$A$3))-(SUMIFS('[8]1'!BV:BV,'[8]1'!C:C,$G67,'[8]1'!BN:BN,$A$3))</f>
        <v>0</v>
      </c>
      <c r="I67" s="280">
        <f>SUMIFS('[8]1'!BX:BX,'[8]1'!C:C,$G67,'[8]1'!BN:BN,$A$3)-(SUMIFS('[8]1'!BY:BY,'[8]1'!C:C,$G67,'[8]1'!BN:BN,$A$3))</f>
        <v>0</v>
      </c>
      <c r="J67" s="292">
        <f>P67+R67+T67</f>
        <v>0</v>
      </c>
      <c r="K67" s="293"/>
      <c r="L67" s="293"/>
      <c r="M67" s="293"/>
      <c r="N67" s="282">
        <f>IF(I67="",H67-J67,I67-J67)</f>
        <v>0</v>
      </c>
      <c r="O67" s="294" t="str">
        <f>IF(N67&gt;0,N67,"")</f>
        <v/>
      </c>
      <c r="P67" s="295"/>
      <c r="Q67" s="296"/>
      <c r="R67" s="297"/>
      <c r="S67" s="168"/>
      <c r="T67" s="298"/>
      <c r="U67" s="168"/>
      <c r="V67" s="169"/>
      <c r="W67" s="170"/>
      <c r="X67" s="299"/>
      <c r="Y67" s="172"/>
      <c r="Z67" s="300">
        <f ca="1">IF(SUMPRODUCT(('[8]1'!$BT$9:$BU$36-'[8]1'!$BV$9:$BW$36)*--(TODAY()-('[8]1'!$A$9:$A$36)&gt;=$Z$4)*(('[8]1'!$C$9:$C$36)=$G67))-SUMPRODUCT(('[8]1'!$BV$9:$BW$36)*--(TODAY()-('[8]1'!$A$9:$A$36)&lt;$Z$4)*(('[8]1'!$C$9:$C$36)=G67))&lt;0,"",SUMPRODUCT(('[8]1'!$BT$9:$BU$36-'[8]1'!$BV$9:$BW$36)*--(TODAY()-('[8]1'!$A$9:$A$36)&gt;=$Z$4)*(('[8]1'!$C$9:$C$36)=$G67))-SUMPRODUCT(('[8]1'!$BV$9:$BW$36)*--(TODAY()-('[8]1'!$A$9:$A$36)&lt;$Z$4)*(('[8]1'!$C$9:$C$36)=G67)))</f>
        <v>0</v>
      </c>
      <c r="AA67" s="300">
        <f ca="1">IF(SUMPRODUCT(('[8]1'!$BT$9:$BU$36-'[8]1'!$BV$9:$BW$36)*--(TODAY()-('[8]1'!$A$9:$A$36)&gt;=$AA$4)*(('[8]1'!$C$9:$C$36)=$G67))-SUMPRODUCT(('[8]1'!$BV$9:$BW$36)*--(TODAY()-('[8]1'!$A$9:$A$36)&lt;$AA$4)*(('[8]1'!$C$9:$C$36)=$G67))-SUM(Z67:Z67)&lt;0,"",SUMPRODUCT(('[8]1'!$BT$9:$BU$36-'[8]1'!$BV$9:$BW$36)*--(TODAY()-('[8]1'!$A$9:$A$36)&gt;=$AA$4)*(('[8]1'!$C$9:$C$36)=$G67))-SUMPRODUCT(('[8]1'!$BV$9:$BW$36)*--(TODAY()-('[8]1'!$A$9:$A$36)&lt;$AA$4)*(('[8]1'!$C$9:$C$36)=$G67))-SUM(Z67:Z67))</f>
        <v>0</v>
      </c>
      <c r="AB67" s="300">
        <f ca="1">IF(SUMPRODUCT(('[8]1'!$BT$9:$BU$36-'[8]1'!$BV$9:$BW$36)*--(TODAY()-('[8]1'!$A$9:$A$36)&gt;=$AB$4)*(('[8]1'!$C$9:$C$36)=$G67))-SUMPRODUCT(('[8]1'!$BV$9:$BW$36)*--(TODAY()-('[8]1'!$A$9:$A$36)&lt;$AB$4)*(('[8]1'!$C$9:$C$36)=$G67))-SUM(Z67:AA67)&lt;0,"",SUMPRODUCT(('[8]1'!$BT$9:$BU$36-'[8]1'!$BV$9:$BW$36)*--(TODAY()-('[8]1'!$A$9:$A$36)&gt;=$AB$4)*(('[8]1'!$C$9:$C$36)=$G67))-SUMPRODUCT(('[8]1'!$BV$9:$BW$36)*--(TODAY()-('[8]1'!$A$9:$A$36)&lt;$AB$4)*(('[8]1'!$C$9:$C$36)=$G67))-SUM(Z67:AA67))</f>
        <v>0</v>
      </c>
      <c r="AC67" s="300">
        <f ca="1">IF(SUMPRODUCT(('[8]1'!$BT$9:$BU$36-'[8]1'!$BV$9:$BW$36)*--(TODAY()-('[8]1'!$A$9:$A$36)&gt;=$AC$4)*(('[8]1'!$C$9:$C$36)=$G67))-SUMPRODUCT(('[8]1'!$BV$9:$BW$36)*--(TODAY()-('[8]1'!$A$9:$A$36)&lt;$AC$4)*(('[8]1'!$C$9:$C$36)=$G67))-SUM(Z67:AB67)&lt;0,"",SUMPRODUCT(('[8]1'!$BT$9:$BU$36-'[8]1'!$BV$9:$BW$36)*--(TODAY()-('[8]1'!$A$9:$A$36)&gt;=$AC$4)*(('[8]1'!$C$9:$C$36)=$G67))-SUMPRODUCT(('[8]1'!$BV$9:$BW$36)*--(TODAY()-('[8]1'!$A$9:$A$36)&lt;$AC$4)*(('[8]1'!$C$9:$C$36)=$G67))-SUM(Z67:AB67))</f>
        <v>0</v>
      </c>
      <c r="AD67" s="300">
        <f ca="1">IF(SUMPRODUCT(('[8]1'!$BT$9:$BU$36-'[8]1'!$BV$9:$BW$36)*--(TODAY()-('[8]1'!$A$9:$A$36)&gt;=$AD$4)*(('[8]1'!$C$9:$C$36)=$G67))-SUMPRODUCT(('[8]1'!$BV$9:$BW$36)*--(TODAY()-('[8]1'!$A$9:$A$36)&lt;$AD$4)*(('[8]1'!$C$9:$C$36)=$G67))-SUM(Z67:AC67)&lt;0,"",SUMPRODUCT(('[8]1'!$BT$9:$BU$36-'[8]1'!$BV$9:$BW$36)*--(TODAY()-('[8]1'!$A$9:$A$36)&gt;=$AD$4)*(('[8]1'!$C$9:$C$36)=$G67))-SUMPRODUCT(('[8]1'!$BV$9:$BW$36)*--(TODAY()-('[8]1'!$A$9:$A$36)&lt;$AD$4)*(('[8]1'!$C$9:$C$36)=$G67))-SUM(Z67:AC67))</f>
        <v>0</v>
      </c>
      <c r="AE67" s="300">
        <f ca="1">IF(SUMPRODUCT(('[8]1'!$BT$9:$BU$36-'[8]1'!$BV$9:$BW$36)*--(TODAY()-('[8]1'!$A$9:$A$36)&gt;=$AE$4)*(('[8]1'!$C$9:$C$36)=$G67))-SUMPRODUCT(('[8]1'!$BV$9:$BW$36)*--(TODAY()-('[8]1'!$A$9:$A$36)&lt;$AE$4)*(('[8]1'!$C$9:$C$36)=$G67))-SUM(Z67:AD67)&lt;0,"",SUMPRODUCT(('[8]1'!$BT$9:$BU$36-'[8]1'!$BV$9:$BW$36)*--(TODAY()-('[8]1'!$A$9:$A$36)&gt;=$AE$4)*(('[8]1'!$C$9:$C$36)=$G67))-SUMPRODUCT(('[8]1'!$BV$9:$BW$36)*--(TODAY()-('[8]1'!$A$9:$A$36)&lt;$AE$4)*(('[8]1'!$C$9:$C$36)=$G67))-SUM(Z67:AD67))</f>
        <v>0</v>
      </c>
      <c r="AF67" s="301">
        <f ca="1">IF(SUMPRODUCT(('[8]1'!$BT$9:$BU$36-'[8]1'!$BV$9:$BW$36)*--(TODAY()-('[8]1'!$A$9:$A$36)&gt;=$AF$4)*(('[8]1'!$C$9:$C$36)=$G67))-SUMPRODUCT(('[8]1'!$BV$9:$BW$36)*--(TODAY()-('[8]1'!$A$9:$A$36)&lt;$AF$4)*(('[8]1'!$C$9:$C$36)=$G67))-SUM(Z67:AE67)&lt;0,"",SUMPRODUCT(('[8]1'!$BT$9:$BU$36-'[8]1'!$BV$9:$BW$36)*--(TODAY()-('[8]1'!$A$9:$A$36)&gt;=$AF$4)*(('[8]1'!$C$9:$C$36)=$G67))-SUMPRODUCT(('[8]1'!$BV$9:$BW$36)*--(TODAY()-('[8]1'!$A$9:$A$36)&lt;$AF$4)*(('[8]1'!$C$9:$C$36)=$G67))-SUM(Z67:AE67))</f>
        <v>0</v>
      </c>
    </row>
    <row r="68" spans="4:33" ht="15.75" thickBot="1">
      <c r="D68" s="569"/>
      <c r="E68" s="302">
        <v>6</v>
      </c>
      <c r="F68" s="305" t="s">
        <v>51</v>
      </c>
      <c r="G68" s="144" t="str">
        <f t="array" ref="G68">IFERROR(INDEX('5'!$H$8:$BK$117,SMALL(IF('5'!$BK$8:$BK$117&gt;0,ROW('5'!$BK$8:$BK$117)),ROW(G64))-4,COLUMN()-7),"")</f>
        <v/>
      </c>
      <c r="H68" s="303">
        <f>SUMIFS('[8]1'!BU:BU,'[8]1'!C:C,$G68,'[8]1'!BN:BN,$A$3)+SUMIFS('[8]1'!BT:BT,'[8]1'!C:C,$G68,'[8]1'!BN:BN,$A$3)-(SUMIFS('[8]1'!BW:BW,'[8]1'!C:C,$G68,'[8]1'!BN:BN,$A$3))-(SUMIFS('[8]1'!BV:BV,'[8]1'!C:C,$G68,'[8]1'!BN:BN,$A$3))</f>
        <v>0</v>
      </c>
      <c r="I68" s="280">
        <f>SUMIFS('[8]1'!BX:BX,'[8]1'!C:C,$G68,'[8]1'!BN:BN,$A$3)-(SUMIFS('[8]1'!BY:BY,'[8]1'!C:C,$G68,'[8]1'!BN:BN,$A$3))</f>
        <v>0</v>
      </c>
      <c r="J68" s="292">
        <f t="shared" ref="J68:J69" si="72">P68+R68+T68</f>
        <v>0</v>
      </c>
      <c r="K68" s="293"/>
      <c r="L68" s="293"/>
      <c r="M68" s="293"/>
      <c r="N68" s="282">
        <f t="shared" ref="N68:N69" si="73">IF(I68="",H68-J68,I68-J68)</f>
        <v>0</v>
      </c>
      <c r="O68" s="304" t="str">
        <f t="shared" ref="O68:O69" si="74">IF(N68&gt;0,N68,"")</f>
        <v/>
      </c>
      <c r="P68" s="295"/>
      <c r="Q68" s="296"/>
      <c r="R68" s="298"/>
      <c r="S68" s="168"/>
      <c r="T68" s="298"/>
      <c r="U68" s="168"/>
      <c r="V68" s="169"/>
      <c r="W68" s="170"/>
      <c r="X68" s="299"/>
      <c r="Y68" s="172"/>
      <c r="Z68" s="300">
        <f ca="1">IF(SUMPRODUCT(('[8]1'!$BT$9:$BU$36-'[8]1'!$BV$9:$BW$36)*--(TODAY()-('[8]1'!$A$9:$A$36)&gt;=$Z$4)*(('[8]1'!$C$9:$C$36)=$G68))-SUMPRODUCT(('[8]1'!$BV$9:$BW$36)*--(TODAY()-('[8]1'!$A$9:$A$36)&lt;$Z$4)*(('[8]1'!$C$9:$C$36)=G68))&lt;0,"",SUMPRODUCT(('[8]1'!$BT$9:$BU$36-'[8]1'!$BV$9:$BW$36)*--(TODAY()-('[8]1'!$A$9:$A$36)&gt;=$Z$4)*(('[8]1'!$C$9:$C$36)=$G68))-SUMPRODUCT(('[8]1'!$BV$9:$BW$36)*--(TODAY()-('[8]1'!$A$9:$A$36)&lt;$Z$4)*(('[8]1'!$C$9:$C$36)=G68)))</f>
        <v>0</v>
      </c>
      <c r="AA68" s="300">
        <f ca="1">IF(SUMPRODUCT(('[8]1'!$BT$9:$BU$36-'[8]1'!$BV$9:$BW$36)*--(TODAY()-('[8]1'!$A$9:$A$36)&gt;=$AA$4)*(('[8]1'!$C$9:$C$36)=$G68))-SUMPRODUCT(('[8]1'!$BV$9:$BW$36)*--(TODAY()-('[8]1'!$A$9:$A$36)&lt;$AA$4)*(('[8]1'!$C$9:$C$36)=$G68))-SUM(Z68:Z68)&lt;0,"",SUMPRODUCT(('[8]1'!$BT$9:$BU$36-'[8]1'!$BV$9:$BW$36)*--(TODAY()-('[8]1'!$A$9:$A$36)&gt;=$AA$4)*(('[8]1'!$C$9:$C$36)=$G68))-SUMPRODUCT(('[8]1'!$BV$9:$BW$36)*--(TODAY()-('[8]1'!$A$9:$A$36)&lt;$AA$4)*(('[8]1'!$C$9:$C$36)=$G68))-SUM(Z68:Z68))</f>
        <v>0</v>
      </c>
      <c r="AB68" s="300">
        <f ca="1">IF(SUMPRODUCT(('[8]1'!$BT$9:$BU$36-'[8]1'!$BV$9:$BW$36)*--(TODAY()-('[8]1'!$A$9:$A$36)&gt;=$AB$4)*(('[8]1'!$C$9:$C$36)=$G68))-SUMPRODUCT(('[8]1'!$BV$9:$BW$36)*--(TODAY()-('[8]1'!$A$9:$A$36)&lt;$AB$4)*(('[8]1'!$C$9:$C$36)=$G68))-SUM(Z68:AA68)&lt;0,"",SUMPRODUCT(('[8]1'!$BT$9:$BU$36-'[8]1'!$BV$9:$BW$36)*--(TODAY()-('[8]1'!$A$9:$A$36)&gt;=$AB$4)*(('[8]1'!$C$9:$C$36)=$G68))-SUMPRODUCT(('[8]1'!$BV$9:$BW$36)*--(TODAY()-('[8]1'!$A$9:$A$36)&lt;$AB$4)*(('[8]1'!$C$9:$C$36)=$G68))-SUM(Z68:AA68))</f>
        <v>0</v>
      </c>
      <c r="AC68" s="300">
        <f ca="1">IF(SUMPRODUCT(('[8]1'!$BT$9:$BU$36-'[8]1'!$BV$9:$BW$36)*--(TODAY()-('[8]1'!$A$9:$A$36)&gt;=$AC$4)*(('[8]1'!$C$9:$C$36)=$G68))-SUMPRODUCT(('[8]1'!$BV$9:$BW$36)*--(TODAY()-('[8]1'!$A$9:$A$36)&lt;$AC$4)*(('[8]1'!$C$9:$C$36)=$G68))-SUM(Z68:AB68)&lt;0,"",SUMPRODUCT(('[8]1'!$BT$9:$BU$36-'[8]1'!$BV$9:$BW$36)*--(TODAY()-('[8]1'!$A$9:$A$36)&gt;=$AC$4)*(('[8]1'!$C$9:$C$36)=$G68))-SUMPRODUCT(('[8]1'!$BV$9:$BW$36)*--(TODAY()-('[8]1'!$A$9:$A$36)&lt;$AC$4)*(('[8]1'!$C$9:$C$36)=$G68))-SUM(Z68:AB68))</f>
        <v>0</v>
      </c>
      <c r="AD68" s="300">
        <f ca="1">IF(SUMPRODUCT(('[8]1'!$BT$9:$BU$36-'[8]1'!$BV$9:$BW$36)*--(TODAY()-('[8]1'!$A$9:$A$36)&gt;=$AD$4)*(('[8]1'!$C$9:$C$36)=$G68))-SUMPRODUCT(('[8]1'!$BV$9:$BW$36)*--(TODAY()-('[8]1'!$A$9:$A$36)&lt;$AD$4)*(('[8]1'!$C$9:$C$36)=$G68))-SUM(Z68:AC68)&lt;0,"",SUMPRODUCT(('[8]1'!$BT$9:$BU$36-'[8]1'!$BV$9:$BW$36)*--(TODAY()-('[8]1'!$A$9:$A$36)&gt;=$AD$4)*(('[8]1'!$C$9:$C$36)=$G68))-SUMPRODUCT(('[8]1'!$BV$9:$BW$36)*--(TODAY()-('[8]1'!$A$9:$A$36)&lt;$AD$4)*(('[8]1'!$C$9:$C$36)=$G68))-SUM(Z68:AC68))</f>
        <v>0</v>
      </c>
      <c r="AE68" s="300">
        <f ca="1">IF(SUMPRODUCT(('[8]1'!$BT$9:$BU$36-'[8]1'!$BV$9:$BW$36)*--(TODAY()-('[8]1'!$A$9:$A$36)&gt;=$AE$4)*(('[8]1'!$C$9:$C$36)=$G68))-SUMPRODUCT(('[8]1'!$BV$9:$BW$36)*--(TODAY()-('[8]1'!$A$9:$A$36)&lt;$AE$4)*(('[8]1'!$C$9:$C$36)=$G68))-SUM(Z68:AD68)&lt;0,"",SUMPRODUCT(('[8]1'!$BT$9:$BU$36-'[8]1'!$BV$9:$BW$36)*--(TODAY()-('[8]1'!$A$9:$A$36)&gt;=$AE$4)*(('[8]1'!$C$9:$C$36)=$G68))-SUMPRODUCT(('[8]1'!$BV$9:$BW$36)*--(TODAY()-('[8]1'!$A$9:$A$36)&lt;$AE$4)*(('[8]1'!$C$9:$C$36)=$G68))-SUM(Z68:AD68))</f>
        <v>0</v>
      </c>
      <c r="AF68" s="301">
        <f ca="1">IF(SUMPRODUCT(('[8]1'!$BT$9:$BU$36-'[8]1'!$BV$9:$BW$36)*--(TODAY()-('[8]1'!$A$9:$A$36)&gt;=$AF$4)*(('[8]1'!$C$9:$C$36)=$G68))-SUMPRODUCT(('[8]1'!$BV$9:$BW$36)*--(TODAY()-('[8]1'!$A$9:$A$36)&lt;$AF$4)*(('[8]1'!$C$9:$C$36)=$G68))-SUM(Z68:AE68)&lt;0,"",SUMPRODUCT(('[8]1'!$BT$9:$BU$36-'[8]1'!$BV$9:$BW$36)*--(TODAY()-('[8]1'!$A$9:$A$36)&gt;=$AF$4)*(('[8]1'!$C$9:$C$36)=$G68))-SUMPRODUCT(('[8]1'!$BV$9:$BW$36)*--(TODAY()-('[8]1'!$A$9:$A$36)&lt;$AF$4)*(('[8]1'!$C$9:$C$36)=$G68))-SUM(Z68:AE68))</f>
        <v>0</v>
      </c>
    </row>
    <row r="69" spans="4:33" ht="15.75" thickBot="1">
      <c r="D69" s="569"/>
      <c r="E69" s="302">
        <v>7</v>
      </c>
      <c r="F69" s="305" t="s">
        <v>51</v>
      </c>
      <c r="G69" s="144" t="str">
        <f t="array" ref="G69">IFERROR(INDEX('5'!$H$8:$BK$117,SMALL(IF('5'!$BK$8:$BK$117&gt;0,ROW('5'!$BK$8:$BK$117)),ROW(G65))-4,COLUMN()-7),"")</f>
        <v/>
      </c>
      <c r="H69" s="303">
        <f>SUMIFS('[8]1'!BU:BU,'[8]1'!C:C,$G69,'[8]1'!BN:BN,$A$3)+SUMIFS('[8]1'!BT:BT,'[8]1'!C:C,$G69,'[8]1'!BN:BN,$A$3)-(SUMIFS('[8]1'!BW:BW,'[8]1'!C:C,$G69,'[8]1'!BN:BN,$A$3))-(SUMIFS('[8]1'!BV:BV,'[8]1'!C:C,$G69,'[8]1'!BN:BN,$A$3))</f>
        <v>0</v>
      </c>
      <c r="I69" s="280">
        <f>SUMIFS('[8]1'!BX:BX,'[8]1'!C:C,$G69,'[8]1'!BN:BN,$A$3)-(SUMIFS('[8]1'!BY:BY,'[8]1'!C:C,$G69,'[8]1'!BN:BN,$A$3))</f>
        <v>0</v>
      </c>
      <c r="J69" s="292">
        <f t="shared" si="72"/>
        <v>0</v>
      </c>
      <c r="K69" s="293"/>
      <c r="L69" s="293"/>
      <c r="M69" s="293"/>
      <c r="N69" s="163">
        <f t="shared" si="73"/>
        <v>0</v>
      </c>
      <c r="O69" s="304" t="str">
        <f t="shared" si="74"/>
        <v/>
      </c>
      <c r="P69" s="295"/>
      <c r="Q69" s="296"/>
      <c r="R69" s="298"/>
      <c r="S69" s="168"/>
      <c r="T69" s="298"/>
      <c r="U69" s="168"/>
      <c r="V69" s="169"/>
      <c r="W69" s="170"/>
      <c r="X69" s="299"/>
      <c r="Y69" s="172"/>
      <c r="Z69" s="300">
        <f ca="1">IF(SUMPRODUCT(('[8]1'!$BT$9:$BU$36-'[8]1'!$BV$9:$BW$36)*--(TODAY()-('[8]1'!$A$9:$A$36)&gt;=$Z$4)*(('[8]1'!$C$9:$C$36)=$G69))-SUMPRODUCT(('[8]1'!$BV$9:$BW$36)*--(TODAY()-('[8]1'!$A$9:$A$36)&lt;$Z$4)*(('[8]1'!$C$9:$C$36)=G69))&lt;0,"",SUMPRODUCT(('[8]1'!$BT$9:$BU$36-'[8]1'!$BV$9:$BW$36)*--(TODAY()-('[8]1'!$A$9:$A$36)&gt;=$Z$4)*(('[8]1'!$C$9:$C$36)=$G69))-SUMPRODUCT(('[8]1'!$BV$9:$BW$36)*--(TODAY()-('[8]1'!$A$9:$A$36)&lt;$Z$4)*(('[8]1'!$C$9:$C$36)=G69)))</f>
        <v>0</v>
      </c>
      <c r="AA69" s="300">
        <f ca="1">IF(SUMPRODUCT(('[8]1'!$BT$9:$BU$36-'[8]1'!$BV$9:$BW$36)*--(TODAY()-('[8]1'!$A$9:$A$36)&gt;=$AA$4)*(('[8]1'!$C$9:$C$36)=$G69))-SUMPRODUCT(('[8]1'!$BV$9:$BW$36)*--(TODAY()-('[8]1'!$A$9:$A$36)&lt;$AA$4)*(('[8]1'!$C$9:$C$36)=$G69))-SUM(Z69:Z69)&lt;0,"",SUMPRODUCT(('[8]1'!$BT$9:$BU$36-'[8]1'!$BV$9:$BW$36)*--(TODAY()-('[8]1'!$A$9:$A$36)&gt;=$AA$4)*(('[8]1'!$C$9:$C$36)=$G69))-SUMPRODUCT(('[8]1'!$BV$9:$BW$36)*--(TODAY()-('[8]1'!$A$9:$A$36)&lt;$AA$4)*(('[8]1'!$C$9:$C$36)=$G69))-SUM(Z69:Z69))</f>
        <v>0</v>
      </c>
      <c r="AB69" s="300">
        <f ca="1">IF(SUMPRODUCT(('[8]1'!$BT$9:$BU$36-'[8]1'!$BV$9:$BW$36)*--(TODAY()-('[8]1'!$A$9:$A$36)&gt;=$AB$4)*(('[8]1'!$C$9:$C$36)=$G69))-SUMPRODUCT(('[8]1'!$BV$9:$BW$36)*--(TODAY()-('[8]1'!$A$9:$A$36)&lt;$AB$4)*(('[8]1'!$C$9:$C$36)=$G69))-SUM(Z69:AA69)&lt;0,"",SUMPRODUCT(('[8]1'!$BT$9:$BU$36-'[8]1'!$BV$9:$BW$36)*--(TODAY()-('[8]1'!$A$9:$A$36)&gt;=$AB$4)*(('[8]1'!$C$9:$C$36)=$G69))-SUMPRODUCT(('[8]1'!$BV$9:$BW$36)*--(TODAY()-('[8]1'!$A$9:$A$36)&lt;$AB$4)*(('[8]1'!$C$9:$C$36)=$G69))-SUM(Z69:AA69))</f>
        <v>0</v>
      </c>
      <c r="AC69" s="300">
        <f ca="1">IF(SUMPRODUCT(('[8]1'!$BT$9:$BU$36-'[8]1'!$BV$9:$BW$36)*--(TODAY()-('[8]1'!$A$9:$A$36)&gt;=$AC$4)*(('[8]1'!$C$9:$C$36)=$G69))-SUMPRODUCT(('[8]1'!$BV$9:$BW$36)*--(TODAY()-('[8]1'!$A$9:$A$36)&lt;$AC$4)*(('[8]1'!$C$9:$C$36)=$G69))-SUM(Z69:AB69)&lt;0,"",SUMPRODUCT(('[8]1'!$BT$9:$BU$36-'[8]1'!$BV$9:$BW$36)*--(TODAY()-('[8]1'!$A$9:$A$36)&gt;=$AC$4)*(('[8]1'!$C$9:$C$36)=$G69))-SUMPRODUCT(('[8]1'!$BV$9:$BW$36)*--(TODAY()-('[8]1'!$A$9:$A$36)&lt;$AC$4)*(('[8]1'!$C$9:$C$36)=$G69))-SUM(Z69:AB69))</f>
        <v>0</v>
      </c>
      <c r="AD69" s="300">
        <f ca="1">IF(SUMPRODUCT(('[8]1'!$BT$9:$BU$36-'[8]1'!$BV$9:$BW$36)*--(TODAY()-('[8]1'!$A$9:$A$36)&gt;=$AD$4)*(('[8]1'!$C$9:$C$36)=$G69))-SUMPRODUCT(('[8]1'!$BV$9:$BW$36)*--(TODAY()-('[8]1'!$A$9:$A$36)&lt;$AD$4)*(('[8]1'!$C$9:$C$36)=$G69))-SUM(Z69:AC69)&lt;0,"",SUMPRODUCT(('[8]1'!$BT$9:$BU$36-'[8]1'!$BV$9:$BW$36)*--(TODAY()-('[8]1'!$A$9:$A$36)&gt;=$AD$4)*(('[8]1'!$C$9:$C$36)=$G69))-SUMPRODUCT(('[8]1'!$BV$9:$BW$36)*--(TODAY()-('[8]1'!$A$9:$A$36)&lt;$AD$4)*(('[8]1'!$C$9:$C$36)=$G69))-SUM(Z69:AC69))</f>
        <v>0</v>
      </c>
      <c r="AE69" s="300">
        <f ca="1">IF(SUMPRODUCT(('[8]1'!$BT$9:$BU$36-'[8]1'!$BV$9:$BW$36)*--(TODAY()-('[8]1'!$A$9:$A$36)&gt;=$AE$4)*(('[8]1'!$C$9:$C$36)=$G69))-SUMPRODUCT(('[8]1'!$BV$9:$BW$36)*--(TODAY()-('[8]1'!$A$9:$A$36)&lt;$AE$4)*(('[8]1'!$C$9:$C$36)=$G69))-SUM(Z69:AD69)&lt;0,"",SUMPRODUCT(('[8]1'!$BT$9:$BU$36-'[8]1'!$BV$9:$BW$36)*--(TODAY()-('[8]1'!$A$9:$A$36)&gt;=$AE$4)*(('[8]1'!$C$9:$C$36)=$G69))-SUMPRODUCT(('[8]1'!$BV$9:$BW$36)*--(TODAY()-('[8]1'!$A$9:$A$36)&lt;$AE$4)*(('[8]1'!$C$9:$C$36)=$G69))-SUM(Z69:AD69))</f>
        <v>0</v>
      </c>
      <c r="AF69" s="301">
        <f ca="1">IF(SUMPRODUCT(('[8]1'!$BT$9:$BU$36-'[8]1'!$BV$9:$BW$36)*--(TODAY()-('[8]1'!$A$9:$A$36)&gt;=$AF$4)*(('[8]1'!$C$9:$C$36)=$G69))-SUMPRODUCT(('[8]1'!$BV$9:$BW$36)*--(TODAY()-('[8]1'!$A$9:$A$36)&lt;$AF$4)*(('[8]1'!$C$9:$C$36)=$G69))-SUM(Z69:AE69)&lt;0,"",SUMPRODUCT(('[8]1'!$BT$9:$BU$36-'[8]1'!$BV$9:$BW$36)*--(TODAY()-('[8]1'!$A$9:$A$36)&gt;=$AF$4)*(('[8]1'!$C$9:$C$36)=$G69))-SUMPRODUCT(('[8]1'!$BV$9:$BW$36)*--(TODAY()-('[8]1'!$A$9:$A$36)&lt;$AF$4)*(('[8]1'!$C$9:$C$36)=$G69))-SUM(Z69:AE69))</f>
        <v>0</v>
      </c>
      <c r="AG69" s="276"/>
    </row>
    <row r="70" spans="4:33" ht="15.75" thickBot="1">
      <c r="D70" s="569"/>
      <c r="E70" s="306"/>
      <c r="F70" s="307"/>
      <c r="G70" s="144" t="str">
        <f t="array" ref="G70">IFERROR(INDEX('5'!$H$8:$BK$117,SMALL(IF('5'!$BK$8:$BK$117&gt;0,ROW('5'!$BK$8:$BK$117)),ROW(G66))-4,COLUMN()-7),"")</f>
        <v/>
      </c>
      <c r="H70" s="291">
        <f>SUMIFS('[8]1'!BU:BU,'[8]1'!C:C,$G70,'[8]1'!BN:BN,$A$3)+SUMIFS('[8]1'!BT:BT,'[8]1'!C:C,$G70,'[8]1'!BN:BN,$A$3)-(SUMIFS('[8]1'!BW:BW,'[8]1'!C:C,$G70,'[8]1'!BN:BN,$A$3))-(SUMIFS('[8]1'!BV:BV,'[8]1'!C:C,$G70,'[8]1'!BN:BN,$A$3))</f>
        <v>0</v>
      </c>
      <c r="I70" s="280">
        <f>SUMIFS('[8]1'!BX:BX,'[8]1'!C:C,$G70,'[8]1'!BN:BN,$A$3)-(SUMIFS('[8]1'!BY:BY,'[8]1'!C:C,$G70,'[8]1'!BN:BN,$A$3))</f>
        <v>0</v>
      </c>
      <c r="J70" s="292">
        <f>P70+R70+T70</f>
        <v>0</v>
      </c>
      <c r="K70" s="293"/>
      <c r="L70" s="293"/>
      <c r="M70" s="293"/>
      <c r="N70" s="163">
        <f>IF(I70="",H70-J70,I70-J70)</f>
        <v>0</v>
      </c>
      <c r="O70" s="294" t="str">
        <f>IF(N70&gt;0,N70,"")</f>
        <v/>
      </c>
      <c r="P70" s="295"/>
      <c r="Q70" s="296"/>
      <c r="R70" s="298"/>
      <c r="S70" s="168"/>
      <c r="T70" s="298"/>
      <c r="U70" s="168"/>
      <c r="V70" s="169"/>
      <c r="W70" s="170"/>
      <c r="X70" s="299"/>
      <c r="Y70" s="172"/>
      <c r="Z70" s="300">
        <f ca="1">IF(SUMPRODUCT(('[8]1'!$BT$9:$BU$36-'[8]1'!$BV$9:$BW$36)*--(TODAY()-('[8]1'!$A$9:$A$36)&gt;=$Z$4)*(('[8]1'!$C$9:$C$36)=$G70))-SUMPRODUCT(('[8]1'!$BV$9:$BW$36)*--(TODAY()-('[8]1'!$A$9:$A$36)&lt;$Z$4)*(('[8]1'!$C$9:$C$36)=G70))&lt;0,"",SUMPRODUCT(('[8]1'!$BT$9:$BU$36-'[8]1'!$BV$9:$BW$36)*--(TODAY()-('[8]1'!$A$9:$A$36)&gt;=$Z$4)*(('[8]1'!$C$9:$C$36)=$G70))-SUMPRODUCT(('[8]1'!$BV$9:$BW$36)*--(TODAY()-('[8]1'!$A$9:$A$36)&lt;$Z$4)*(('[8]1'!$C$9:$C$36)=G70)))</f>
        <v>0</v>
      </c>
      <c r="AA70" s="300">
        <f ca="1">IF(SUMPRODUCT(('[8]1'!$BT$9:$BU$36-'[8]1'!$BV$9:$BW$36)*--(TODAY()-('[8]1'!$A$9:$A$36)&gt;=$AA$4)*(('[8]1'!$C$9:$C$36)=$G70))-SUMPRODUCT(('[8]1'!$BV$9:$BW$36)*--(TODAY()-('[8]1'!$A$9:$A$36)&lt;$AA$4)*(('[8]1'!$C$9:$C$36)=$G70))-SUM(Z70:Z70)&lt;0,"",SUMPRODUCT(('[8]1'!$BT$9:$BU$36-'[8]1'!$BV$9:$BW$36)*--(TODAY()-('[8]1'!$A$9:$A$36)&gt;=$AA$4)*(('[8]1'!$C$9:$C$36)=$G70))-SUMPRODUCT(('[8]1'!$BV$9:$BW$36)*--(TODAY()-('[8]1'!$A$9:$A$36)&lt;$AA$4)*(('[8]1'!$C$9:$C$36)=$G70))-SUM(Z70:Z70))</f>
        <v>0</v>
      </c>
      <c r="AB70" s="300">
        <f ca="1">IF(SUMPRODUCT(('[8]1'!$BT$9:$BU$36-'[8]1'!$BV$9:$BW$36)*--(TODAY()-('[8]1'!$A$9:$A$36)&gt;=$AB$4)*(('[8]1'!$C$9:$C$36)=$G70))-SUMPRODUCT(('[8]1'!$BV$9:$BW$36)*--(TODAY()-('[8]1'!$A$9:$A$36)&lt;$AB$4)*(('[8]1'!$C$9:$C$36)=$G70))-SUM(Z70:AA70)&lt;0,"",SUMPRODUCT(('[8]1'!$BT$9:$BU$36-'[8]1'!$BV$9:$BW$36)*--(TODAY()-('[8]1'!$A$9:$A$36)&gt;=$AB$4)*(('[8]1'!$C$9:$C$36)=$G70))-SUMPRODUCT(('[8]1'!$BV$9:$BW$36)*--(TODAY()-('[8]1'!$A$9:$A$36)&lt;$AB$4)*(('[8]1'!$C$9:$C$36)=$G70))-SUM(Z70:AA70))</f>
        <v>0</v>
      </c>
      <c r="AC70" s="300">
        <f ca="1">IF(SUMPRODUCT(('[8]1'!$BT$9:$BU$36-'[8]1'!$BV$9:$BW$36)*--(TODAY()-('[8]1'!$A$9:$A$36)&gt;=$AC$4)*(('[8]1'!$C$9:$C$36)=$G70))-SUMPRODUCT(('[8]1'!$BV$9:$BW$36)*--(TODAY()-('[8]1'!$A$9:$A$36)&lt;$AC$4)*(('[8]1'!$C$9:$C$36)=$G70))-SUM(Z70:AB70)&lt;0,"",SUMPRODUCT(('[8]1'!$BT$9:$BU$36-'[8]1'!$BV$9:$BW$36)*--(TODAY()-('[8]1'!$A$9:$A$36)&gt;=$AC$4)*(('[8]1'!$C$9:$C$36)=$G70))-SUMPRODUCT(('[8]1'!$BV$9:$BW$36)*--(TODAY()-('[8]1'!$A$9:$A$36)&lt;$AC$4)*(('[8]1'!$C$9:$C$36)=$G70))-SUM(Z70:AB70))</f>
        <v>0</v>
      </c>
      <c r="AD70" s="300">
        <f ca="1">IF(SUMPRODUCT(('[8]1'!$BT$9:$BU$36-'[8]1'!$BV$9:$BW$36)*--(TODAY()-('[8]1'!$A$9:$A$36)&gt;=$AD$4)*(('[8]1'!$C$9:$C$36)=$G70))-SUMPRODUCT(('[8]1'!$BV$9:$BW$36)*--(TODAY()-('[8]1'!$A$9:$A$36)&lt;$AD$4)*(('[8]1'!$C$9:$C$36)=$G70))-SUM(Z70:AC70)&lt;0,"",SUMPRODUCT(('[8]1'!$BT$9:$BU$36-'[8]1'!$BV$9:$BW$36)*--(TODAY()-('[8]1'!$A$9:$A$36)&gt;=$AD$4)*(('[8]1'!$C$9:$C$36)=$G70))-SUMPRODUCT(('[8]1'!$BV$9:$BW$36)*--(TODAY()-('[8]1'!$A$9:$A$36)&lt;$AD$4)*(('[8]1'!$C$9:$C$36)=$G70))-SUM(Z70:AC70))</f>
        <v>0</v>
      </c>
      <c r="AE70" s="300">
        <f ca="1">IF(SUMPRODUCT(('[8]1'!$BT$9:$BU$36-'[8]1'!$BV$9:$BW$36)*--(TODAY()-('[8]1'!$A$9:$A$36)&gt;=$AE$4)*(('[8]1'!$C$9:$C$36)=$G70))-SUMPRODUCT(('[8]1'!$BV$9:$BW$36)*--(TODAY()-('[8]1'!$A$9:$A$36)&lt;$AE$4)*(('[8]1'!$C$9:$C$36)=$G70))-SUM(Z70:AD70)&lt;0,"",SUMPRODUCT(('[8]1'!$BT$9:$BU$36-'[8]1'!$BV$9:$BW$36)*--(TODAY()-('[8]1'!$A$9:$A$36)&gt;=$AE$4)*(('[8]1'!$C$9:$C$36)=$G70))-SUMPRODUCT(('[8]1'!$BV$9:$BW$36)*--(TODAY()-('[8]1'!$A$9:$A$36)&lt;$AE$4)*(('[8]1'!$C$9:$C$36)=$G70))-SUM(Z70:AD70))</f>
        <v>0</v>
      </c>
      <c r="AF70" s="301">
        <f ca="1">IF(SUMPRODUCT(('[8]1'!$BT$9:$BU$36-'[8]1'!$BV$9:$BW$36)*--(TODAY()-('[8]1'!$A$9:$A$36)&gt;=$AF$4)*(('[8]1'!$C$9:$C$36)=$G70))-SUMPRODUCT(('[8]1'!$BV$9:$BW$36)*--(TODAY()-('[8]1'!$A$9:$A$36)&lt;$AF$4)*(('[8]1'!$C$9:$C$36)=$G70))-SUM(Z70:AE70)&lt;0,"",SUMPRODUCT(('[8]1'!$BT$9:$BU$36-'[8]1'!$BV$9:$BW$36)*--(TODAY()-('[8]1'!$A$9:$A$36)&gt;=$AF$4)*(('[8]1'!$C$9:$C$36)=$G70))-SUMPRODUCT(('[8]1'!$BV$9:$BW$36)*--(TODAY()-('[8]1'!$A$9:$A$36)&lt;$AF$4)*(('[8]1'!$C$9:$C$36)=$G70))-SUM(Z70:AE70))</f>
        <v>0</v>
      </c>
      <c r="AG70" s="276"/>
    </row>
    <row r="71" spans="4:33" ht="15" customHeight="1" thickBot="1">
      <c r="D71" s="570"/>
      <c r="E71" s="308">
        <v>8</v>
      </c>
      <c r="F71" s="308" t="s">
        <v>51</v>
      </c>
      <c r="G71" s="144" t="str">
        <f t="array" ref="G71">IFERROR(INDEX('5'!$H$8:$BK$117,SMALL(IF('5'!$BK$8:$BK$117&gt;0,ROW('5'!$BK$8:$BK$117)),ROW(G67))-4,COLUMN()-7),"")</f>
        <v/>
      </c>
      <c r="H71" s="309">
        <f>SUMIFS('[8]1'!BU:BU,'[8]1'!C:C,$G71,'[8]1'!BN:BN,$A$3)+SUMIFS('[8]1'!BT:BT,'[8]1'!C:C,$G71,'[8]1'!BN:BN,$A$3)-(SUMIFS('[8]1'!BW:BW,'[8]1'!C:C,$G71,'[8]1'!BN:BN,$A$3))-(SUMIFS('[8]1'!BV:BV,'[8]1'!C:C,$G71,'[8]1'!BN:BN,$A$3))</f>
        <v>0</v>
      </c>
      <c r="I71" s="280">
        <f>SUMIFS('[8]1'!BX:BX,'[8]1'!C:C,$G71,'[8]1'!BN:BN,$A$3)-(SUMIFS('[8]1'!BY:BY,'[8]1'!C:C,$G71,'[8]1'!BN:BN,$A$3))</f>
        <v>0</v>
      </c>
      <c r="J71" s="310">
        <f t="shared" ref="J71" si="75">P71+R71+T71</f>
        <v>0</v>
      </c>
      <c r="K71" s="311" t="str">
        <f>IF(O71&gt;=0," ",W71-#REF!)</f>
        <v xml:space="preserve"> </v>
      </c>
      <c r="L71" s="311" t="str">
        <f t="shared" ref="L71:L76" si="76">IF(O71&gt;=0," ",MOD(K71,30))</f>
        <v xml:space="preserve"> </v>
      </c>
      <c r="M71" s="311" t="str">
        <f t="shared" ref="M71:M76" si="77">IF(O71&gt;=0," ",TRUNC(K71/30))</f>
        <v xml:space="preserve"> </v>
      </c>
      <c r="N71" s="254">
        <f t="shared" ref="N71:N77" si="78">IF(I71="",H71-J71,I71-J71)</f>
        <v>0</v>
      </c>
      <c r="O71" s="312" t="str">
        <f t="shared" ref="O71:O77" si="79">IF(N71&gt;0,N71,"")</f>
        <v/>
      </c>
      <c r="P71" s="313"/>
      <c r="Q71" s="314"/>
      <c r="R71" s="313"/>
      <c r="S71" s="241"/>
      <c r="T71" s="315"/>
      <c r="U71" s="241"/>
      <c r="V71" s="243">
        <f>MAX(Q71,S71,U71)</f>
        <v>0</v>
      </c>
      <c r="W71" s="244">
        <f ca="1">IF(V71&gt;1/1/2012,V71,NOW())</f>
        <v>44376.405651273148</v>
      </c>
      <c r="X71" s="316"/>
      <c r="Y71" s="246"/>
      <c r="Z71" s="317">
        <f ca="1">IF(SUMPRODUCT(('[8]1'!$BT$9:$BU$36-'[8]1'!$BV$9:$BW$36)*--(TODAY()-('[8]1'!$A$9:$A$36)&gt;=$Z$4)*(('[8]1'!$C$9:$C$36)=$G71))-SUMPRODUCT(('[8]1'!$BV$9:$BW$36)*--(TODAY()-('[8]1'!$A$9:$A$36)&lt;$Z$4)*(('[8]1'!$C$9:$C$36)=G71))&lt;0,"",SUMPRODUCT(('[8]1'!$BT$9:$BU$36-'[8]1'!$BV$9:$BW$36)*--(TODAY()-('[8]1'!$A$9:$A$36)&gt;=$Z$4)*(('[8]1'!$C$9:$C$36)=$G71))-SUMPRODUCT(('[8]1'!$BV$9:$BW$36)*--(TODAY()-('[8]1'!$A$9:$A$36)&lt;$Z$4)*(('[8]1'!$C$9:$C$36)=G71)))</f>
        <v>0</v>
      </c>
      <c r="AA71" s="317">
        <f ca="1">IF(SUMPRODUCT(('[8]1'!$BT$9:$BU$36-'[8]1'!$BV$9:$BW$36)*--(TODAY()-('[8]1'!$A$9:$A$36)&gt;=$AA$4)*(('[8]1'!$C$9:$C$36)=$G71))-SUMPRODUCT(('[8]1'!$BV$9:$BW$36)*--(TODAY()-('[8]1'!$A$9:$A$36)&lt;$AA$4)*(('[8]1'!$C$9:$C$36)=$G71))-SUM(Z71:Z71)&lt;0,"",SUMPRODUCT(('[8]1'!$BT$9:$BU$36-'[8]1'!$BV$9:$BW$36)*--(TODAY()-('[8]1'!$A$9:$A$36)&gt;=$AA$4)*(('[8]1'!$C$9:$C$36)=$G71))-SUMPRODUCT(('[8]1'!$BV$9:$BW$36)*--(TODAY()-('[8]1'!$A$9:$A$36)&lt;$AA$4)*(('[8]1'!$C$9:$C$36)=$G71))-SUM(Z71:Z71))</f>
        <v>0</v>
      </c>
      <c r="AB71" s="317">
        <f ca="1">IF(SUMPRODUCT(('[8]1'!$BT$9:$BU$36-'[8]1'!$BV$9:$BW$36)*--(TODAY()-('[8]1'!$A$9:$A$36)&gt;=$AB$4)*(('[8]1'!$C$9:$C$36)=$G71))-SUMPRODUCT(('[8]1'!$BV$9:$BW$36)*--(TODAY()-('[8]1'!$A$9:$A$36)&lt;$AB$4)*(('[8]1'!$C$9:$C$36)=$G71))-SUM(Z71:AA71)&lt;0,"",SUMPRODUCT(('[8]1'!$BT$9:$BU$36-'[8]1'!$BV$9:$BW$36)*--(TODAY()-('[8]1'!$A$9:$A$36)&gt;=$AB$4)*(('[8]1'!$C$9:$C$36)=$G71))-SUMPRODUCT(('[8]1'!$BV$9:$BW$36)*--(TODAY()-('[8]1'!$A$9:$A$36)&lt;$AB$4)*(('[8]1'!$C$9:$C$36)=$G71))-SUM(Z71:AA71))</f>
        <v>0</v>
      </c>
      <c r="AC71" s="317">
        <f ca="1">IF(SUMPRODUCT(('[8]1'!$BT$9:$BU$36-'[8]1'!$BV$9:$BW$36)*--(TODAY()-('[8]1'!$A$9:$A$36)&gt;=$AC$4)*(('[8]1'!$C$9:$C$36)=$G71))-SUMPRODUCT(('[8]1'!$BV$9:$BW$36)*--(TODAY()-('[8]1'!$A$9:$A$36)&lt;$AC$4)*(('[8]1'!$C$9:$C$36)=$G71))-SUM(Z71:AB71)&lt;0,"",SUMPRODUCT(('[8]1'!$BT$9:$BU$36-'[8]1'!$BV$9:$BW$36)*--(TODAY()-('[8]1'!$A$9:$A$36)&gt;=$AC$4)*(('[8]1'!$C$9:$C$36)=$G71))-SUMPRODUCT(('[8]1'!$BV$9:$BW$36)*--(TODAY()-('[8]1'!$A$9:$A$36)&lt;$AC$4)*(('[8]1'!$C$9:$C$36)=$G71))-SUM(Z71:AB71))</f>
        <v>0</v>
      </c>
      <c r="AD71" s="317">
        <f ca="1">IF(SUMPRODUCT(('[8]1'!$BT$9:$BU$36-'[8]1'!$BV$9:$BW$36)*--(TODAY()-('[8]1'!$A$9:$A$36)&gt;=$AD$4)*(('[8]1'!$C$9:$C$36)=$G71))-SUMPRODUCT(('[8]1'!$BV$9:$BW$36)*--(TODAY()-('[8]1'!$A$9:$A$36)&lt;$AD$4)*(('[8]1'!$C$9:$C$36)=$G71))-SUM(Z71:AC71)&lt;0,"",SUMPRODUCT(('[8]1'!$BT$9:$BU$36-'[8]1'!$BV$9:$BW$36)*--(TODAY()-('[8]1'!$A$9:$A$36)&gt;=$AD$4)*(('[8]1'!$C$9:$C$36)=$G71))-SUMPRODUCT(('[8]1'!$BV$9:$BW$36)*--(TODAY()-('[8]1'!$A$9:$A$36)&lt;$AD$4)*(('[8]1'!$C$9:$C$36)=$G71))-SUM(Z71:AC71))</f>
        <v>0</v>
      </c>
      <c r="AE71" s="317">
        <f ca="1">IF(SUMPRODUCT(('[8]1'!$BT$9:$BU$36-'[8]1'!$BV$9:$BW$36)*--(TODAY()-('[8]1'!$A$9:$A$36)&gt;=$AE$4)*(('[8]1'!$C$9:$C$36)=$G71))-SUMPRODUCT(('[8]1'!$BV$9:$BW$36)*--(TODAY()-('[8]1'!$A$9:$A$36)&lt;$AE$4)*(('[8]1'!$C$9:$C$36)=$G71))-SUM(Z71:AD71)&lt;0,"",SUMPRODUCT(('[8]1'!$BT$9:$BU$36-'[8]1'!$BV$9:$BW$36)*--(TODAY()-('[8]1'!$A$9:$A$36)&gt;=$AE$4)*(('[8]1'!$C$9:$C$36)=$G71))-SUMPRODUCT(('[8]1'!$BV$9:$BW$36)*--(TODAY()-('[8]1'!$A$9:$A$36)&lt;$AE$4)*(('[8]1'!$C$9:$C$36)=$G71))-SUM(Z71:AD71))</f>
        <v>0</v>
      </c>
      <c r="AF71" s="318">
        <f ca="1">IF(SUMPRODUCT(('[8]1'!$BT$9:$BU$36-'[8]1'!$BV$9:$BW$36)*--(TODAY()-('[8]1'!$A$9:$A$36)&gt;=$AF$4)*(('[8]1'!$C$9:$C$36)=$G71))-SUMPRODUCT(('[8]1'!$BV$9:$BW$36)*--(TODAY()-('[8]1'!$A$9:$A$36)&lt;$AF$4)*(('[8]1'!$C$9:$C$36)=$G71))-SUM(Z71:AE71)&lt;0,"",SUMPRODUCT(('[8]1'!$BT$9:$BU$36-'[8]1'!$BV$9:$BW$36)*--(TODAY()-('[8]1'!$A$9:$A$36)&gt;=$AF$4)*(('[8]1'!$C$9:$C$36)=$G71))-SUMPRODUCT(('[8]1'!$BV$9:$BW$36)*--(TODAY()-('[8]1'!$A$9:$A$36)&lt;$AF$4)*(('[8]1'!$C$9:$C$36)=$G71))-SUM(Z71:AE71))</f>
        <v>0</v>
      </c>
      <c r="AG71" s="276"/>
    </row>
    <row r="72" spans="4:33" ht="16.5" customHeight="1" thickBot="1">
      <c r="D72" s="571" t="s">
        <v>52</v>
      </c>
      <c r="E72" s="319">
        <v>1</v>
      </c>
      <c r="F72" s="320" t="s">
        <v>52</v>
      </c>
      <c r="G72" s="144" t="str">
        <f t="array" ref="G72">IFERROR(INDEX('5'!$H$8:$BK$117,SMALL(IF('5'!$BK$8:$BK$117&gt;0,ROW('5'!$BK$8:$BK$117)),ROW(G68))-4,COLUMN()-7),"")</f>
        <v/>
      </c>
      <c r="H72" s="321">
        <f>SUMIFS('[8]1'!BU:BU,'[8]1'!C:C,$G72,'[8]1'!BN:BN,$A$3)+SUMIFS('[8]1'!BT:BT,'[8]1'!C:C,$G72,'[8]1'!BN:BN,$A$3)-(SUMIFS('[8]1'!BW:BW,'[8]1'!C:C,$G72,'[8]1'!BN:BN,$A$3))-(SUMIFS('[8]1'!BV:BV,'[8]1'!C:C,$G72,'[8]1'!BN:BN,$A$3))</f>
        <v>0</v>
      </c>
      <c r="I72" s="322"/>
      <c r="J72" s="323">
        <f>P72+R72+T72+X72</f>
        <v>0</v>
      </c>
      <c r="K72" s="324" t="str">
        <f>IF(O72&gt;=0," ",W72-#REF!)</f>
        <v xml:space="preserve"> </v>
      </c>
      <c r="L72" s="324" t="str">
        <f t="shared" si="76"/>
        <v xml:space="preserve"> </v>
      </c>
      <c r="M72" s="324" t="str">
        <f t="shared" si="77"/>
        <v xml:space="preserve"> </v>
      </c>
      <c r="N72" s="324">
        <f t="shared" si="78"/>
        <v>0</v>
      </c>
      <c r="O72" s="325" t="str">
        <f t="shared" si="79"/>
        <v/>
      </c>
      <c r="P72" s="326"/>
      <c r="Q72" s="327"/>
      <c r="R72" s="326"/>
      <c r="S72" s="327"/>
      <c r="T72" s="326"/>
      <c r="U72" s="327"/>
      <c r="V72" s="328"/>
      <c r="W72" s="329"/>
      <c r="X72" s="330"/>
      <c r="Y72" s="329"/>
      <c r="Z72" s="331">
        <f ca="1">IF(SUMPRODUCT(('[8]1'!$BT$9:$BU$36-'[8]1'!$BV$9:$BW$36)*--(TODAY()-('[8]1'!$A$9:$A$36)&gt;=$Z$4)*(('[8]1'!$C$9:$C$36)=$G72))-SUMPRODUCT(('[8]1'!$BV$9:$BW$36)*--(TODAY()-('[8]1'!$A$9:$A$36)&lt;$Z$4)*(('[8]1'!$C$9:$C$36)=G72))&lt;0,"",SUMPRODUCT(('[8]1'!$BT$9:$BU$36-'[8]1'!$BV$9:$BW$36)*--(TODAY()-('[8]1'!$A$9:$A$36)&gt;=$Z$4)*(('[8]1'!$C$9:$C$36)=$G72))-SUMPRODUCT(('[8]1'!$BV$9:$BW$36)*--(TODAY()-('[8]1'!$A$9:$A$36)&lt;$Z$4)*(('[8]1'!$C$9:$C$36)=G72)))</f>
        <v>0</v>
      </c>
      <c r="AA72" s="331">
        <f ca="1">IF(SUMPRODUCT(('[8]1'!$BT$9:$BU$36-'[8]1'!$BV$9:$BW$36)*--(TODAY()-('[8]1'!$A$9:$A$36)&gt;=$AA$4)*(('[8]1'!$C$9:$C$36)=$G72))-SUMPRODUCT(('[8]1'!$BV$9:$BW$36)*--(TODAY()-('[8]1'!$A$9:$A$36)&lt;$AA$4)*(('[8]1'!$C$9:$C$36)=$G72))-SUM(Z72:Z72)&lt;0,"",SUMPRODUCT(('[8]1'!$BT$9:$BU$36-'[8]1'!$BV$9:$BW$36)*--(TODAY()-('[8]1'!$A$9:$A$36)&gt;=$AA$4)*(('[8]1'!$C$9:$C$36)=$G72))-SUMPRODUCT(('[8]1'!$BV$9:$BW$36)*--(TODAY()-('[8]1'!$A$9:$A$36)&lt;$AA$4)*(('[8]1'!$C$9:$C$36)=$G72))-SUM(Z72:Z72))</f>
        <v>0</v>
      </c>
      <c r="AB72" s="331">
        <f ca="1">IF(SUMPRODUCT(('[8]1'!$BT$9:$BU$36-'[8]1'!$BV$9:$BW$36)*--(TODAY()-('[8]1'!$A$9:$A$36)&gt;=$AB$4)*(('[8]1'!$C$9:$C$36)=$G72))-SUMPRODUCT(('[8]1'!$BV$9:$BW$36)*--(TODAY()-('[8]1'!$A$9:$A$36)&lt;$AB$4)*(('[8]1'!$C$9:$C$36)=$G72))-SUM(Z72:AA72)&lt;0,"",SUMPRODUCT(('[8]1'!$BT$9:$BU$36-'[8]1'!$BV$9:$BW$36)*--(TODAY()-('[8]1'!$A$9:$A$36)&gt;=$AB$4)*(('[8]1'!$C$9:$C$36)=$G72))-SUMPRODUCT(('[8]1'!$BV$9:$BW$36)*--(TODAY()-('[8]1'!$A$9:$A$36)&lt;$AB$4)*(('[8]1'!$C$9:$C$36)=$G72))-SUM(Z72:AA72))</f>
        <v>0</v>
      </c>
      <c r="AC72" s="331">
        <f ca="1">IF(SUMPRODUCT(('[8]1'!$BT$9:$BU$36-'[8]1'!$BV$9:$BW$36)*--(TODAY()-('[8]1'!$A$9:$A$36)&gt;=$AC$4)*(('[8]1'!$C$9:$C$36)=$G72))-SUMPRODUCT(('[8]1'!$BV$9:$BW$36)*--(TODAY()-('[8]1'!$A$9:$A$36)&lt;$AC$4)*(('[8]1'!$C$9:$C$36)=$G72))-SUM(Z72:AB72)&lt;0,"",SUMPRODUCT(('[8]1'!$BT$9:$BU$36-'[8]1'!$BV$9:$BW$36)*--(TODAY()-('[8]1'!$A$9:$A$36)&gt;=$AC$4)*(('[8]1'!$C$9:$C$36)=$G72))-SUMPRODUCT(('[8]1'!$BV$9:$BW$36)*--(TODAY()-('[8]1'!$A$9:$A$36)&lt;$AC$4)*(('[8]1'!$C$9:$C$36)=$G72))-SUM(Z72:AB72))</f>
        <v>0</v>
      </c>
      <c r="AD72" s="331">
        <f ca="1">IF(SUMPRODUCT(('[8]1'!$BT$9:$BU$36-'[8]1'!$BV$9:$BW$36)*--(TODAY()-('[8]1'!$A$9:$A$36)&gt;=$AD$4)*(('[8]1'!$C$9:$C$36)=$G72))-SUMPRODUCT(('[8]1'!$BV$9:$BW$36)*--(TODAY()-('[8]1'!$A$9:$A$36)&lt;$AD$4)*(('[8]1'!$C$9:$C$36)=$G72))-SUM(Z72:AC72)&lt;0,"",SUMPRODUCT(('[8]1'!$BT$9:$BU$36-'[8]1'!$BV$9:$BW$36)*--(TODAY()-('[8]1'!$A$9:$A$36)&gt;=$AD$4)*(('[8]1'!$C$9:$C$36)=$G72))-SUMPRODUCT(('[8]1'!$BV$9:$BW$36)*--(TODAY()-('[8]1'!$A$9:$A$36)&lt;$AD$4)*(('[8]1'!$C$9:$C$36)=$G72))-SUM(Z72:AC72))</f>
        <v>0</v>
      </c>
      <c r="AE72" s="331">
        <f ca="1">IF(SUMPRODUCT(('[8]1'!$BT$9:$BU$36-'[8]1'!$BV$9:$BW$36)*--(TODAY()-('[8]1'!$A$9:$A$36)&gt;=$AE$4)*(('[8]1'!$C$9:$C$36)=$G72))-SUMPRODUCT(('[8]1'!$BV$9:$BW$36)*--(TODAY()-('[8]1'!$A$9:$A$36)&lt;$AE$4)*(('[8]1'!$C$9:$C$36)=$G72))-SUM(Z72:AD72)&lt;0,"",SUMPRODUCT(('[8]1'!$BT$9:$BU$36-'[8]1'!$BV$9:$BW$36)*--(TODAY()-('[8]1'!$A$9:$A$36)&gt;=$AE$4)*(('[8]1'!$C$9:$C$36)=$G72))-SUMPRODUCT(('[8]1'!$BV$9:$BW$36)*--(TODAY()-('[8]1'!$A$9:$A$36)&lt;$AE$4)*(('[8]1'!$C$9:$C$36)=$G72))-SUM(Z72:AD72))</f>
        <v>0</v>
      </c>
      <c r="AF72" s="332">
        <f ca="1">IF(SUMPRODUCT(('[8]1'!$BT$9:$BU$36-'[8]1'!$BV$9:$BW$36)*--(TODAY()-('[8]1'!$A$9:$A$36)&gt;=$AF$4)*(('[8]1'!$C$9:$C$36)=$G72))-SUMPRODUCT(('[8]1'!$BV$9:$BW$36)*--(TODAY()-('[8]1'!$A$9:$A$36)&lt;$AF$4)*(('[8]1'!$C$9:$C$36)=$G72))-SUM(Z72:AE72)&lt;0,"",SUMPRODUCT(('[8]1'!$BT$9:$BU$36-'[8]1'!$BV$9:$BW$36)*--(TODAY()-('[8]1'!$A$9:$A$36)&gt;=$AF$4)*(('[8]1'!$C$9:$C$36)=$G72))-SUMPRODUCT(('[8]1'!$BV$9:$BW$36)*--(TODAY()-('[8]1'!$A$9:$A$36)&lt;$AF$4)*(('[8]1'!$C$9:$C$36)=$G72))-SUM(Z72:AE72))</f>
        <v>0</v>
      </c>
    </row>
    <row r="73" spans="4:33" ht="15.75" customHeight="1" thickBot="1">
      <c r="D73" s="572"/>
      <c r="E73" s="333">
        <v>2</v>
      </c>
      <c r="F73" s="334" t="s">
        <v>52</v>
      </c>
      <c r="G73" s="144" t="str">
        <f t="array" ref="G73">IFERROR(INDEX('5'!$H$8:$BK$117,SMALL(IF('5'!$BK$8:$BK$117&gt;0,ROW('5'!$BK$8:$BK$117)),ROW(G69))-4,COLUMN()-7),"")</f>
        <v/>
      </c>
      <c r="H73" s="335">
        <f>SUMIFS('[8]1'!BU:BU,'[8]1'!C:C,$G73,'[8]1'!BN:BN,$A$3)+SUMIFS('[8]1'!BT:BT,'[8]1'!C:C,$G73,'[8]1'!BN:BN,$A$3)-(SUMIFS('[8]1'!BW:BW,'[8]1'!C:C,$G73,'[8]1'!BN:BN,$A$3))-(SUMIFS('[8]1'!BV:BV,'[8]1'!C:C,$G73,'[8]1'!BN:BN,$A$3))</f>
        <v>0</v>
      </c>
      <c r="I73" s="336"/>
      <c r="J73" s="337">
        <f t="shared" ref="J73:J79" si="80">P73+R73+T73</f>
        <v>0</v>
      </c>
      <c r="K73" s="338" t="str">
        <f>IF(O73&gt;=0," ",W73-#REF!)</f>
        <v xml:space="preserve"> </v>
      </c>
      <c r="L73" s="338" t="str">
        <f t="shared" si="76"/>
        <v xml:space="preserve"> </v>
      </c>
      <c r="M73" s="338" t="str">
        <f t="shared" si="77"/>
        <v xml:space="preserve"> </v>
      </c>
      <c r="N73" s="339">
        <f t="shared" si="78"/>
        <v>0</v>
      </c>
      <c r="O73" s="340" t="str">
        <f t="shared" si="79"/>
        <v/>
      </c>
      <c r="P73" s="341"/>
      <c r="Q73" s="342"/>
      <c r="R73" s="341"/>
      <c r="S73" s="342"/>
      <c r="T73" s="341"/>
      <c r="U73" s="342"/>
      <c r="V73" s="343">
        <f t="shared" ref="V73:V78" si="81">MAX(Q73,S73,U73)</f>
        <v>0</v>
      </c>
      <c r="W73" s="344">
        <f t="shared" ref="W73:W78" ca="1" si="82">IF(V73&gt;1/1/2012,V73,NOW())</f>
        <v>44376.405651273148</v>
      </c>
      <c r="X73" s="345"/>
      <c r="Y73" s="344"/>
      <c r="Z73" s="346">
        <f ca="1">IF(SUMPRODUCT(('[8]1'!$BT$9:$BU$36-'[8]1'!$BV$9:$BW$36)*--(TODAY()-('[8]1'!$A$9:$A$36)&gt;=$Z$4)*(('[8]1'!$C$9:$C$36)=$G73))-SUMPRODUCT(('[8]1'!$BV$9:$BW$36)*--(TODAY()-('[8]1'!$A$9:$A$36)&lt;$Z$4)*(('[8]1'!$C$9:$C$36)=G73))&lt;0,"",SUMPRODUCT(('[8]1'!$BT$9:$BU$36-'[8]1'!$BV$9:$BW$36)*--(TODAY()-('[8]1'!$A$9:$A$36)&gt;=$Z$4)*(('[8]1'!$C$9:$C$36)=$G73))-SUMPRODUCT(('[8]1'!$BV$9:$BW$36)*--(TODAY()-('[8]1'!$A$9:$A$36)&lt;$Z$4)*(('[8]1'!$C$9:$C$36)=G73)))</f>
        <v>0</v>
      </c>
      <c r="AA73" s="346">
        <f ca="1">IF(SUMPRODUCT(('[8]1'!$BT$9:$BU$36-'[8]1'!$BV$9:$BW$36)*--(TODAY()-('[8]1'!$A$9:$A$36)&gt;=$AA$4)*(('[8]1'!$C$9:$C$36)=$G73))-SUMPRODUCT(('[8]1'!$BV$9:$BW$36)*--(TODAY()-('[8]1'!$A$9:$A$36)&lt;$AA$4)*(('[8]1'!$C$9:$C$36)=$G73))-SUM(Z73:Z73)&lt;0,"",SUMPRODUCT(('[8]1'!$BT$9:$BU$36-'[8]1'!$BV$9:$BW$36)*--(TODAY()-('[8]1'!$A$9:$A$36)&gt;=$AA$4)*(('[8]1'!$C$9:$C$36)=$G73))-SUMPRODUCT(('[8]1'!$BV$9:$BW$36)*--(TODAY()-('[8]1'!$A$9:$A$36)&lt;$AA$4)*(('[8]1'!$C$9:$C$36)=$G73))-SUM(Z73:Z73))</f>
        <v>0</v>
      </c>
      <c r="AB73" s="346">
        <f ca="1">IF(SUMPRODUCT(('[8]1'!$BT$9:$BU$36-'[8]1'!$BV$9:$BW$36)*--(TODAY()-('[8]1'!$A$9:$A$36)&gt;=$AB$4)*(('[8]1'!$C$9:$C$36)=$G73))-SUMPRODUCT(('[8]1'!$BV$9:$BW$36)*--(TODAY()-('[8]1'!$A$9:$A$36)&lt;$AB$4)*(('[8]1'!$C$9:$C$36)=$G73))-SUM(Z73:AA73)&lt;0,"",SUMPRODUCT(('[8]1'!$BT$9:$BU$36-'[8]1'!$BV$9:$BW$36)*--(TODAY()-('[8]1'!$A$9:$A$36)&gt;=$AB$4)*(('[8]1'!$C$9:$C$36)=$G73))-SUMPRODUCT(('[8]1'!$BV$9:$BW$36)*--(TODAY()-('[8]1'!$A$9:$A$36)&lt;$AB$4)*(('[8]1'!$C$9:$C$36)=$G73))-SUM(Z73:AA73))</f>
        <v>0</v>
      </c>
      <c r="AC73" s="346">
        <f ca="1">IF(SUMPRODUCT(('[8]1'!$BT$9:$BU$36-'[8]1'!$BV$9:$BW$36)*--(TODAY()-('[8]1'!$A$9:$A$36)&gt;=$AC$4)*(('[8]1'!$C$9:$C$36)=$G73))-SUMPRODUCT(('[8]1'!$BV$9:$BW$36)*--(TODAY()-('[8]1'!$A$9:$A$36)&lt;$AC$4)*(('[8]1'!$C$9:$C$36)=$G73))-SUM(Z73:AB73)&lt;0,"",SUMPRODUCT(('[8]1'!$BT$9:$BU$36-'[8]1'!$BV$9:$BW$36)*--(TODAY()-('[8]1'!$A$9:$A$36)&gt;=$AC$4)*(('[8]1'!$C$9:$C$36)=$G73))-SUMPRODUCT(('[8]1'!$BV$9:$BW$36)*--(TODAY()-('[8]1'!$A$9:$A$36)&lt;$AC$4)*(('[8]1'!$C$9:$C$36)=$G73))-SUM(Z73:AB73))</f>
        <v>0</v>
      </c>
      <c r="AD73" s="346">
        <f ca="1">IF(SUMPRODUCT(('[8]1'!$BT$9:$BU$36-'[8]1'!$BV$9:$BW$36)*--(TODAY()-('[8]1'!$A$9:$A$36)&gt;=$AD$4)*(('[8]1'!$C$9:$C$36)=$G73))-SUMPRODUCT(('[8]1'!$BV$9:$BW$36)*--(TODAY()-('[8]1'!$A$9:$A$36)&lt;$AD$4)*(('[8]1'!$C$9:$C$36)=$G73))-SUM(Z73:AC73)&lt;0,"",SUMPRODUCT(('[8]1'!$BT$9:$BU$36-'[8]1'!$BV$9:$BW$36)*--(TODAY()-('[8]1'!$A$9:$A$36)&gt;=$AD$4)*(('[8]1'!$C$9:$C$36)=$G73))-SUMPRODUCT(('[8]1'!$BV$9:$BW$36)*--(TODAY()-('[8]1'!$A$9:$A$36)&lt;$AD$4)*(('[8]1'!$C$9:$C$36)=$G73))-SUM(Z73:AC73))</f>
        <v>0</v>
      </c>
      <c r="AE73" s="346">
        <f ca="1">IF(SUMPRODUCT(('[8]1'!$BT$9:$BU$36-'[8]1'!$BV$9:$BW$36)*--(TODAY()-('[8]1'!$A$9:$A$36)&gt;=$AE$4)*(('[8]1'!$C$9:$C$36)=$G73))-SUMPRODUCT(('[8]1'!$BV$9:$BW$36)*--(TODAY()-('[8]1'!$A$9:$A$36)&lt;$AE$4)*(('[8]1'!$C$9:$C$36)=$G73))-SUM(Z73:AD73)&lt;0,"",SUMPRODUCT(('[8]1'!$BT$9:$BU$36-'[8]1'!$BV$9:$BW$36)*--(TODAY()-('[8]1'!$A$9:$A$36)&gt;=$AE$4)*(('[8]1'!$C$9:$C$36)=$G73))-SUMPRODUCT(('[8]1'!$BV$9:$BW$36)*--(TODAY()-('[8]1'!$A$9:$A$36)&lt;$AE$4)*(('[8]1'!$C$9:$C$36)=$G73))-SUM(Z73:AD73))</f>
        <v>0</v>
      </c>
      <c r="AF73" s="347">
        <f ca="1">IF(SUMPRODUCT(('[8]1'!$BT$9:$BU$36-'[8]1'!$BV$9:$BW$36)*--(TODAY()-('[8]1'!$A$9:$A$36)&gt;=$AF$4)*(('[8]1'!$C$9:$C$36)=$G73))-SUMPRODUCT(('[8]1'!$BV$9:$BW$36)*--(TODAY()-('[8]1'!$A$9:$A$36)&lt;$AF$4)*(('[8]1'!$C$9:$C$36)=$G73))-SUM(Z73:AE73)&lt;0,"",SUMPRODUCT(('[8]1'!$BT$9:$BU$36-'[8]1'!$BV$9:$BW$36)*--(TODAY()-('[8]1'!$A$9:$A$36)&gt;=$AF$4)*(('[8]1'!$C$9:$C$36)=$G73))-SUMPRODUCT(('[8]1'!$BV$9:$BW$36)*--(TODAY()-('[8]1'!$A$9:$A$36)&lt;$AF$4)*(('[8]1'!$C$9:$C$36)=$G73))-SUM(Z73:AE73))</f>
        <v>0</v>
      </c>
    </row>
    <row r="74" spans="4:33" ht="15.75" thickBot="1">
      <c r="D74" s="572"/>
      <c r="E74" s="319">
        <v>3</v>
      </c>
      <c r="F74" s="334" t="s">
        <v>52</v>
      </c>
      <c r="G74" s="144" t="str">
        <f t="array" ref="G74">IFERROR(INDEX('5'!$H$8:$BK$117,SMALL(IF('5'!$BK$8:$BK$117&gt;0,ROW('5'!$BK$8:$BK$117)),ROW(G70))-4,COLUMN()-7),"")</f>
        <v/>
      </c>
      <c r="H74" s="335">
        <f>SUMIFS('[8]1'!BU:BU,'[8]1'!C:C,$G74,'[8]1'!BN:BN,$A$3)+SUMIFS('[8]1'!BT:BT,'[8]1'!C:C,$G74,'[8]1'!BN:BN,$A$3)-(SUMIFS('[8]1'!BW:BW,'[8]1'!C:C,$G74,'[8]1'!BN:BN,$A$3))-(SUMIFS('[8]1'!BV:BV,'[8]1'!C:C,$G74,'[8]1'!BN:BN,$A$3))</f>
        <v>0</v>
      </c>
      <c r="I74" s="336"/>
      <c r="J74" s="337">
        <f t="shared" si="80"/>
        <v>0</v>
      </c>
      <c r="K74" s="338" t="str">
        <f>IF(O74&gt;=0," ",W74-#REF!)</f>
        <v xml:space="preserve"> </v>
      </c>
      <c r="L74" s="338" t="str">
        <f t="shared" si="76"/>
        <v xml:space="preserve"> </v>
      </c>
      <c r="M74" s="338" t="str">
        <f t="shared" si="77"/>
        <v xml:space="preserve"> </v>
      </c>
      <c r="N74" s="339">
        <f t="shared" si="78"/>
        <v>0</v>
      </c>
      <c r="O74" s="340" t="str">
        <f t="shared" si="79"/>
        <v/>
      </c>
      <c r="P74" s="348"/>
      <c r="Q74" s="342"/>
      <c r="R74" s="349"/>
      <c r="S74" s="342"/>
      <c r="T74" s="341"/>
      <c r="U74" s="342"/>
      <c r="V74" s="343">
        <f t="shared" si="81"/>
        <v>0</v>
      </c>
      <c r="W74" s="344">
        <f t="shared" ca="1" si="82"/>
        <v>44376.405651273148</v>
      </c>
      <c r="X74" s="345"/>
      <c r="Y74" s="344"/>
      <c r="Z74" s="346">
        <f ca="1">IF(SUMPRODUCT(('[8]1'!$BT$9:$BU$36-'[8]1'!$BV$9:$BW$36)*--(TODAY()-('[8]1'!$A$9:$A$36)&gt;=$Z$4)*(('[8]1'!$C$9:$C$36)=$G74))-SUMPRODUCT(('[8]1'!$BV$9:$BW$36)*--(TODAY()-('[8]1'!$A$9:$A$36)&lt;$Z$4)*(('[8]1'!$C$9:$C$36)=G74))&lt;0,"",SUMPRODUCT(('[8]1'!$BT$9:$BU$36-'[8]1'!$BV$9:$BW$36)*--(TODAY()-('[8]1'!$A$9:$A$36)&gt;=$Z$4)*(('[8]1'!$C$9:$C$36)=$G74))-SUMPRODUCT(('[8]1'!$BV$9:$BW$36)*--(TODAY()-('[8]1'!$A$9:$A$36)&lt;$Z$4)*(('[8]1'!$C$9:$C$36)=G74)))</f>
        <v>0</v>
      </c>
      <c r="AA74" s="346">
        <f ca="1">IF(SUMPRODUCT(('[8]1'!$BT$9:$BU$36-'[8]1'!$BV$9:$BW$36)*--(TODAY()-('[8]1'!$A$9:$A$36)&gt;=$AA$4)*(('[8]1'!$C$9:$C$36)=$G74))-SUMPRODUCT(('[8]1'!$BV$9:$BW$36)*--(TODAY()-('[8]1'!$A$9:$A$36)&lt;$AA$4)*(('[8]1'!$C$9:$C$36)=$G74))-SUM(Z74:Z74)&lt;0,"",SUMPRODUCT(('[8]1'!$BT$9:$BU$36-'[8]1'!$BV$9:$BW$36)*--(TODAY()-('[8]1'!$A$9:$A$36)&gt;=$AA$4)*(('[8]1'!$C$9:$C$36)=$G74))-SUMPRODUCT(('[8]1'!$BV$9:$BW$36)*--(TODAY()-('[8]1'!$A$9:$A$36)&lt;$AA$4)*(('[8]1'!$C$9:$C$36)=$G74))-SUM(Z74:Z74))</f>
        <v>0</v>
      </c>
      <c r="AB74" s="346">
        <f ca="1">IF(SUMPRODUCT(('[8]1'!$BT$9:$BU$36-'[8]1'!$BV$9:$BW$36)*--(TODAY()-('[8]1'!$A$9:$A$36)&gt;=$AB$4)*(('[8]1'!$C$9:$C$36)=$G74))-SUMPRODUCT(('[8]1'!$BV$9:$BW$36)*--(TODAY()-('[8]1'!$A$9:$A$36)&lt;$AB$4)*(('[8]1'!$C$9:$C$36)=$G74))-SUM(Z74:AA74)&lt;0,"",SUMPRODUCT(('[8]1'!$BT$9:$BU$36-'[8]1'!$BV$9:$BW$36)*--(TODAY()-('[8]1'!$A$9:$A$36)&gt;=$AB$4)*(('[8]1'!$C$9:$C$36)=$G74))-SUMPRODUCT(('[8]1'!$BV$9:$BW$36)*--(TODAY()-('[8]1'!$A$9:$A$36)&lt;$AB$4)*(('[8]1'!$C$9:$C$36)=$G74))-SUM(Z74:AA74))</f>
        <v>0</v>
      </c>
      <c r="AC74" s="346">
        <f ca="1">IF(SUMPRODUCT(('[8]1'!$BT$9:$BU$36-'[8]1'!$BV$9:$BW$36)*--(TODAY()-('[8]1'!$A$9:$A$36)&gt;=$AC$4)*(('[8]1'!$C$9:$C$36)=$G74))-SUMPRODUCT(('[8]1'!$BV$9:$BW$36)*--(TODAY()-('[8]1'!$A$9:$A$36)&lt;$AC$4)*(('[8]1'!$C$9:$C$36)=$G74))-SUM(Z74:AB74)&lt;0,"",SUMPRODUCT(('[8]1'!$BT$9:$BU$36-'[8]1'!$BV$9:$BW$36)*--(TODAY()-('[8]1'!$A$9:$A$36)&gt;=$AC$4)*(('[8]1'!$C$9:$C$36)=$G74))-SUMPRODUCT(('[8]1'!$BV$9:$BW$36)*--(TODAY()-('[8]1'!$A$9:$A$36)&lt;$AC$4)*(('[8]1'!$C$9:$C$36)=$G74))-SUM(Z74:AB74))</f>
        <v>0</v>
      </c>
      <c r="AD74" s="346">
        <f ca="1">IF(SUMPRODUCT(('[8]1'!$BT$9:$BU$36-'[8]1'!$BV$9:$BW$36)*--(TODAY()-('[8]1'!$A$9:$A$36)&gt;=$AD$4)*(('[8]1'!$C$9:$C$36)=$G74))-SUMPRODUCT(('[8]1'!$BV$9:$BW$36)*--(TODAY()-('[8]1'!$A$9:$A$36)&lt;$AD$4)*(('[8]1'!$C$9:$C$36)=$G74))-SUM(Z74:AC74)&lt;0,"",SUMPRODUCT(('[8]1'!$BT$9:$BU$36-'[8]1'!$BV$9:$BW$36)*--(TODAY()-('[8]1'!$A$9:$A$36)&gt;=$AD$4)*(('[8]1'!$C$9:$C$36)=$G74))-SUMPRODUCT(('[8]1'!$BV$9:$BW$36)*--(TODAY()-('[8]1'!$A$9:$A$36)&lt;$AD$4)*(('[8]1'!$C$9:$C$36)=$G74))-SUM(Z74:AC74))</f>
        <v>0</v>
      </c>
      <c r="AE74" s="346">
        <f ca="1">IF(SUMPRODUCT(('[8]1'!$BT$9:$BU$36-'[8]1'!$BV$9:$BW$36)*--(TODAY()-('[8]1'!$A$9:$A$36)&gt;=$AE$4)*(('[8]1'!$C$9:$C$36)=$G74))-SUMPRODUCT(('[8]1'!$BV$9:$BW$36)*--(TODAY()-('[8]1'!$A$9:$A$36)&lt;$AE$4)*(('[8]1'!$C$9:$C$36)=$G74))-SUM(Z74:AD74)&lt;0,"",SUMPRODUCT(('[8]1'!$BT$9:$BU$36-'[8]1'!$BV$9:$BW$36)*--(TODAY()-('[8]1'!$A$9:$A$36)&gt;=$AE$4)*(('[8]1'!$C$9:$C$36)=$G74))-SUMPRODUCT(('[8]1'!$BV$9:$BW$36)*--(TODAY()-('[8]1'!$A$9:$A$36)&lt;$AE$4)*(('[8]1'!$C$9:$C$36)=$G74))-SUM(Z74:AD74))</f>
        <v>0</v>
      </c>
      <c r="AF74" s="347">
        <f ca="1">IF(SUMPRODUCT(('[8]1'!$BT$9:$BU$36-'[8]1'!$BV$9:$BW$36)*--(TODAY()-('[8]1'!$A$9:$A$36)&gt;=$AF$4)*(('[8]1'!$C$9:$C$36)=$G74))-SUMPRODUCT(('[8]1'!$BV$9:$BW$36)*--(TODAY()-('[8]1'!$A$9:$A$36)&lt;$AF$4)*(('[8]1'!$C$9:$C$36)=$G74))-SUM(Z74:AE74)&lt;0,"",SUMPRODUCT(('[8]1'!$BT$9:$BU$36-'[8]1'!$BV$9:$BW$36)*--(TODAY()-('[8]1'!$A$9:$A$36)&gt;=$AF$4)*(('[8]1'!$C$9:$C$36)=$G74))-SUMPRODUCT(('[8]1'!$BV$9:$BW$36)*--(TODAY()-('[8]1'!$A$9:$A$36)&lt;$AF$4)*(('[8]1'!$C$9:$C$36)=$G74))-SUM(Z74:AE74))</f>
        <v>0</v>
      </c>
    </row>
    <row r="75" spans="4:33" ht="15.75" thickBot="1">
      <c r="D75" s="572"/>
      <c r="E75" s="333">
        <v>4</v>
      </c>
      <c r="F75" s="334" t="s">
        <v>52</v>
      </c>
      <c r="G75" s="144" t="str">
        <f t="array" ref="G75">IFERROR(INDEX('5'!$H$8:$BK$117,SMALL(IF('5'!$BK$8:$BK$117&gt;0,ROW('5'!$BK$8:$BK$117)),ROW(G71))-4,COLUMN()-7),"")</f>
        <v/>
      </c>
      <c r="H75" s="335">
        <f>SUMIFS('[8]1'!BU:BU,'[8]1'!C:C,$G75,'[8]1'!BN:BN,$A$3)+SUMIFS('[8]1'!BT:BT,'[8]1'!C:C,$G75,'[8]1'!BN:BN,$A$3)-(SUMIFS('[8]1'!BW:BW,'[8]1'!C:C,$G75,'[8]1'!BN:BN,$A$3))-(SUMIFS('[8]1'!BV:BV,'[8]1'!C:C,$G75,'[8]1'!BN:BN,$A$3))</f>
        <v>0</v>
      </c>
      <c r="I75" s="336"/>
      <c r="J75" s="337">
        <f t="shared" si="80"/>
        <v>0</v>
      </c>
      <c r="K75" s="338" t="str">
        <f>IF(O75&gt;=0," ",W75-#REF!)</f>
        <v xml:space="preserve"> </v>
      </c>
      <c r="L75" s="338" t="str">
        <f t="shared" si="76"/>
        <v xml:space="preserve"> </v>
      </c>
      <c r="M75" s="338" t="str">
        <f t="shared" si="77"/>
        <v xml:space="preserve"> </v>
      </c>
      <c r="N75" s="339">
        <f t="shared" si="78"/>
        <v>0</v>
      </c>
      <c r="O75" s="340" t="str">
        <f t="shared" si="79"/>
        <v/>
      </c>
      <c r="P75" s="341"/>
      <c r="Q75" s="342"/>
      <c r="R75" s="341"/>
      <c r="S75" s="342"/>
      <c r="T75" s="341"/>
      <c r="U75" s="342"/>
      <c r="V75" s="343">
        <f t="shared" si="81"/>
        <v>0</v>
      </c>
      <c r="W75" s="344">
        <f t="shared" ca="1" si="82"/>
        <v>44376.405651273148</v>
      </c>
      <c r="X75" s="345"/>
      <c r="Y75" s="344"/>
      <c r="Z75" s="346">
        <f ca="1">IF(SUMPRODUCT(('[8]1'!$BT$9:$BU$36-'[8]1'!$BV$9:$BW$36)*--(TODAY()-('[8]1'!$A$9:$A$36)&gt;=$Z$4)*(('[8]1'!$C$9:$C$36)=$G75))-SUMPRODUCT(('[8]1'!$BV$9:$BW$36)*--(TODAY()-('[8]1'!$A$9:$A$36)&lt;$Z$4)*(('[8]1'!$C$9:$C$36)=G75))&lt;0,"",SUMPRODUCT(('[8]1'!$BT$9:$BU$36-'[8]1'!$BV$9:$BW$36)*--(TODAY()-('[8]1'!$A$9:$A$36)&gt;=$Z$4)*(('[8]1'!$C$9:$C$36)=$G75))-SUMPRODUCT(('[8]1'!$BV$9:$BW$36)*--(TODAY()-('[8]1'!$A$9:$A$36)&lt;$Z$4)*(('[8]1'!$C$9:$C$36)=G75)))</f>
        <v>0</v>
      </c>
      <c r="AA75" s="346">
        <f ca="1">IF(SUMPRODUCT(('[8]1'!$BT$9:$BU$36-'[8]1'!$BV$9:$BW$36)*--(TODAY()-('[8]1'!$A$9:$A$36)&gt;=$AA$4)*(('[8]1'!$C$9:$C$36)=$G75))-SUMPRODUCT(('[8]1'!$BV$9:$BW$36)*--(TODAY()-('[8]1'!$A$9:$A$36)&lt;$AA$4)*(('[8]1'!$C$9:$C$36)=$G75))-SUM(Z75:Z75)&lt;0,"",SUMPRODUCT(('[8]1'!$BT$9:$BU$36-'[8]1'!$BV$9:$BW$36)*--(TODAY()-('[8]1'!$A$9:$A$36)&gt;=$AA$4)*(('[8]1'!$C$9:$C$36)=$G75))-SUMPRODUCT(('[8]1'!$BV$9:$BW$36)*--(TODAY()-('[8]1'!$A$9:$A$36)&lt;$AA$4)*(('[8]1'!$C$9:$C$36)=$G75))-SUM(Z75:Z75))</f>
        <v>0</v>
      </c>
      <c r="AB75" s="346">
        <f ca="1">IF(SUMPRODUCT(('[8]1'!$BT$9:$BU$36-'[8]1'!$BV$9:$BW$36)*--(TODAY()-('[8]1'!$A$9:$A$36)&gt;=$AB$4)*(('[8]1'!$C$9:$C$36)=$G75))-SUMPRODUCT(('[8]1'!$BV$9:$BW$36)*--(TODAY()-('[8]1'!$A$9:$A$36)&lt;$AB$4)*(('[8]1'!$C$9:$C$36)=$G75))-SUM(Z75:AA75)&lt;0,"",SUMPRODUCT(('[8]1'!$BT$9:$BU$36-'[8]1'!$BV$9:$BW$36)*--(TODAY()-('[8]1'!$A$9:$A$36)&gt;=$AB$4)*(('[8]1'!$C$9:$C$36)=$G75))-SUMPRODUCT(('[8]1'!$BV$9:$BW$36)*--(TODAY()-('[8]1'!$A$9:$A$36)&lt;$AB$4)*(('[8]1'!$C$9:$C$36)=$G75))-SUM(Z75:AA75))</f>
        <v>0</v>
      </c>
      <c r="AC75" s="346">
        <f ca="1">IF(SUMPRODUCT(('[8]1'!$BT$9:$BU$36-'[8]1'!$BV$9:$BW$36)*--(TODAY()-('[8]1'!$A$9:$A$36)&gt;=$AC$4)*(('[8]1'!$C$9:$C$36)=$G75))-SUMPRODUCT(('[8]1'!$BV$9:$BW$36)*--(TODAY()-('[8]1'!$A$9:$A$36)&lt;$AC$4)*(('[8]1'!$C$9:$C$36)=$G75))-SUM(Z75:AB75)&lt;0,"",SUMPRODUCT(('[8]1'!$BT$9:$BU$36-'[8]1'!$BV$9:$BW$36)*--(TODAY()-('[8]1'!$A$9:$A$36)&gt;=$AC$4)*(('[8]1'!$C$9:$C$36)=$G75))-SUMPRODUCT(('[8]1'!$BV$9:$BW$36)*--(TODAY()-('[8]1'!$A$9:$A$36)&lt;$AC$4)*(('[8]1'!$C$9:$C$36)=$G75))-SUM(Z75:AB75))</f>
        <v>0</v>
      </c>
      <c r="AD75" s="346">
        <f ca="1">IF(SUMPRODUCT(('[8]1'!$BT$9:$BU$36-'[8]1'!$BV$9:$BW$36)*--(TODAY()-('[8]1'!$A$9:$A$36)&gt;=$AD$4)*(('[8]1'!$C$9:$C$36)=$G75))-SUMPRODUCT(('[8]1'!$BV$9:$BW$36)*--(TODAY()-('[8]1'!$A$9:$A$36)&lt;$AD$4)*(('[8]1'!$C$9:$C$36)=$G75))-SUM(Z75:AC75)&lt;0,"",SUMPRODUCT(('[8]1'!$BT$9:$BU$36-'[8]1'!$BV$9:$BW$36)*--(TODAY()-('[8]1'!$A$9:$A$36)&gt;=$AD$4)*(('[8]1'!$C$9:$C$36)=$G75))-SUMPRODUCT(('[8]1'!$BV$9:$BW$36)*--(TODAY()-('[8]1'!$A$9:$A$36)&lt;$AD$4)*(('[8]1'!$C$9:$C$36)=$G75))-SUM(Z75:AC75))</f>
        <v>0</v>
      </c>
      <c r="AE75" s="346">
        <f ca="1">IF(SUMPRODUCT(('[8]1'!$BT$9:$BU$36-'[8]1'!$BV$9:$BW$36)*--(TODAY()-('[8]1'!$A$9:$A$36)&gt;=$AE$4)*(('[8]1'!$C$9:$C$36)=$G75))-SUMPRODUCT(('[8]1'!$BV$9:$BW$36)*--(TODAY()-('[8]1'!$A$9:$A$36)&lt;$AE$4)*(('[8]1'!$C$9:$C$36)=$G75))-SUM(Z75:AD75)&lt;0,"",SUMPRODUCT(('[8]1'!$BT$9:$BU$36-'[8]1'!$BV$9:$BW$36)*--(TODAY()-('[8]1'!$A$9:$A$36)&gt;=$AE$4)*(('[8]1'!$C$9:$C$36)=$G75))-SUMPRODUCT(('[8]1'!$BV$9:$BW$36)*--(TODAY()-('[8]1'!$A$9:$A$36)&lt;$AE$4)*(('[8]1'!$C$9:$C$36)=$G75))-SUM(Z75:AD75))</f>
        <v>0</v>
      </c>
      <c r="AF75" s="347">
        <f ca="1">IF(SUMPRODUCT(('[8]1'!$BT$9:$BU$36-'[8]1'!$BV$9:$BW$36)*--(TODAY()-('[8]1'!$A$9:$A$36)&gt;=$AF$4)*(('[8]1'!$C$9:$C$36)=$G75))-SUMPRODUCT(('[8]1'!$BV$9:$BW$36)*--(TODAY()-('[8]1'!$A$9:$A$36)&lt;$AF$4)*(('[8]1'!$C$9:$C$36)=$G75))-SUM(Z75:AE75)&lt;0,"",SUMPRODUCT(('[8]1'!$BT$9:$BU$36-'[8]1'!$BV$9:$BW$36)*--(TODAY()-('[8]1'!$A$9:$A$36)&gt;=$AF$4)*(('[8]1'!$C$9:$C$36)=$G75))-SUMPRODUCT(('[8]1'!$BV$9:$BW$36)*--(TODAY()-('[8]1'!$A$9:$A$36)&lt;$AF$4)*(('[8]1'!$C$9:$C$36)=$G75))-SUM(Z75:AE75))</f>
        <v>0</v>
      </c>
    </row>
    <row r="76" spans="4:33" ht="15.75" thickBot="1">
      <c r="D76" s="572"/>
      <c r="E76" s="319">
        <v>5</v>
      </c>
      <c r="F76" s="334" t="s">
        <v>52</v>
      </c>
      <c r="G76" s="144" t="str">
        <f t="array" ref="G76">IFERROR(INDEX('5'!$H$8:$BK$117,SMALL(IF('5'!$BK$8:$BK$117&gt;0,ROW('5'!$BK$8:$BK$117)),ROW(G72))-4,COLUMN()-7),"")</f>
        <v/>
      </c>
      <c r="H76" s="335">
        <f>SUMIFS('[8]1'!BU:BU,'[8]1'!C:C,$G76,'[8]1'!BN:BN,$A$3)+SUMIFS('[8]1'!BT:BT,'[8]1'!C:C,$G76,'[8]1'!BN:BN,$A$3)-(SUMIFS('[8]1'!BW:BW,'[8]1'!C:C,$G76,'[8]1'!BN:BN,$A$3))-(SUMIFS('[8]1'!BV:BV,'[8]1'!C:C,$G76,'[8]1'!BN:BN,$A$3))</f>
        <v>0</v>
      </c>
      <c r="I76" s="336"/>
      <c r="J76" s="337">
        <f t="shared" si="80"/>
        <v>0</v>
      </c>
      <c r="K76" s="338" t="str">
        <f>IF(O76&gt;=0," ",W76-#REF!)</f>
        <v xml:space="preserve"> </v>
      </c>
      <c r="L76" s="338" t="str">
        <f t="shared" si="76"/>
        <v xml:space="preserve"> </v>
      </c>
      <c r="M76" s="338" t="str">
        <f t="shared" si="77"/>
        <v xml:space="preserve"> </v>
      </c>
      <c r="N76" s="339">
        <f t="shared" si="78"/>
        <v>0</v>
      </c>
      <c r="O76" s="340" t="str">
        <f t="shared" si="79"/>
        <v/>
      </c>
      <c r="P76" s="341"/>
      <c r="Q76" s="342"/>
      <c r="R76" s="341"/>
      <c r="S76" s="342"/>
      <c r="T76" s="341"/>
      <c r="U76" s="342"/>
      <c r="V76" s="343">
        <f t="shared" si="81"/>
        <v>0</v>
      </c>
      <c r="W76" s="344">
        <f t="shared" ca="1" si="82"/>
        <v>44376.405651273148</v>
      </c>
      <c r="X76" s="345"/>
      <c r="Y76" s="344"/>
      <c r="Z76" s="346">
        <f ca="1">IF(SUMPRODUCT(('[8]1'!$BT$9:$BU$36-'[8]1'!$BV$9:$BW$36)*--(TODAY()-('[8]1'!$A$9:$A$36)&gt;=$Z$4)*(('[8]1'!$C$9:$C$36)=$G76))-SUMPRODUCT(('[8]1'!$BV$9:$BW$36)*--(TODAY()-('[8]1'!$A$9:$A$36)&lt;$Z$4)*(('[8]1'!$C$9:$C$36)=G76))&lt;0,"",SUMPRODUCT(('[8]1'!$BT$9:$BU$36-'[8]1'!$BV$9:$BW$36)*--(TODAY()-('[8]1'!$A$9:$A$36)&gt;=$Z$4)*(('[8]1'!$C$9:$C$36)=$G76))-SUMPRODUCT(('[8]1'!$BV$9:$BW$36)*--(TODAY()-('[8]1'!$A$9:$A$36)&lt;$Z$4)*(('[8]1'!$C$9:$C$36)=G76)))</f>
        <v>0</v>
      </c>
      <c r="AA76" s="346">
        <f ca="1">IF(SUMPRODUCT(('[8]1'!$BT$9:$BU$36-'[8]1'!$BV$9:$BW$36)*--(TODAY()-('[8]1'!$A$9:$A$36)&gt;=$AA$4)*(('[8]1'!$C$9:$C$36)=$G76))-SUMPRODUCT(('[8]1'!$BV$9:$BW$36)*--(TODAY()-('[8]1'!$A$9:$A$36)&lt;$AA$4)*(('[8]1'!$C$9:$C$36)=$G76))-SUM(Z76:Z76)&lt;0,"",SUMPRODUCT(('[8]1'!$BT$9:$BU$36-'[8]1'!$BV$9:$BW$36)*--(TODAY()-('[8]1'!$A$9:$A$36)&gt;=$AA$4)*(('[8]1'!$C$9:$C$36)=$G76))-SUMPRODUCT(('[8]1'!$BV$9:$BW$36)*--(TODAY()-('[8]1'!$A$9:$A$36)&lt;$AA$4)*(('[8]1'!$C$9:$C$36)=$G76))-SUM(Z76:Z76))</f>
        <v>0</v>
      </c>
      <c r="AB76" s="346">
        <f ca="1">IF(SUMPRODUCT(('[8]1'!$BT$9:$BU$36-'[8]1'!$BV$9:$BW$36)*--(TODAY()-('[8]1'!$A$9:$A$36)&gt;=$AB$4)*(('[8]1'!$C$9:$C$36)=$G76))-SUMPRODUCT(('[8]1'!$BV$9:$BW$36)*--(TODAY()-('[8]1'!$A$9:$A$36)&lt;$AB$4)*(('[8]1'!$C$9:$C$36)=$G76))-SUM(Z76:AA76)&lt;0,"",SUMPRODUCT(('[8]1'!$BT$9:$BU$36-'[8]1'!$BV$9:$BW$36)*--(TODAY()-('[8]1'!$A$9:$A$36)&gt;=$AB$4)*(('[8]1'!$C$9:$C$36)=$G76))-SUMPRODUCT(('[8]1'!$BV$9:$BW$36)*--(TODAY()-('[8]1'!$A$9:$A$36)&lt;$AB$4)*(('[8]1'!$C$9:$C$36)=$G76))-SUM(Z76:AA76))</f>
        <v>0</v>
      </c>
      <c r="AC76" s="346">
        <f ca="1">IF(SUMPRODUCT(('[8]1'!$BT$9:$BU$36-'[8]1'!$BV$9:$BW$36)*--(TODAY()-('[8]1'!$A$9:$A$36)&gt;=$AC$4)*(('[8]1'!$C$9:$C$36)=$G76))-SUMPRODUCT(('[8]1'!$BV$9:$BW$36)*--(TODAY()-('[8]1'!$A$9:$A$36)&lt;$AC$4)*(('[8]1'!$C$9:$C$36)=$G76))-SUM(Z76:AB76)&lt;0,"",SUMPRODUCT(('[8]1'!$BT$9:$BU$36-'[8]1'!$BV$9:$BW$36)*--(TODAY()-('[8]1'!$A$9:$A$36)&gt;=$AC$4)*(('[8]1'!$C$9:$C$36)=$G76))-SUMPRODUCT(('[8]1'!$BV$9:$BW$36)*--(TODAY()-('[8]1'!$A$9:$A$36)&lt;$AC$4)*(('[8]1'!$C$9:$C$36)=$G76))-SUM(Z76:AB76))</f>
        <v>0</v>
      </c>
      <c r="AD76" s="346">
        <f ca="1">IF(SUMPRODUCT(('[8]1'!$BT$9:$BU$36-'[8]1'!$BV$9:$BW$36)*--(TODAY()-('[8]1'!$A$9:$A$36)&gt;=$AD$4)*(('[8]1'!$C$9:$C$36)=$G76))-SUMPRODUCT(('[8]1'!$BV$9:$BW$36)*--(TODAY()-('[8]1'!$A$9:$A$36)&lt;$AD$4)*(('[8]1'!$C$9:$C$36)=$G76))-SUM(Z76:AC76)&lt;0,"",SUMPRODUCT(('[8]1'!$BT$9:$BU$36-'[8]1'!$BV$9:$BW$36)*--(TODAY()-('[8]1'!$A$9:$A$36)&gt;=$AD$4)*(('[8]1'!$C$9:$C$36)=$G76))-SUMPRODUCT(('[8]1'!$BV$9:$BW$36)*--(TODAY()-('[8]1'!$A$9:$A$36)&lt;$AD$4)*(('[8]1'!$C$9:$C$36)=$G76))-SUM(Z76:AC76))</f>
        <v>0</v>
      </c>
      <c r="AE76" s="346">
        <f ca="1">IF(SUMPRODUCT(('[8]1'!$BT$9:$BU$36-'[8]1'!$BV$9:$BW$36)*--(TODAY()-('[8]1'!$A$9:$A$36)&gt;=$AE$4)*(('[8]1'!$C$9:$C$36)=$G76))-SUMPRODUCT(('[8]1'!$BV$9:$BW$36)*--(TODAY()-('[8]1'!$A$9:$A$36)&lt;$AE$4)*(('[8]1'!$C$9:$C$36)=$G76))-SUM(Z76:AD76)&lt;0,"",SUMPRODUCT(('[8]1'!$BT$9:$BU$36-'[8]1'!$BV$9:$BW$36)*--(TODAY()-('[8]1'!$A$9:$A$36)&gt;=$AE$4)*(('[8]1'!$C$9:$C$36)=$G76))-SUMPRODUCT(('[8]1'!$BV$9:$BW$36)*--(TODAY()-('[8]1'!$A$9:$A$36)&lt;$AE$4)*(('[8]1'!$C$9:$C$36)=$G76))-SUM(Z76:AD76))</f>
        <v>0</v>
      </c>
      <c r="AF76" s="347">
        <f ca="1">IF(SUMPRODUCT(('[8]1'!$BT$9:$BU$36-'[8]1'!$BV$9:$BW$36)*--(TODAY()-('[8]1'!$A$9:$A$36)&gt;=$AF$4)*(('[8]1'!$C$9:$C$36)=$G76))-SUMPRODUCT(('[8]1'!$BV$9:$BW$36)*--(TODAY()-('[8]1'!$A$9:$A$36)&lt;$AF$4)*(('[8]1'!$C$9:$C$36)=$G76))-SUM(Z76:AE76)&lt;0,"",SUMPRODUCT(('[8]1'!$BT$9:$BU$36-'[8]1'!$BV$9:$BW$36)*--(TODAY()-('[8]1'!$A$9:$A$36)&gt;=$AF$4)*(('[8]1'!$C$9:$C$36)=$G76))-SUMPRODUCT(('[8]1'!$BV$9:$BW$36)*--(TODAY()-('[8]1'!$A$9:$A$36)&lt;$AF$4)*(('[8]1'!$C$9:$C$36)=$G76))-SUM(Z76:AE76))</f>
        <v>0</v>
      </c>
    </row>
    <row r="77" spans="4:33" ht="15.75" thickBot="1">
      <c r="D77" s="572"/>
      <c r="E77" s="333">
        <v>6</v>
      </c>
      <c r="F77" s="334" t="s">
        <v>52</v>
      </c>
      <c r="G77" s="144" t="str">
        <f t="array" ref="G77">IFERROR(INDEX('5'!$H$8:$BK$117,SMALL(IF('5'!$BK$8:$BK$117&gt;0,ROW('5'!$BK$8:$BK$117)),ROW(G73))-4,COLUMN()-7),"")</f>
        <v/>
      </c>
      <c r="H77" s="335">
        <f>SUMIFS('[8]1'!BU:BU,'[8]1'!C:C,$G77,'[8]1'!BN:BN,$A$3)+SUMIFS('[8]1'!BT:BT,'[8]1'!C:C,$G77,'[8]1'!BN:BN,$A$3)-(SUMIFS('[8]1'!BW:BW,'[8]1'!C:C,$G77,'[8]1'!BN:BN,$A$3))-(SUMIFS('[8]1'!BV:BV,'[8]1'!C:C,$G77,'[8]1'!BN:BN,$A$3))</f>
        <v>0</v>
      </c>
      <c r="I77" s="336"/>
      <c r="J77" s="337">
        <f t="shared" si="80"/>
        <v>0</v>
      </c>
      <c r="K77" s="350"/>
      <c r="L77" s="350"/>
      <c r="M77" s="350"/>
      <c r="N77" s="339">
        <f t="shared" si="78"/>
        <v>0</v>
      </c>
      <c r="O77" s="340" t="str">
        <f t="shared" si="79"/>
        <v/>
      </c>
      <c r="P77" s="341"/>
      <c r="Q77" s="342"/>
      <c r="R77" s="341"/>
      <c r="S77" s="342"/>
      <c r="T77" s="341"/>
      <c r="U77" s="342"/>
      <c r="V77" s="343">
        <f t="shared" si="81"/>
        <v>0</v>
      </c>
      <c r="W77" s="344">
        <f t="shared" ca="1" si="82"/>
        <v>44376.405651273148</v>
      </c>
      <c r="X77" s="345"/>
      <c r="Y77" s="344"/>
      <c r="Z77" s="346">
        <f ca="1">IF(SUMPRODUCT(('[8]1'!$BT$9:$BU$36-'[8]1'!$BV$9:$BW$36)*--(TODAY()-('[8]1'!$A$9:$A$36)&gt;=$Z$4)*(('[8]1'!$C$9:$C$36)=$G77))-SUMPRODUCT(('[8]1'!$BV$9:$BW$36)*--(TODAY()-('[8]1'!$A$9:$A$36)&lt;$Z$4)*(('[8]1'!$C$9:$C$36)=G77))&lt;0,"",SUMPRODUCT(('[8]1'!$BT$9:$BU$36-'[8]1'!$BV$9:$BW$36)*--(TODAY()-('[8]1'!$A$9:$A$36)&gt;=$Z$4)*(('[8]1'!$C$9:$C$36)=$G77))-SUMPRODUCT(('[8]1'!$BV$9:$BW$36)*--(TODAY()-('[8]1'!$A$9:$A$36)&lt;$Z$4)*(('[8]1'!$C$9:$C$36)=G77)))</f>
        <v>0</v>
      </c>
      <c r="AA77" s="346">
        <f ca="1">IF(SUMPRODUCT(('[8]1'!$BT$9:$BU$36-'[8]1'!$BV$9:$BW$36)*--(TODAY()-('[8]1'!$A$9:$A$36)&gt;=$AA$4)*(('[8]1'!$C$9:$C$36)=$G77))-SUMPRODUCT(('[8]1'!$BV$9:$BW$36)*--(TODAY()-('[8]1'!$A$9:$A$36)&lt;$AA$4)*(('[8]1'!$C$9:$C$36)=$G77))-SUM(Z77:Z77)&lt;0,"",SUMPRODUCT(('[8]1'!$BT$9:$BU$36-'[8]1'!$BV$9:$BW$36)*--(TODAY()-('[8]1'!$A$9:$A$36)&gt;=$AA$4)*(('[8]1'!$C$9:$C$36)=$G77))-SUMPRODUCT(('[8]1'!$BV$9:$BW$36)*--(TODAY()-('[8]1'!$A$9:$A$36)&lt;$AA$4)*(('[8]1'!$C$9:$C$36)=$G77))-SUM(Z77:Z77))</f>
        <v>0</v>
      </c>
      <c r="AB77" s="346">
        <f ca="1">IF(SUMPRODUCT(('[8]1'!$BT$9:$BU$36-'[8]1'!$BV$9:$BW$36)*--(TODAY()-('[8]1'!$A$9:$A$36)&gt;=$AB$4)*(('[8]1'!$C$9:$C$36)=$G77))-SUMPRODUCT(('[8]1'!$BV$9:$BW$36)*--(TODAY()-('[8]1'!$A$9:$A$36)&lt;$AB$4)*(('[8]1'!$C$9:$C$36)=$G77))-SUM(Z77:AA77)&lt;0,"",SUMPRODUCT(('[8]1'!$BT$9:$BU$36-'[8]1'!$BV$9:$BW$36)*--(TODAY()-('[8]1'!$A$9:$A$36)&gt;=$AB$4)*(('[8]1'!$C$9:$C$36)=$G77))-SUMPRODUCT(('[8]1'!$BV$9:$BW$36)*--(TODAY()-('[8]1'!$A$9:$A$36)&lt;$AB$4)*(('[8]1'!$C$9:$C$36)=$G77))-SUM(Z77:AA77))</f>
        <v>0</v>
      </c>
      <c r="AC77" s="346">
        <f ca="1">IF(SUMPRODUCT(('[8]1'!$BT$9:$BU$36-'[8]1'!$BV$9:$BW$36)*--(TODAY()-('[8]1'!$A$9:$A$36)&gt;=$AC$4)*(('[8]1'!$C$9:$C$36)=$G77))-SUMPRODUCT(('[8]1'!$BV$9:$BW$36)*--(TODAY()-('[8]1'!$A$9:$A$36)&lt;$AC$4)*(('[8]1'!$C$9:$C$36)=$G77))-SUM(Z77:AB77)&lt;0,"",SUMPRODUCT(('[8]1'!$BT$9:$BU$36-'[8]1'!$BV$9:$BW$36)*--(TODAY()-('[8]1'!$A$9:$A$36)&gt;=$AC$4)*(('[8]1'!$C$9:$C$36)=$G77))-SUMPRODUCT(('[8]1'!$BV$9:$BW$36)*--(TODAY()-('[8]1'!$A$9:$A$36)&lt;$AC$4)*(('[8]1'!$C$9:$C$36)=$G77))-SUM(Z77:AB77))</f>
        <v>0</v>
      </c>
      <c r="AD77" s="346">
        <f ca="1">IF(SUMPRODUCT(('[8]1'!$BT$9:$BU$36-'[8]1'!$BV$9:$BW$36)*--(TODAY()-('[8]1'!$A$9:$A$36)&gt;=$AD$4)*(('[8]1'!$C$9:$C$36)=$G77))-SUMPRODUCT(('[8]1'!$BV$9:$BW$36)*--(TODAY()-('[8]1'!$A$9:$A$36)&lt;$AD$4)*(('[8]1'!$C$9:$C$36)=$G77))-SUM(Z77:AC77)&lt;0,"",SUMPRODUCT(('[8]1'!$BT$9:$BU$36-'[8]1'!$BV$9:$BW$36)*--(TODAY()-('[8]1'!$A$9:$A$36)&gt;=$AD$4)*(('[8]1'!$C$9:$C$36)=$G77))-SUMPRODUCT(('[8]1'!$BV$9:$BW$36)*--(TODAY()-('[8]1'!$A$9:$A$36)&lt;$AD$4)*(('[8]1'!$C$9:$C$36)=$G77))-SUM(Z77:AC77))</f>
        <v>0</v>
      </c>
      <c r="AE77" s="346">
        <f ca="1">IF(SUMPRODUCT(('[8]1'!$BT$9:$BU$36-'[8]1'!$BV$9:$BW$36)*--(TODAY()-('[8]1'!$A$9:$A$36)&gt;=$AE$4)*(('[8]1'!$C$9:$C$36)=$G77))-SUMPRODUCT(('[8]1'!$BV$9:$BW$36)*--(TODAY()-('[8]1'!$A$9:$A$36)&lt;$AE$4)*(('[8]1'!$C$9:$C$36)=$G77))-SUM(Z77:AD77)&lt;0,"",SUMPRODUCT(('[8]1'!$BT$9:$BU$36-'[8]1'!$BV$9:$BW$36)*--(TODAY()-('[8]1'!$A$9:$A$36)&gt;=$AE$4)*(('[8]1'!$C$9:$C$36)=$G77))-SUMPRODUCT(('[8]1'!$BV$9:$BW$36)*--(TODAY()-('[8]1'!$A$9:$A$36)&lt;$AE$4)*(('[8]1'!$C$9:$C$36)=$G77))-SUM(Z77:AD77))</f>
        <v>0</v>
      </c>
      <c r="AF77" s="347">
        <f ca="1">IF(SUMPRODUCT(('[8]1'!$BT$9:$BU$36-'[8]1'!$BV$9:$BW$36)*--(TODAY()-('[8]1'!$A$9:$A$36)&gt;=$AF$4)*(('[8]1'!$C$9:$C$36)=$G77))-SUMPRODUCT(('[8]1'!$BV$9:$BW$36)*--(TODAY()-('[8]1'!$A$9:$A$36)&lt;$AF$4)*(('[8]1'!$C$9:$C$36)=$G77))-SUM(Z77:AE77)&lt;0,"",SUMPRODUCT(('[8]1'!$BT$9:$BU$36-'[8]1'!$BV$9:$BW$36)*--(TODAY()-('[8]1'!$A$9:$A$36)&gt;=$AF$4)*(('[8]1'!$C$9:$C$36)=$G77))-SUMPRODUCT(('[8]1'!$BV$9:$BW$36)*--(TODAY()-('[8]1'!$A$9:$A$36)&lt;$AF$4)*(('[8]1'!$C$9:$C$36)=$G77))-SUM(Z77:AE77))</f>
        <v>0</v>
      </c>
    </row>
    <row r="78" spans="4:33" ht="15.75" thickBot="1">
      <c r="D78" s="572"/>
      <c r="E78" s="319">
        <v>7</v>
      </c>
      <c r="F78" s="334"/>
      <c r="G78" s="144" t="str">
        <f t="array" ref="G78">IFERROR(INDEX('5'!$H$8:$BK$117,SMALL(IF('5'!$BK$8:$BK$117&gt;0,ROW('5'!$BK$8:$BK$117)),ROW(G74))-4,COLUMN()-7),"")</f>
        <v/>
      </c>
      <c r="H78" s="335">
        <f>SUMIFS('[8]1'!BU:BU,'[8]1'!C:C,$G78,'[8]1'!BN:BN,$A$3)+SUMIFS('[8]1'!BT:BT,'[8]1'!C:C,$G78,'[8]1'!BN:BN,$A$3)-(SUMIFS('[8]1'!BW:BW,'[8]1'!C:C,$G78,'[8]1'!BN:BN,$A$3))-(SUMIFS('[8]1'!BV:BV,'[8]1'!C:C,$G78,'[8]1'!BN:BN,$A$3))</f>
        <v>0</v>
      </c>
      <c r="I78" s="336"/>
      <c r="J78" s="337">
        <f t="shared" si="80"/>
        <v>0</v>
      </c>
      <c r="K78" s="350"/>
      <c r="L78" s="350"/>
      <c r="M78" s="350"/>
      <c r="N78" s="339">
        <f>IF(I78="",H78-J78,I78-J78)</f>
        <v>0</v>
      </c>
      <c r="O78" s="340" t="str">
        <f>IF(N78&gt;0,N78,"")</f>
        <v/>
      </c>
      <c r="P78" s="341"/>
      <c r="Q78" s="342"/>
      <c r="R78" s="341"/>
      <c r="S78" s="342"/>
      <c r="T78" s="341"/>
      <c r="U78" s="342"/>
      <c r="V78" s="343">
        <f t="shared" si="81"/>
        <v>0</v>
      </c>
      <c r="W78" s="344">
        <f t="shared" ca="1" si="82"/>
        <v>44376.405651273148</v>
      </c>
      <c r="X78" s="345"/>
      <c r="Y78" s="344"/>
      <c r="Z78" s="346">
        <f ca="1">IF(SUMPRODUCT(('[8]1'!$BT$9:$BU$36-'[8]1'!$BV$9:$BW$36)*--(TODAY()-('[8]1'!$A$9:$A$36)&gt;=$Z$4)*(('[8]1'!$C$9:$C$36)=$G78))-SUMPRODUCT(('[8]1'!$BV$9:$BW$36)*--(TODAY()-('[8]1'!$A$9:$A$36)&lt;$Z$4)*(('[8]1'!$C$9:$C$36)=G78))&lt;0,"",SUMPRODUCT(('[8]1'!$BT$9:$BU$36-'[8]1'!$BV$9:$BW$36)*--(TODAY()-('[8]1'!$A$9:$A$36)&gt;=$Z$4)*(('[8]1'!$C$9:$C$36)=$G78))-SUMPRODUCT(('[8]1'!$BV$9:$BW$36)*--(TODAY()-('[8]1'!$A$9:$A$36)&lt;$Z$4)*(('[8]1'!$C$9:$C$36)=G78)))</f>
        <v>0</v>
      </c>
      <c r="AA78" s="346">
        <f ca="1">IF(SUMPRODUCT(('[8]1'!$BT$9:$BU$36-'[8]1'!$BV$9:$BW$36)*--(TODAY()-('[8]1'!$A$9:$A$36)&gt;=$AA$4)*(('[8]1'!$C$9:$C$36)=$G78))-SUMPRODUCT(('[8]1'!$BV$9:$BW$36)*--(TODAY()-('[8]1'!$A$9:$A$36)&lt;$AA$4)*(('[8]1'!$C$9:$C$36)=$G78))-SUM(Z78:Z78)&lt;0,"",SUMPRODUCT(('[8]1'!$BT$9:$BU$36-'[8]1'!$BV$9:$BW$36)*--(TODAY()-('[8]1'!$A$9:$A$36)&gt;=$AA$4)*(('[8]1'!$C$9:$C$36)=$G78))-SUMPRODUCT(('[8]1'!$BV$9:$BW$36)*--(TODAY()-('[8]1'!$A$9:$A$36)&lt;$AA$4)*(('[8]1'!$C$9:$C$36)=$G78))-SUM(Z78:Z78))</f>
        <v>0</v>
      </c>
      <c r="AB78" s="346">
        <f ca="1">IF(SUMPRODUCT(('[8]1'!$BT$9:$BU$36-'[8]1'!$BV$9:$BW$36)*--(TODAY()-('[8]1'!$A$9:$A$36)&gt;=$AB$4)*(('[8]1'!$C$9:$C$36)=$G78))-SUMPRODUCT(('[8]1'!$BV$9:$BW$36)*--(TODAY()-('[8]1'!$A$9:$A$36)&lt;$AB$4)*(('[8]1'!$C$9:$C$36)=$G78))-SUM(Z78:AA78)&lt;0,"",SUMPRODUCT(('[8]1'!$BT$9:$BU$36-'[8]1'!$BV$9:$BW$36)*--(TODAY()-('[8]1'!$A$9:$A$36)&gt;=$AB$4)*(('[8]1'!$C$9:$C$36)=$G78))-SUMPRODUCT(('[8]1'!$BV$9:$BW$36)*--(TODAY()-('[8]1'!$A$9:$A$36)&lt;$AB$4)*(('[8]1'!$C$9:$C$36)=$G78))-SUM(Z78:AA78))</f>
        <v>0</v>
      </c>
      <c r="AC78" s="346">
        <f ca="1">IF(SUMPRODUCT(('[8]1'!$BT$9:$BU$36-'[8]1'!$BV$9:$BW$36)*--(TODAY()-('[8]1'!$A$9:$A$36)&gt;=$AC$4)*(('[8]1'!$C$9:$C$36)=$G78))-SUMPRODUCT(('[8]1'!$BV$9:$BW$36)*--(TODAY()-('[8]1'!$A$9:$A$36)&lt;$AC$4)*(('[8]1'!$C$9:$C$36)=$G78))-SUM(Z78:AB78)&lt;0,"",SUMPRODUCT(('[8]1'!$BT$9:$BU$36-'[8]1'!$BV$9:$BW$36)*--(TODAY()-('[8]1'!$A$9:$A$36)&gt;=$AC$4)*(('[8]1'!$C$9:$C$36)=$G78))-SUMPRODUCT(('[8]1'!$BV$9:$BW$36)*--(TODAY()-('[8]1'!$A$9:$A$36)&lt;$AC$4)*(('[8]1'!$C$9:$C$36)=$G78))-SUM(Z78:AB78))</f>
        <v>0</v>
      </c>
      <c r="AD78" s="346">
        <f ca="1">IF(SUMPRODUCT(('[8]1'!$BT$9:$BU$36-'[8]1'!$BV$9:$BW$36)*--(TODAY()-('[8]1'!$A$9:$A$36)&gt;=$AD$4)*(('[8]1'!$C$9:$C$36)=$G78))-SUMPRODUCT(('[8]1'!$BV$9:$BW$36)*--(TODAY()-('[8]1'!$A$9:$A$36)&lt;$AD$4)*(('[8]1'!$C$9:$C$36)=$G78))-SUM(Z78:AC78)&lt;0,"",SUMPRODUCT(('[8]1'!$BT$9:$BU$36-'[8]1'!$BV$9:$BW$36)*--(TODAY()-('[8]1'!$A$9:$A$36)&gt;=$AD$4)*(('[8]1'!$C$9:$C$36)=$G78))-SUMPRODUCT(('[8]1'!$BV$9:$BW$36)*--(TODAY()-('[8]1'!$A$9:$A$36)&lt;$AD$4)*(('[8]1'!$C$9:$C$36)=$G78))-SUM(Z78:AC78))</f>
        <v>0</v>
      </c>
      <c r="AE78" s="346">
        <f ca="1">IF(SUMPRODUCT(('[8]1'!$BT$9:$BU$36-'[8]1'!$BV$9:$BW$36)*--(TODAY()-('[8]1'!$A$9:$A$36)&gt;=$AE$4)*(('[8]1'!$C$9:$C$36)=$G78))-SUMPRODUCT(('[8]1'!$BV$9:$BW$36)*--(TODAY()-('[8]1'!$A$9:$A$36)&lt;$AE$4)*(('[8]1'!$C$9:$C$36)=$G78))-SUM(Z78:AD78)&lt;0,"",SUMPRODUCT(('[8]1'!$BT$9:$BU$36-'[8]1'!$BV$9:$BW$36)*--(TODAY()-('[8]1'!$A$9:$A$36)&gt;=$AE$4)*(('[8]1'!$C$9:$C$36)=$G78))-SUMPRODUCT(('[8]1'!$BV$9:$BW$36)*--(TODAY()-('[8]1'!$A$9:$A$36)&lt;$AE$4)*(('[8]1'!$C$9:$C$36)=$G78))-SUM(Z78:AD78))</f>
        <v>0</v>
      </c>
      <c r="AF78" s="347">
        <f ca="1">IF(SUMPRODUCT(('[8]1'!$BT$9:$BU$36-'[8]1'!$BV$9:$BW$36)*--(TODAY()-('[8]1'!$A$9:$A$36)&gt;=$AF$4)*(('[8]1'!$C$9:$C$36)=$G78))-SUMPRODUCT(('[8]1'!$BV$9:$BW$36)*--(TODAY()-('[8]1'!$A$9:$A$36)&lt;$AF$4)*(('[8]1'!$C$9:$C$36)=$G78))-SUM(Z78:AE78)&lt;0,"",SUMPRODUCT(('[8]1'!$BT$9:$BU$36-'[8]1'!$BV$9:$BW$36)*--(TODAY()-('[8]1'!$A$9:$A$36)&gt;=$AF$4)*(('[8]1'!$C$9:$C$36)=$G78))-SUMPRODUCT(('[8]1'!$BV$9:$BW$36)*--(TODAY()-('[8]1'!$A$9:$A$36)&lt;$AF$4)*(('[8]1'!$C$9:$C$36)=$G78))-SUM(Z78:AE78))</f>
        <v>0</v>
      </c>
    </row>
    <row r="79" spans="4:33" ht="15.75" thickBot="1">
      <c r="D79" s="572"/>
      <c r="E79" s="333">
        <v>8</v>
      </c>
      <c r="F79" s="334"/>
      <c r="G79" s="144" t="str">
        <f t="array" ref="G79">IFERROR(INDEX('5'!$H$8:$BK$117,SMALL(IF('5'!$BK$8:$BK$117&gt;0,ROW('5'!$BK$8:$BK$117)),ROW(G75))-4,COLUMN()-7),"")</f>
        <v/>
      </c>
      <c r="H79" s="335">
        <f>SUMIFS('[8]1'!BU:BU,'[8]1'!C:C,$G79,'[8]1'!BN:BN,$A$3)+SUMIFS('[8]1'!BT:BT,'[8]1'!C:C,$G79,'[8]1'!BN:BN,$A$3)-(SUMIFS('[8]1'!BW:BW,'[8]1'!C:C,$G79,'[8]1'!BN:BN,$A$3))-(SUMIFS('[8]1'!BV:BV,'[8]1'!C:C,$G79,'[8]1'!BN:BN,$A$3))</f>
        <v>0</v>
      </c>
      <c r="I79" s="336"/>
      <c r="J79" s="337">
        <f t="shared" si="80"/>
        <v>0</v>
      </c>
      <c r="K79" s="350"/>
      <c r="L79" s="350"/>
      <c r="M79" s="350"/>
      <c r="N79" s="339">
        <f>IF(I79="",H79-J79,I79-J79)</f>
        <v>0</v>
      </c>
      <c r="O79" s="340" t="str">
        <f>IF(N79&gt;0,N79,"")</f>
        <v/>
      </c>
      <c r="P79" s="341"/>
      <c r="Q79" s="342"/>
      <c r="R79" s="341"/>
      <c r="S79" s="342"/>
      <c r="T79" s="341"/>
      <c r="U79" s="342"/>
      <c r="V79" s="343">
        <f>MAX(Q79,S79,U79)</f>
        <v>0</v>
      </c>
      <c r="W79" s="344">
        <f ca="1">IF(V79&gt;1/1/2012,V79,NOW())</f>
        <v>44376.405651273148</v>
      </c>
      <c r="X79" s="345"/>
      <c r="Y79" s="344"/>
      <c r="Z79" s="346">
        <f ca="1">IF(SUMPRODUCT(('[8]1'!$BT$9:$BU$36-'[8]1'!$BV$9:$BW$36)*--(TODAY()-('[8]1'!$A$9:$A$36)&gt;=$Z$4)*(('[8]1'!$C$9:$C$36)=$G79))-SUMPRODUCT(('[8]1'!$BV$9:$BW$36)*--(TODAY()-('[8]1'!$A$9:$A$36)&lt;$Z$4)*(('[8]1'!$C$9:$C$36)=G79))&lt;0,"",SUMPRODUCT(('[8]1'!$BT$9:$BU$36-'[8]1'!$BV$9:$BW$36)*--(TODAY()-('[8]1'!$A$9:$A$36)&gt;=$Z$4)*(('[8]1'!$C$9:$C$36)=$G79))-SUMPRODUCT(('[8]1'!$BV$9:$BW$36)*--(TODAY()-('[8]1'!$A$9:$A$36)&lt;$Z$4)*(('[8]1'!$C$9:$C$36)=G79)))</f>
        <v>0</v>
      </c>
      <c r="AA79" s="346">
        <f ca="1">IF(SUMPRODUCT(('[8]1'!$BT$9:$BU$36-'[8]1'!$BV$9:$BW$36)*--(TODAY()-('[8]1'!$A$9:$A$36)&gt;=$AA$4)*(('[8]1'!$C$9:$C$36)=$G79))-SUMPRODUCT(('[8]1'!$BV$9:$BW$36)*--(TODAY()-('[8]1'!$A$9:$A$36)&lt;$AA$4)*(('[8]1'!$C$9:$C$36)=$G79))-SUM(Z79:Z79)&lt;0,"",SUMPRODUCT(('[8]1'!$BT$9:$BU$36-'[8]1'!$BV$9:$BW$36)*--(TODAY()-('[8]1'!$A$9:$A$36)&gt;=$AA$4)*(('[8]1'!$C$9:$C$36)=$G79))-SUMPRODUCT(('[8]1'!$BV$9:$BW$36)*--(TODAY()-('[8]1'!$A$9:$A$36)&lt;$AA$4)*(('[8]1'!$C$9:$C$36)=$G79))-SUM(Z79:Z79))</f>
        <v>0</v>
      </c>
      <c r="AB79" s="346">
        <f ca="1">IF(SUMPRODUCT(('[8]1'!$BT$9:$BU$36-'[8]1'!$BV$9:$BW$36)*--(TODAY()-('[8]1'!$A$9:$A$36)&gt;=$AB$4)*(('[8]1'!$C$9:$C$36)=$G79))-SUMPRODUCT(('[8]1'!$BV$9:$BW$36)*--(TODAY()-('[8]1'!$A$9:$A$36)&lt;$AB$4)*(('[8]1'!$C$9:$C$36)=$G79))-SUM(Z79:AA79)&lt;0,"",SUMPRODUCT(('[8]1'!$BT$9:$BU$36-'[8]1'!$BV$9:$BW$36)*--(TODAY()-('[8]1'!$A$9:$A$36)&gt;=$AB$4)*(('[8]1'!$C$9:$C$36)=$G79))-SUMPRODUCT(('[8]1'!$BV$9:$BW$36)*--(TODAY()-('[8]1'!$A$9:$A$36)&lt;$AB$4)*(('[8]1'!$C$9:$C$36)=$G79))-SUM(Z79:AA79))</f>
        <v>0</v>
      </c>
      <c r="AC79" s="346">
        <f ca="1">IF(SUMPRODUCT(('[8]1'!$BT$9:$BU$36-'[8]1'!$BV$9:$BW$36)*--(TODAY()-('[8]1'!$A$9:$A$36)&gt;=$AC$4)*(('[8]1'!$C$9:$C$36)=$G79))-SUMPRODUCT(('[8]1'!$BV$9:$BW$36)*--(TODAY()-('[8]1'!$A$9:$A$36)&lt;$AC$4)*(('[8]1'!$C$9:$C$36)=$G79))-SUM(Z79:AB79)&lt;0,"",SUMPRODUCT(('[8]1'!$BT$9:$BU$36-'[8]1'!$BV$9:$BW$36)*--(TODAY()-('[8]1'!$A$9:$A$36)&gt;=$AC$4)*(('[8]1'!$C$9:$C$36)=$G79))-SUMPRODUCT(('[8]1'!$BV$9:$BW$36)*--(TODAY()-('[8]1'!$A$9:$A$36)&lt;$AC$4)*(('[8]1'!$C$9:$C$36)=$G79))-SUM(Z79:AB79))</f>
        <v>0</v>
      </c>
      <c r="AD79" s="346">
        <f ca="1">IF(SUMPRODUCT(('[8]1'!$BT$9:$BU$36-'[8]1'!$BV$9:$BW$36)*--(TODAY()-('[8]1'!$A$9:$A$36)&gt;=$AD$4)*(('[8]1'!$C$9:$C$36)=$G79))-SUMPRODUCT(('[8]1'!$BV$9:$BW$36)*--(TODAY()-('[8]1'!$A$9:$A$36)&lt;$AD$4)*(('[8]1'!$C$9:$C$36)=$G79))-SUM(Z79:AC79)&lt;0,"",SUMPRODUCT(('[8]1'!$BT$9:$BU$36-'[8]1'!$BV$9:$BW$36)*--(TODAY()-('[8]1'!$A$9:$A$36)&gt;=$AD$4)*(('[8]1'!$C$9:$C$36)=$G79))-SUMPRODUCT(('[8]1'!$BV$9:$BW$36)*--(TODAY()-('[8]1'!$A$9:$A$36)&lt;$AD$4)*(('[8]1'!$C$9:$C$36)=$G79))-SUM(Z79:AC79))</f>
        <v>0</v>
      </c>
      <c r="AE79" s="346">
        <f ca="1">IF(SUMPRODUCT(('[8]1'!$BT$9:$BU$36-'[8]1'!$BV$9:$BW$36)*--(TODAY()-('[8]1'!$A$9:$A$36)&gt;=$AE$4)*(('[8]1'!$C$9:$C$36)=$G79))-SUMPRODUCT(('[8]1'!$BV$9:$BW$36)*--(TODAY()-('[8]1'!$A$9:$A$36)&lt;$AE$4)*(('[8]1'!$C$9:$C$36)=$G79))-SUM(Z79:AD79)&lt;0,"",SUMPRODUCT(('[8]1'!$BT$9:$BU$36-'[8]1'!$BV$9:$BW$36)*--(TODAY()-('[8]1'!$A$9:$A$36)&gt;=$AE$4)*(('[8]1'!$C$9:$C$36)=$G79))-SUMPRODUCT(('[8]1'!$BV$9:$BW$36)*--(TODAY()-('[8]1'!$A$9:$A$36)&lt;$AE$4)*(('[8]1'!$C$9:$C$36)=$G79))-SUM(Z79:AD79))</f>
        <v>0</v>
      </c>
      <c r="AF79" s="347">
        <f ca="1">IF(SUMPRODUCT(('[8]1'!$BT$9:$BU$36-'[8]1'!$BV$9:$BW$36)*--(TODAY()-('[8]1'!$A$9:$A$36)&gt;=$AF$4)*(('[8]1'!$C$9:$C$36)=$G79))-SUMPRODUCT(('[8]1'!$BV$9:$BW$36)*--(TODAY()-('[8]1'!$A$9:$A$36)&lt;$AF$4)*(('[8]1'!$C$9:$C$36)=$G79))-SUM(Z79:AE79)&lt;0,"",SUMPRODUCT(('[8]1'!$BT$9:$BU$36-'[8]1'!$BV$9:$BW$36)*--(TODAY()-('[8]1'!$A$9:$A$36)&gt;=$AF$4)*(('[8]1'!$C$9:$C$36)=$G79))-SUMPRODUCT(('[8]1'!$BV$9:$BW$36)*--(TODAY()-('[8]1'!$A$9:$A$36)&lt;$AF$4)*(('[8]1'!$C$9:$C$36)=$G79))-SUM(Z79:AE79))</f>
        <v>0</v>
      </c>
    </row>
    <row r="80" spans="4:33" ht="15.75" thickBot="1">
      <c r="D80" s="572"/>
      <c r="E80" s="351">
        <v>8</v>
      </c>
      <c r="F80" s="334" t="s">
        <v>52</v>
      </c>
      <c r="G80" s="144" t="str">
        <f t="array" ref="G80">IFERROR(INDEX('5'!$H$8:$BK$117,SMALL(IF('5'!$BK$8:$BK$117&gt;0,ROW('5'!$BK$8:$BK$117)),ROW(G76))-4,COLUMN()-7),"")</f>
        <v/>
      </c>
      <c r="H80" s="352">
        <f>SUMIFS('[8]1'!BU:BU,'[8]1'!C:C,$G80,'[8]1'!BN:BN,$A$3)+SUMIFS('[8]1'!BT:BT,'[8]1'!C:C,$G80,'[8]1'!BN:BN,$A$3)-(SUMIFS('[8]1'!BW:BW,'[8]1'!C:C,$G80,'[8]1'!BN:BN,$A$3))-(SUMIFS('[8]1'!BV:BV,'[8]1'!C:C,$G80,'[8]1'!BN:BN,$A$3))</f>
        <v>0</v>
      </c>
      <c r="I80" s="336"/>
      <c r="J80" s="323">
        <f>P80+R80+T80</f>
        <v>0</v>
      </c>
      <c r="K80" s="350"/>
      <c r="L80" s="350"/>
      <c r="M80" s="350"/>
      <c r="N80" s="339">
        <f>IF(I80="",H80-J80,I80-J80)</f>
        <v>0</v>
      </c>
      <c r="O80" s="340" t="str">
        <f>IF(N80&gt;0,N80,"")</f>
        <v/>
      </c>
      <c r="P80" s="341"/>
      <c r="Q80" s="342"/>
      <c r="R80" s="341"/>
      <c r="S80" s="342"/>
      <c r="T80" s="341"/>
      <c r="U80" s="342"/>
      <c r="V80" s="343">
        <f>MAX(Q80,S80,U80)</f>
        <v>0</v>
      </c>
      <c r="W80" s="344">
        <f ca="1">IF(V80&gt;1/1/2012,V80,NOW())</f>
        <v>44376.405651273148</v>
      </c>
      <c r="X80" s="345"/>
      <c r="Y80" s="344"/>
      <c r="Z80" s="346">
        <f ca="1">IF(SUMPRODUCT(('[8]1'!$BT$9:$BU$36-'[8]1'!$BV$9:$BW$36)*--(TODAY()-('[8]1'!$A$9:$A$36)&gt;=$Z$4)*(('[8]1'!$C$9:$C$36)=$G80))-SUMPRODUCT(('[8]1'!$BV$9:$BW$36)*--(TODAY()-('[8]1'!$A$9:$A$36)&lt;$Z$4)*(('[8]1'!$C$9:$C$36)=G80))&lt;0,"",SUMPRODUCT(('[8]1'!$BT$9:$BU$36-'[8]1'!$BV$9:$BW$36)*--(TODAY()-('[8]1'!$A$9:$A$36)&gt;=$Z$4)*(('[8]1'!$C$9:$C$36)=$G80))-SUMPRODUCT(('[8]1'!$BV$9:$BW$36)*--(TODAY()-('[8]1'!$A$9:$A$36)&lt;$Z$4)*(('[8]1'!$C$9:$C$36)=G80)))</f>
        <v>0</v>
      </c>
      <c r="AA80" s="346">
        <f ca="1">IF(SUMPRODUCT(('[8]1'!$BT$9:$BU$36-'[8]1'!$BV$9:$BW$36)*--(TODAY()-('[8]1'!$A$9:$A$36)&gt;=$AA$4)*(('[8]1'!$C$9:$C$36)=$G80))-SUMPRODUCT(('[8]1'!$BV$9:$BW$36)*--(TODAY()-('[8]1'!$A$9:$A$36)&lt;$AA$4)*(('[8]1'!$C$9:$C$36)=$G80))-SUM(Z80:Z80)&lt;0,"",SUMPRODUCT(('[8]1'!$BT$9:$BU$36-'[8]1'!$BV$9:$BW$36)*--(TODAY()-('[8]1'!$A$9:$A$36)&gt;=$AA$4)*(('[8]1'!$C$9:$C$36)=$G80))-SUMPRODUCT(('[8]1'!$BV$9:$BW$36)*--(TODAY()-('[8]1'!$A$9:$A$36)&lt;$AA$4)*(('[8]1'!$C$9:$C$36)=$G80))-SUM(Z80:Z80))</f>
        <v>0</v>
      </c>
      <c r="AB80" s="346">
        <f ca="1">IF(SUMPRODUCT(('[8]1'!$BT$9:$BU$36-'[8]1'!$BV$9:$BW$36)*--(TODAY()-('[8]1'!$A$9:$A$36)&gt;=$AB$4)*(('[8]1'!$C$9:$C$36)=$G80))-SUMPRODUCT(('[8]1'!$BV$9:$BW$36)*--(TODAY()-('[8]1'!$A$9:$A$36)&lt;$AB$4)*(('[8]1'!$C$9:$C$36)=$G80))-SUM(Z80:AA80)&lt;0,"",SUMPRODUCT(('[8]1'!$BT$9:$BU$36-'[8]1'!$BV$9:$BW$36)*--(TODAY()-('[8]1'!$A$9:$A$36)&gt;=$AB$4)*(('[8]1'!$C$9:$C$36)=$G80))-SUMPRODUCT(('[8]1'!$BV$9:$BW$36)*--(TODAY()-('[8]1'!$A$9:$A$36)&lt;$AB$4)*(('[8]1'!$C$9:$C$36)=$G80))-SUM(Z80:AA80))</f>
        <v>0</v>
      </c>
      <c r="AC80" s="346">
        <f ca="1">IF(SUMPRODUCT(('[8]1'!$BT$9:$BU$36-'[8]1'!$BV$9:$BW$36)*--(TODAY()-('[8]1'!$A$9:$A$36)&gt;=$AC$4)*(('[8]1'!$C$9:$C$36)=$G80))-SUMPRODUCT(('[8]1'!$BV$9:$BW$36)*--(TODAY()-('[8]1'!$A$9:$A$36)&lt;$AC$4)*(('[8]1'!$C$9:$C$36)=$G80))-SUM(Z80:AB80)&lt;0,"",SUMPRODUCT(('[8]1'!$BT$9:$BU$36-'[8]1'!$BV$9:$BW$36)*--(TODAY()-('[8]1'!$A$9:$A$36)&gt;=$AC$4)*(('[8]1'!$C$9:$C$36)=$G80))-SUMPRODUCT(('[8]1'!$BV$9:$BW$36)*--(TODAY()-('[8]1'!$A$9:$A$36)&lt;$AC$4)*(('[8]1'!$C$9:$C$36)=$G80))-SUM(Z80:AB80))</f>
        <v>0</v>
      </c>
      <c r="AD80" s="346">
        <f ca="1">IF(SUMPRODUCT(('[8]1'!$BT$9:$BU$36-'[8]1'!$BV$9:$BW$36)*--(TODAY()-('[8]1'!$A$9:$A$36)&gt;=$AD$4)*(('[8]1'!$C$9:$C$36)=$G80))-SUMPRODUCT(('[8]1'!$BV$9:$BW$36)*--(TODAY()-('[8]1'!$A$9:$A$36)&lt;$AD$4)*(('[8]1'!$C$9:$C$36)=$G80))-SUM(Z80:AC80)&lt;0,"",SUMPRODUCT(('[8]1'!$BT$9:$BU$36-'[8]1'!$BV$9:$BW$36)*--(TODAY()-('[8]1'!$A$9:$A$36)&gt;=$AD$4)*(('[8]1'!$C$9:$C$36)=$G80))-SUMPRODUCT(('[8]1'!$BV$9:$BW$36)*--(TODAY()-('[8]1'!$A$9:$A$36)&lt;$AD$4)*(('[8]1'!$C$9:$C$36)=$G80))-SUM(Z80:AC80))</f>
        <v>0</v>
      </c>
      <c r="AE80" s="346">
        <f ca="1">IF(SUMPRODUCT(('[8]1'!$BT$9:$BU$36-'[8]1'!$BV$9:$BW$36)*--(TODAY()-('[8]1'!$A$9:$A$36)&gt;=$AE$4)*(('[8]1'!$C$9:$C$36)=$G80))-SUMPRODUCT(('[8]1'!$BV$9:$BW$36)*--(TODAY()-('[8]1'!$A$9:$A$36)&lt;$AE$4)*(('[8]1'!$C$9:$C$36)=$G80))-SUM(Z80:AD80)&lt;0,"",SUMPRODUCT(('[8]1'!$BT$9:$BU$36-'[8]1'!$BV$9:$BW$36)*--(TODAY()-('[8]1'!$A$9:$A$36)&gt;=$AE$4)*(('[8]1'!$C$9:$C$36)=$G80))-SUMPRODUCT(('[8]1'!$BV$9:$BW$36)*--(TODAY()-('[8]1'!$A$9:$A$36)&lt;$AE$4)*(('[8]1'!$C$9:$C$36)=$G80))-SUM(Z80:AD80))</f>
        <v>0</v>
      </c>
      <c r="AF80" s="347">
        <f ca="1">IF(SUMPRODUCT(('[8]1'!$BT$9:$BU$36-'[8]1'!$BV$9:$BW$36)*--(TODAY()-('[8]1'!$A$9:$A$36)&gt;=$AF$4)*(('[8]1'!$C$9:$C$36)=$G80))-SUMPRODUCT(('[8]1'!$BV$9:$BW$36)*--(TODAY()-('[8]1'!$A$9:$A$36)&lt;$AF$4)*(('[8]1'!$C$9:$C$36)=$G80))-SUM(Z80:AE80)&lt;0,"",SUMPRODUCT(('[8]1'!$BT$9:$BU$36-'[8]1'!$BV$9:$BW$36)*--(TODAY()-('[8]1'!$A$9:$A$36)&gt;=$AF$4)*(('[8]1'!$C$9:$C$36)=$G80))-SUMPRODUCT(('[8]1'!$BV$9:$BW$36)*--(TODAY()-('[8]1'!$A$9:$A$36)&lt;$AF$4)*(('[8]1'!$C$9:$C$36)=$G80))-SUM(Z80:AE80))</f>
        <v>0</v>
      </c>
    </row>
    <row r="81" spans="4:33" ht="15.75" thickBot="1">
      <c r="D81" s="572"/>
      <c r="E81" s="333">
        <v>9</v>
      </c>
      <c r="F81" s="353"/>
      <c r="G81" s="144" t="str">
        <f t="array" ref="G81">IFERROR(INDEX('5'!$H$8:$BK$117,SMALL(IF('5'!$BK$8:$BK$117&gt;0,ROW('5'!$BK$8:$BK$117)),ROW(G77))-4,COLUMN()-7),"")</f>
        <v/>
      </c>
      <c r="H81" s="352">
        <f>SUMIFS('[8]1'!BU:BU,'[8]1'!C:C,$G81,'[8]1'!BN:BN,$A$3)+SUMIFS('[8]1'!BT:BT,'[8]1'!C:C,$G81,'[8]1'!BN:BN,$A$3)-(SUMIFS('[8]1'!BW:BW,'[8]1'!C:C,$G81,'[8]1'!BN:BN,$A$3))-(SUMIFS('[8]1'!BV:BV,'[8]1'!C:C,$G81,'[8]1'!BN:BN,$A$3))</f>
        <v>0</v>
      </c>
      <c r="I81" s="336"/>
      <c r="J81" s="337">
        <f t="shared" ref="J81:J84" si="83">P81+R81+T81</f>
        <v>0</v>
      </c>
      <c r="K81" s="338" t="str">
        <f>IF(O81&gt;=0," ",W81-#REF!)</f>
        <v xml:space="preserve"> </v>
      </c>
      <c r="L81" s="338" t="str">
        <f t="shared" ref="L81:L86" si="84">IF(O81&gt;=0," ",MOD(K81,30))</f>
        <v xml:space="preserve"> </v>
      </c>
      <c r="M81" s="338" t="str">
        <f t="shared" ref="M81:M86" si="85">IF(O81&gt;=0," ",TRUNC(K81/30))</f>
        <v xml:space="preserve"> </v>
      </c>
      <c r="N81" s="339">
        <f t="shared" ref="N81:N86" si="86">IF(I81="",H81-J81,I81-J81)</f>
        <v>0</v>
      </c>
      <c r="O81" s="340" t="str">
        <f t="shared" ref="O81:O86" si="87">IF(N81&gt;0,N81,"")</f>
        <v/>
      </c>
      <c r="P81" s="341"/>
      <c r="Q81" s="342"/>
      <c r="R81" s="341"/>
      <c r="S81" s="342"/>
      <c r="T81" s="341"/>
      <c r="U81" s="342"/>
      <c r="V81" s="343">
        <f t="shared" ref="V81:V86" si="88">MAX(Q81,S81,U81)</f>
        <v>0</v>
      </c>
      <c r="W81" s="344">
        <v>3</v>
      </c>
      <c r="X81" s="345"/>
      <c r="Y81" s="344"/>
      <c r="Z81" s="346">
        <f ca="1">IF(SUMPRODUCT(('[8]1'!$BT$9:$BU$36-'[8]1'!$BV$9:$BW$36)*--(TODAY()-('[8]1'!$A$9:$A$36)&gt;=$Z$4)*(('[8]1'!$C$9:$C$36)=$G81))-SUMPRODUCT(('[8]1'!$BV$9:$BW$36)*--(TODAY()-('[8]1'!$A$9:$A$36)&lt;$Z$4)*(('[8]1'!$C$9:$C$36)=G81))&lt;0,"",SUMPRODUCT(('[8]1'!$BT$9:$BU$36-'[8]1'!$BV$9:$BW$36)*--(TODAY()-('[8]1'!$A$9:$A$36)&gt;=$Z$4)*(('[8]1'!$C$9:$C$36)=$G81))-SUMPRODUCT(('[8]1'!$BV$9:$BW$36)*--(TODAY()-('[8]1'!$A$9:$A$36)&lt;$Z$4)*(('[8]1'!$C$9:$C$36)=G81)))</f>
        <v>0</v>
      </c>
      <c r="AA81" s="346">
        <f ca="1">IF(SUMPRODUCT(('[8]1'!$BT$9:$BU$36-'[8]1'!$BV$9:$BW$36)*--(TODAY()-('[8]1'!$A$9:$A$36)&gt;=$AA$4)*(('[8]1'!$C$9:$C$36)=$G81))-SUMPRODUCT(('[8]1'!$BV$9:$BW$36)*--(TODAY()-('[8]1'!$A$9:$A$36)&lt;$AA$4)*(('[8]1'!$C$9:$C$36)=$G81))-SUM(Z81:Z81)&lt;0,"",SUMPRODUCT(('[8]1'!$BT$9:$BU$36-'[8]1'!$BV$9:$BW$36)*--(TODAY()-('[8]1'!$A$9:$A$36)&gt;=$AA$4)*(('[8]1'!$C$9:$C$36)=$G81))-SUMPRODUCT(('[8]1'!$BV$9:$BW$36)*--(TODAY()-('[8]1'!$A$9:$A$36)&lt;$AA$4)*(('[8]1'!$C$9:$C$36)=$G81))-SUM(Z81:Z81))</f>
        <v>0</v>
      </c>
      <c r="AB81" s="346">
        <f ca="1">IF(SUMPRODUCT(('[8]1'!$BT$9:$BU$36-'[8]1'!$BV$9:$BW$36)*--(TODAY()-('[8]1'!$A$9:$A$36)&gt;=$AB$4)*(('[8]1'!$C$9:$C$36)=$G81))-SUMPRODUCT(('[8]1'!$BV$9:$BW$36)*--(TODAY()-('[8]1'!$A$9:$A$36)&lt;$AB$4)*(('[8]1'!$C$9:$C$36)=$G81))-SUM(Z81:AA81)&lt;0,"",SUMPRODUCT(('[8]1'!$BT$9:$BU$36-'[8]1'!$BV$9:$BW$36)*--(TODAY()-('[8]1'!$A$9:$A$36)&gt;=$AB$4)*(('[8]1'!$C$9:$C$36)=$G81))-SUMPRODUCT(('[8]1'!$BV$9:$BW$36)*--(TODAY()-('[8]1'!$A$9:$A$36)&lt;$AB$4)*(('[8]1'!$C$9:$C$36)=$G81))-SUM(Z81:AA81))</f>
        <v>0</v>
      </c>
      <c r="AC81" s="346">
        <f ca="1">IF(SUMPRODUCT(('[8]1'!$BT$9:$BU$36-'[8]1'!$BV$9:$BW$36)*--(TODAY()-('[8]1'!$A$9:$A$36)&gt;=$AC$4)*(('[8]1'!$C$9:$C$36)=$G81))-SUMPRODUCT(('[8]1'!$BV$9:$BW$36)*--(TODAY()-('[8]1'!$A$9:$A$36)&lt;$AC$4)*(('[8]1'!$C$9:$C$36)=$G81))-SUM(Z81:AB81)&lt;0,"",SUMPRODUCT(('[8]1'!$BT$9:$BU$36-'[8]1'!$BV$9:$BW$36)*--(TODAY()-('[8]1'!$A$9:$A$36)&gt;=$AC$4)*(('[8]1'!$C$9:$C$36)=$G81))-SUMPRODUCT(('[8]1'!$BV$9:$BW$36)*--(TODAY()-('[8]1'!$A$9:$A$36)&lt;$AC$4)*(('[8]1'!$C$9:$C$36)=$G81))-SUM(Z81:AB81))</f>
        <v>0</v>
      </c>
      <c r="AD81" s="346">
        <f ca="1">IF(SUMPRODUCT(('[8]1'!$BT$9:$BU$36-'[8]1'!$BV$9:$BW$36)*--(TODAY()-('[8]1'!$A$9:$A$36)&gt;=$AD$4)*(('[8]1'!$C$9:$C$36)=$G81))-SUMPRODUCT(('[8]1'!$BV$9:$BW$36)*--(TODAY()-('[8]1'!$A$9:$A$36)&lt;$AD$4)*(('[8]1'!$C$9:$C$36)=$G81))-SUM(Z81:AC81)&lt;0,"",SUMPRODUCT(('[8]1'!$BT$9:$BU$36-'[8]1'!$BV$9:$BW$36)*--(TODAY()-('[8]1'!$A$9:$A$36)&gt;=$AD$4)*(('[8]1'!$C$9:$C$36)=$G81))-SUMPRODUCT(('[8]1'!$BV$9:$BW$36)*--(TODAY()-('[8]1'!$A$9:$A$36)&lt;$AD$4)*(('[8]1'!$C$9:$C$36)=$G81))-SUM(Z81:AC81))</f>
        <v>0</v>
      </c>
      <c r="AE81" s="346">
        <f ca="1">IF(SUMPRODUCT(('[8]1'!$BT$9:$BU$36-'[8]1'!$BV$9:$BW$36)*--(TODAY()-('[8]1'!$A$9:$A$36)&gt;=$AE$4)*(('[8]1'!$C$9:$C$36)=$G81))-SUMPRODUCT(('[8]1'!$BV$9:$BW$36)*--(TODAY()-('[8]1'!$A$9:$A$36)&lt;$AE$4)*(('[8]1'!$C$9:$C$36)=$G81))-SUM(Z81:AD81)&lt;0,"",SUMPRODUCT(('[8]1'!$BT$9:$BU$36-'[8]1'!$BV$9:$BW$36)*--(TODAY()-('[8]1'!$A$9:$A$36)&gt;=$AE$4)*(('[8]1'!$C$9:$C$36)=$G81))-SUMPRODUCT(('[8]1'!$BV$9:$BW$36)*--(TODAY()-('[8]1'!$A$9:$A$36)&lt;$AE$4)*(('[8]1'!$C$9:$C$36)=$G81))-SUM(Z81:AD81))</f>
        <v>0</v>
      </c>
      <c r="AF81" s="347">
        <f ca="1">IF(SUMPRODUCT(('[8]1'!$BT$9:$BU$36-'[8]1'!$BV$9:$BW$36)*--(TODAY()-('[8]1'!$A$9:$A$36)&gt;=$AF$4)*(('[8]1'!$C$9:$C$36)=$G81))-SUMPRODUCT(('[8]1'!$BV$9:$BW$36)*--(TODAY()-('[8]1'!$A$9:$A$36)&lt;$AF$4)*(('[8]1'!$C$9:$C$36)=$G81))-SUM(Z81:AE81)&lt;0,"",SUMPRODUCT(('[8]1'!$BT$9:$BU$36-'[8]1'!$BV$9:$BW$36)*--(TODAY()-('[8]1'!$A$9:$A$36)&gt;=$AF$4)*(('[8]1'!$C$9:$C$36)=$G81))-SUMPRODUCT(('[8]1'!$BV$9:$BW$36)*--(TODAY()-('[8]1'!$A$9:$A$36)&lt;$AF$4)*(('[8]1'!$C$9:$C$36)=$G81))-SUM(Z81:AE81))</f>
        <v>0</v>
      </c>
    </row>
    <row r="82" spans="4:33" ht="15.75" thickBot="1">
      <c r="D82" s="572"/>
      <c r="E82" s="351">
        <v>10</v>
      </c>
      <c r="F82" s="353"/>
      <c r="G82" s="144" t="str">
        <f t="array" ref="G82">IFERROR(INDEX('5'!$H$8:$BK$117,SMALL(IF('5'!$BK$8:$BK$117&gt;0,ROW('5'!$BK$8:$BK$117)),ROW(G78))-4,COLUMN()-7),"")</f>
        <v/>
      </c>
      <c r="H82" s="352">
        <f>SUMIFS('[8]1'!BU:BU,'[8]1'!C:C,$G82,'[8]1'!BN:BN,$A$3)+SUMIFS('[8]1'!BT:BT,'[8]1'!C:C,$G82,'[8]1'!BN:BN,$A$3)-(SUMIFS('[8]1'!BW:BW,'[8]1'!C:C,$G82,'[8]1'!BN:BN,$A$3))-(SUMIFS('[8]1'!BV:BV,'[8]1'!C:C,$G82,'[8]1'!BN:BN,$A$3))</f>
        <v>0</v>
      </c>
      <c r="I82" s="336"/>
      <c r="J82" s="337">
        <f t="shared" si="83"/>
        <v>0</v>
      </c>
      <c r="K82" s="338" t="str">
        <f>IF(O82&gt;=0," ",W82-#REF!)</f>
        <v xml:space="preserve"> </v>
      </c>
      <c r="L82" s="338" t="str">
        <f t="shared" si="84"/>
        <v xml:space="preserve"> </v>
      </c>
      <c r="M82" s="338" t="str">
        <f t="shared" si="85"/>
        <v xml:space="preserve"> </v>
      </c>
      <c r="N82" s="339">
        <f t="shared" si="86"/>
        <v>0</v>
      </c>
      <c r="O82" s="340" t="str">
        <f t="shared" si="87"/>
        <v/>
      </c>
      <c r="P82" s="341"/>
      <c r="Q82" s="342"/>
      <c r="R82" s="341"/>
      <c r="S82" s="342"/>
      <c r="T82" s="341"/>
      <c r="U82" s="342"/>
      <c r="V82" s="343">
        <f t="shared" si="88"/>
        <v>0</v>
      </c>
      <c r="W82" s="344">
        <v>4</v>
      </c>
      <c r="X82" s="345"/>
      <c r="Y82" s="344"/>
      <c r="Z82" s="346">
        <f ca="1">IF(SUMPRODUCT(('[8]1'!$BT$9:$BU$36-'[8]1'!$BV$9:$BW$36)*--(TODAY()-('[8]1'!$A$9:$A$36)&gt;=$Z$4)*(('[8]1'!$C$9:$C$36)=$G82))-SUMPRODUCT(('[8]1'!$BV$9:$BW$36)*--(TODAY()-('[8]1'!$A$9:$A$36)&lt;$Z$4)*(('[8]1'!$C$9:$C$36)=G82))&lt;0,"",SUMPRODUCT(('[8]1'!$BT$9:$BU$36-'[8]1'!$BV$9:$BW$36)*--(TODAY()-('[8]1'!$A$9:$A$36)&gt;=$Z$4)*(('[8]1'!$C$9:$C$36)=$G82))-SUMPRODUCT(('[8]1'!$BV$9:$BW$36)*--(TODAY()-('[8]1'!$A$9:$A$36)&lt;$Z$4)*(('[8]1'!$C$9:$C$36)=G82)))</f>
        <v>0</v>
      </c>
      <c r="AA82" s="346">
        <f ca="1">IF(SUMPRODUCT(('[8]1'!$BT$9:$BU$36-'[8]1'!$BV$9:$BW$36)*--(TODAY()-('[8]1'!$A$9:$A$36)&gt;=$AA$4)*(('[8]1'!$C$9:$C$36)=$G82))-SUMPRODUCT(('[8]1'!$BV$9:$BW$36)*--(TODAY()-('[8]1'!$A$9:$A$36)&lt;$AA$4)*(('[8]1'!$C$9:$C$36)=$G82))-SUM(Z82:Z82)&lt;0,"",SUMPRODUCT(('[8]1'!$BT$9:$BU$36-'[8]1'!$BV$9:$BW$36)*--(TODAY()-('[8]1'!$A$9:$A$36)&gt;=$AA$4)*(('[8]1'!$C$9:$C$36)=$G82))-SUMPRODUCT(('[8]1'!$BV$9:$BW$36)*--(TODAY()-('[8]1'!$A$9:$A$36)&lt;$AA$4)*(('[8]1'!$C$9:$C$36)=$G82))-SUM(Z82:Z82))</f>
        <v>0</v>
      </c>
      <c r="AB82" s="346">
        <f ca="1">IF(SUMPRODUCT(('[8]1'!$BT$9:$BU$36-'[8]1'!$BV$9:$BW$36)*--(TODAY()-('[8]1'!$A$9:$A$36)&gt;=$AB$4)*(('[8]1'!$C$9:$C$36)=$G82))-SUMPRODUCT(('[8]1'!$BV$9:$BW$36)*--(TODAY()-('[8]1'!$A$9:$A$36)&lt;$AB$4)*(('[8]1'!$C$9:$C$36)=$G82))-SUM(Z82:AA82)&lt;0,"",SUMPRODUCT(('[8]1'!$BT$9:$BU$36-'[8]1'!$BV$9:$BW$36)*--(TODAY()-('[8]1'!$A$9:$A$36)&gt;=$AB$4)*(('[8]1'!$C$9:$C$36)=$G82))-SUMPRODUCT(('[8]1'!$BV$9:$BW$36)*--(TODAY()-('[8]1'!$A$9:$A$36)&lt;$AB$4)*(('[8]1'!$C$9:$C$36)=$G82))-SUM(Z82:AA82))</f>
        <v>0</v>
      </c>
      <c r="AC82" s="346">
        <f ca="1">IF(SUMPRODUCT(('[8]1'!$BT$9:$BU$36-'[8]1'!$BV$9:$BW$36)*--(TODAY()-('[8]1'!$A$9:$A$36)&gt;=$AC$4)*(('[8]1'!$C$9:$C$36)=$G82))-SUMPRODUCT(('[8]1'!$BV$9:$BW$36)*--(TODAY()-('[8]1'!$A$9:$A$36)&lt;$AC$4)*(('[8]1'!$C$9:$C$36)=$G82))-SUM(Z82:AB82)&lt;0,"",SUMPRODUCT(('[8]1'!$BT$9:$BU$36-'[8]1'!$BV$9:$BW$36)*--(TODAY()-('[8]1'!$A$9:$A$36)&gt;=$AC$4)*(('[8]1'!$C$9:$C$36)=$G82))-SUMPRODUCT(('[8]1'!$BV$9:$BW$36)*--(TODAY()-('[8]1'!$A$9:$A$36)&lt;$AC$4)*(('[8]1'!$C$9:$C$36)=$G82))-SUM(Z82:AB82))</f>
        <v>0</v>
      </c>
      <c r="AD82" s="346">
        <f ca="1">IF(SUMPRODUCT(('[8]1'!$BT$9:$BU$36-'[8]1'!$BV$9:$BW$36)*--(TODAY()-('[8]1'!$A$9:$A$36)&gt;=$AD$4)*(('[8]1'!$C$9:$C$36)=$G82))-SUMPRODUCT(('[8]1'!$BV$9:$BW$36)*--(TODAY()-('[8]1'!$A$9:$A$36)&lt;$AD$4)*(('[8]1'!$C$9:$C$36)=$G82))-SUM(Z82:AC82)&lt;0,"",SUMPRODUCT(('[8]1'!$BT$9:$BU$36-'[8]1'!$BV$9:$BW$36)*--(TODAY()-('[8]1'!$A$9:$A$36)&gt;=$AD$4)*(('[8]1'!$C$9:$C$36)=$G82))-SUMPRODUCT(('[8]1'!$BV$9:$BW$36)*--(TODAY()-('[8]1'!$A$9:$A$36)&lt;$AD$4)*(('[8]1'!$C$9:$C$36)=$G82))-SUM(Z82:AC82))</f>
        <v>0</v>
      </c>
      <c r="AE82" s="346">
        <f ca="1">IF(SUMPRODUCT(('[8]1'!$BT$9:$BU$36-'[8]1'!$BV$9:$BW$36)*--(TODAY()-('[8]1'!$A$9:$A$36)&gt;=$AE$4)*(('[8]1'!$C$9:$C$36)=$G82))-SUMPRODUCT(('[8]1'!$BV$9:$BW$36)*--(TODAY()-('[8]1'!$A$9:$A$36)&lt;$AE$4)*(('[8]1'!$C$9:$C$36)=$G82))-SUM(Z82:AD82)&lt;0,"",SUMPRODUCT(('[8]1'!$BT$9:$BU$36-'[8]1'!$BV$9:$BW$36)*--(TODAY()-('[8]1'!$A$9:$A$36)&gt;=$AE$4)*(('[8]1'!$C$9:$C$36)=$G82))-SUMPRODUCT(('[8]1'!$BV$9:$BW$36)*--(TODAY()-('[8]1'!$A$9:$A$36)&lt;$AE$4)*(('[8]1'!$C$9:$C$36)=$G82))-SUM(Z82:AD82))</f>
        <v>0</v>
      </c>
      <c r="AF82" s="347">
        <f ca="1">IF(SUMPRODUCT(('[8]1'!$BT$9:$BU$36-'[8]1'!$BV$9:$BW$36)*--(TODAY()-('[8]1'!$A$9:$A$36)&gt;=$AF$4)*(('[8]1'!$C$9:$C$36)=$G82))-SUMPRODUCT(('[8]1'!$BV$9:$BW$36)*--(TODAY()-('[8]1'!$A$9:$A$36)&lt;$AF$4)*(('[8]1'!$C$9:$C$36)=$G82))-SUM(Z82:AE82)&lt;0,"",SUMPRODUCT(('[8]1'!$BT$9:$BU$36-'[8]1'!$BV$9:$BW$36)*--(TODAY()-('[8]1'!$A$9:$A$36)&gt;=$AF$4)*(('[8]1'!$C$9:$C$36)=$G82))-SUMPRODUCT(('[8]1'!$BV$9:$BW$36)*--(TODAY()-('[8]1'!$A$9:$A$36)&lt;$AF$4)*(('[8]1'!$C$9:$C$36)=$G82))-SUM(Z82:AE82))</f>
        <v>0</v>
      </c>
    </row>
    <row r="83" spans="4:33" ht="15.75" thickBot="1">
      <c r="D83" s="572"/>
      <c r="E83" s="333">
        <v>11</v>
      </c>
      <c r="F83" s="353"/>
      <c r="G83" s="144" t="str">
        <f t="array" ref="G83">IFERROR(INDEX('5'!$H$8:$BK$117,SMALL(IF('5'!$BK$8:$BK$117&gt;0,ROW('5'!$BK$8:$BK$117)),ROW(G79))-4,COLUMN()-7),"")</f>
        <v/>
      </c>
      <c r="H83" s="352">
        <f>SUMIFS('[8]1'!BU:BU,'[8]1'!C:C,$G83,'[8]1'!BN:BN,$A$3)+SUMIFS('[8]1'!BT:BT,'[8]1'!C:C,$G83,'[8]1'!BN:BN,$A$3)-(SUMIFS('[8]1'!BW:BW,'[8]1'!C:C,$G83,'[8]1'!BN:BN,$A$3))-(SUMIFS('[8]1'!BV:BV,'[8]1'!C:C,$G83,'[8]1'!BN:BN,$A$3))</f>
        <v>0</v>
      </c>
      <c r="I83" s="336"/>
      <c r="J83" s="337">
        <f t="shared" si="83"/>
        <v>0</v>
      </c>
      <c r="K83" s="338" t="str">
        <f>IF(O83&gt;=0," ",W83-#REF!)</f>
        <v xml:space="preserve"> </v>
      </c>
      <c r="L83" s="338" t="str">
        <f t="shared" si="84"/>
        <v xml:space="preserve"> </v>
      </c>
      <c r="M83" s="338" t="str">
        <f t="shared" si="85"/>
        <v xml:space="preserve"> </v>
      </c>
      <c r="N83" s="339">
        <f t="shared" si="86"/>
        <v>0</v>
      </c>
      <c r="O83" s="340" t="str">
        <f t="shared" si="87"/>
        <v/>
      </c>
      <c r="P83" s="341"/>
      <c r="Q83" s="342"/>
      <c r="R83" s="341"/>
      <c r="S83" s="342"/>
      <c r="T83" s="341"/>
      <c r="U83" s="342"/>
      <c r="V83" s="343">
        <f t="shared" si="88"/>
        <v>0</v>
      </c>
      <c r="W83" s="344">
        <v>5</v>
      </c>
      <c r="X83" s="345"/>
      <c r="Y83" s="344"/>
      <c r="Z83" s="346">
        <f ca="1">IF(SUMPRODUCT(('[8]1'!$BT$9:$BU$36-'[8]1'!$BV$9:$BW$36)*--(TODAY()-('[8]1'!$A$9:$A$36)&gt;=$Z$4)*(('[8]1'!$C$9:$C$36)=$G83))-SUMPRODUCT(('[8]1'!$BV$9:$BW$36)*--(TODAY()-('[8]1'!$A$9:$A$36)&lt;$Z$4)*(('[8]1'!$C$9:$C$36)=G83))&lt;0,"",SUMPRODUCT(('[8]1'!$BT$9:$BU$36-'[8]1'!$BV$9:$BW$36)*--(TODAY()-('[8]1'!$A$9:$A$36)&gt;=$Z$4)*(('[8]1'!$C$9:$C$36)=$G83))-SUMPRODUCT(('[8]1'!$BV$9:$BW$36)*--(TODAY()-('[8]1'!$A$9:$A$36)&lt;$Z$4)*(('[8]1'!$C$9:$C$36)=G83)))</f>
        <v>0</v>
      </c>
      <c r="AA83" s="346">
        <f ca="1">IF(SUMPRODUCT(('[8]1'!$BT$9:$BU$36-'[8]1'!$BV$9:$BW$36)*--(TODAY()-('[8]1'!$A$9:$A$36)&gt;=$AA$4)*(('[8]1'!$C$9:$C$36)=$G83))-SUMPRODUCT(('[8]1'!$BV$9:$BW$36)*--(TODAY()-('[8]1'!$A$9:$A$36)&lt;$AA$4)*(('[8]1'!$C$9:$C$36)=$G83))-SUM(Z83:Z83)&lt;0,"",SUMPRODUCT(('[8]1'!$BT$9:$BU$36-'[8]1'!$BV$9:$BW$36)*--(TODAY()-('[8]1'!$A$9:$A$36)&gt;=$AA$4)*(('[8]1'!$C$9:$C$36)=$G83))-SUMPRODUCT(('[8]1'!$BV$9:$BW$36)*--(TODAY()-('[8]1'!$A$9:$A$36)&lt;$AA$4)*(('[8]1'!$C$9:$C$36)=$G83))-SUM(Z83:Z83))</f>
        <v>0</v>
      </c>
      <c r="AB83" s="346">
        <f ca="1">IF(SUMPRODUCT(('[8]1'!$BT$9:$BU$36-'[8]1'!$BV$9:$BW$36)*--(TODAY()-('[8]1'!$A$9:$A$36)&gt;=$AB$4)*(('[8]1'!$C$9:$C$36)=$G83))-SUMPRODUCT(('[8]1'!$BV$9:$BW$36)*--(TODAY()-('[8]1'!$A$9:$A$36)&lt;$AB$4)*(('[8]1'!$C$9:$C$36)=$G83))-SUM(Z83:AA83)&lt;0,"",SUMPRODUCT(('[8]1'!$BT$9:$BU$36-'[8]1'!$BV$9:$BW$36)*--(TODAY()-('[8]1'!$A$9:$A$36)&gt;=$AB$4)*(('[8]1'!$C$9:$C$36)=$G83))-SUMPRODUCT(('[8]1'!$BV$9:$BW$36)*--(TODAY()-('[8]1'!$A$9:$A$36)&lt;$AB$4)*(('[8]1'!$C$9:$C$36)=$G83))-SUM(Z83:AA83))</f>
        <v>0</v>
      </c>
      <c r="AC83" s="346">
        <f ca="1">IF(SUMPRODUCT(('[8]1'!$BT$9:$BU$36-'[8]1'!$BV$9:$BW$36)*--(TODAY()-('[8]1'!$A$9:$A$36)&gt;=$AC$4)*(('[8]1'!$C$9:$C$36)=$G83))-SUMPRODUCT(('[8]1'!$BV$9:$BW$36)*--(TODAY()-('[8]1'!$A$9:$A$36)&lt;$AC$4)*(('[8]1'!$C$9:$C$36)=$G83))-SUM(Z83:AB83)&lt;0,"",SUMPRODUCT(('[8]1'!$BT$9:$BU$36-'[8]1'!$BV$9:$BW$36)*--(TODAY()-('[8]1'!$A$9:$A$36)&gt;=$AC$4)*(('[8]1'!$C$9:$C$36)=$G83))-SUMPRODUCT(('[8]1'!$BV$9:$BW$36)*--(TODAY()-('[8]1'!$A$9:$A$36)&lt;$AC$4)*(('[8]1'!$C$9:$C$36)=$G83))-SUM(Z83:AB83))</f>
        <v>0</v>
      </c>
      <c r="AD83" s="346">
        <f ca="1">IF(SUMPRODUCT(('[8]1'!$BT$9:$BU$36-'[8]1'!$BV$9:$BW$36)*--(TODAY()-('[8]1'!$A$9:$A$36)&gt;=$AD$4)*(('[8]1'!$C$9:$C$36)=$G83))-SUMPRODUCT(('[8]1'!$BV$9:$BW$36)*--(TODAY()-('[8]1'!$A$9:$A$36)&lt;$AD$4)*(('[8]1'!$C$9:$C$36)=$G83))-SUM(Z83:AC83)&lt;0,"",SUMPRODUCT(('[8]1'!$BT$9:$BU$36-'[8]1'!$BV$9:$BW$36)*--(TODAY()-('[8]1'!$A$9:$A$36)&gt;=$AD$4)*(('[8]1'!$C$9:$C$36)=$G83))-SUMPRODUCT(('[8]1'!$BV$9:$BW$36)*--(TODAY()-('[8]1'!$A$9:$A$36)&lt;$AD$4)*(('[8]1'!$C$9:$C$36)=$G83))-SUM(Z83:AC83))</f>
        <v>0</v>
      </c>
      <c r="AE83" s="346">
        <f ca="1">IF(SUMPRODUCT(('[8]1'!$BT$9:$BU$36-'[8]1'!$BV$9:$BW$36)*--(TODAY()-('[8]1'!$A$9:$A$36)&gt;=$AE$4)*(('[8]1'!$C$9:$C$36)=$G83))-SUMPRODUCT(('[8]1'!$BV$9:$BW$36)*--(TODAY()-('[8]1'!$A$9:$A$36)&lt;$AE$4)*(('[8]1'!$C$9:$C$36)=$G83))-SUM(Z83:AD83)&lt;0,"",SUMPRODUCT(('[8]1'!$BT$9:$BU$36-'[8]1'!$BV$9:$BW$36)*--(TODAY()-('[8]1'!$A$9:$A$36)&gt;=$AE$4)*(('[8]1'!$C$9:$C$36)=$G83))-SUMPRODUCT(('[8]1'!$BV$9:$BW$36)*--(TODAY()-('[8]1'!$A$9:$A$36)&lt;$AE$4)*(('[8]1'!$C$9:$C$36)=$G83))-SUM(Z83:AD83))</f>
        <v>0</v>
      </c>
      <c r="AF83" s="347">
        <f ca="1">IF(SUMPRODUCT(('[8]1'!$BT$9:$BU$36-'[8]1'!$BV$9:$BW$36)*--(TODAY()-('[8]1'!$A$9:$A$36)&gt;=$AF$4)*(('[8]1'!$C$9:$C$36)=$G83))-SUMPRODUCT(('[8]1'!$BV$9:$BW$36)*--(TODAY()-('[8]1'!$A$9:$A$36)&lt;$AF$4)*(('[8]1'!$C$9:$C$36)=$G83))-SUM(Z83:AE83)&lt;0,"",SUMPRODUCT(('[8]1'!$BT$9:$BU$36-'[8]1'!$BV$9:$BW$36)*--(TODAY()-('[8]1'!$A$9:$A$36)&gt;=$AF$4)*(('[8]1'!$C$9:$C$36)=$G83))-SUMPRODUCT(('[8]1'!$BV$9:$BW$36)*--(TODAY()-('[8]1'!$A$9:$A$36)&lt;$AF$4)*(('[8]1'!$C$9:$C$36)=$G83))-SUM(Z83:AE83))</f>
        <v>0</v>
      </c>
    </row>
    <row r="84" spans="4:33" ht="15" customHeight="1" thickBot="1">
      <c r="D84" s="572"/>
      <c r="E84" s="351">
        <v>12</v>
      </c>
      <c r="F84" s="353"/>
      <c r="G84" s="144" t="str">
        <f t="array" ref="G84">IFERROR(INDEX('5'!$H$8:$BK$117,SMALL(IF('5'!$BK$8:$BK$117&gt;0,ROW('5'!$BK$8:$BK$117)),ROW(G80))-4,COLUMN()-7),"")</f>
        <v/>
      </c>
      <c r="H84" s="354">
        <f>SUMIFS('[8]1'!BU:BU,'[8]1'!C:C,$G84,'[8]1'!BN:BN,$A$3)+SUMIFS('[8]1'!BT:BT,'[8]1'!C:C,$G84,'[8]1'!BN:BN,$A$3)-(SUMIFS('[8]1'!BW:BW,'[8]1'!C:C,$G84,'[8]1'!BN:BN,$A$3))-(SUMIFS('[8]1'!BV:BV,'[8]1'!C:C,$G84,'[8]1'!BN:BN,$A$3))</f>
        <v>0</v>
      </c>
      <c r="I84" s="355"/>
      <c r="J84" s="356">
        <f t="shared" si="83"/>
        <v>0</v>
      </c>
      <c r="K84" s="350" t="str">
        <f>IF(O84&gt;=0," ",W84-#REF!)</f>
        <v xml:space="preserve"> </v>
      </c>
      <c r="L84" s="350" t="str">
        <f t="shared" si="84"/>
        <v xml:space="preserve"> </v>
      </c>
      <c r="M84" s="350" t="str">
        <f t="shared" si="85"/>
        <v xml:space="preserve"> </v>
      </c>
      <c r="N84" s="357">
        <f t="shared" si="86"/>
        <v>0</v>
      </c>
      <c r="O84" s="358" t="str">
        <f t="shared" si="87"/>
        <v/>
      </c>
      <c r="P84" s="359"/>
      <c r="Q84" s="360"/>
      <c r="R84" s="359"/>
      <c r="S84" s="360"/>
      <c r="T84" s="359"/>
      <c r="U84" s="360"/>
      <c r="V84" s="361">
        <f t="shared" si="88"/>
        <v>0</v>
      </c>
      <c r="W84" s="362">
        <v>4</v>
      </c>
      <c r="X84" s="363"/>
      <c r="Y84" s="362"/>
      <c r="Z84" s="364">
        <f ca="1">IF(SUMPRODUCT(('[8]1'!$BT$9:$BU$36-'[8]1'!$BV$9:$BW$36)*--(TODAY()-('[8]1'!$A$9:$A$36)&gt;=$Z$4)*(('[8]1'!$C$9:$C$36)=$G84))-SUMPRODUCT(('[8]1'!$BV$9:$BW$36)*--(TODAY()-('[8]1'!$A$9:$A$36)&lt;$Z$4)*(('[8]1'!$C$9:$C$36)=G84))&lt;0,"",SUMPRODUCT(('[8]1'!$BT$9:$BU$36-'[8]1'!$BV$9:$BW$36)*--(TODAY()-('[8]1'!$A$9:$A$36)&gt;=$Z$4)*(('[8]1'!$C$9:$C$36)=$G84))-SUMPRODUCT(('[8]1'!$BV$9:$BW$36)*--(TODAY()-('[8]1'!$A$9:$A$36)&lt;$Z$4)*(('[8]1'!$C$9:$C$36)=G84)))</f>
        <v>0</v>
      </c>
      <c r="AA84" s="364">
        <f ca="1">IF(SUMPRODUCT(('[8]1'!$BT$9:$BU$36-'[8]1'!$BV$9:$BW$36)*--(TODAY()-('[8]1'!$A$9:$A$36)&gt;=$AA$4)*(('[8]1'!$C$9:$C$36)=$G84))-SUMPRODUCT(('[8]1'!$BV$9:$BW$36)*--(TODAY()-('[8]1'!$A$9:$A$36)&lt;$AA$4)*(('[8]1'!$C$9:$C$36)=$G84))-SUM(Z84:Z84)&lt;0,"",SUMPRODUCT(('[8]1'!$BT$9:$BU$36-'[8]1'!$BV$9:$BW$36)*--(TODAY()-('[8]1'!$A$9:$A$36)&gt;=$AA$4)*(('[8]1'!$C$9:$C$36)=$G84))-SUMPRODUCT(('[8]1'!$BV$9:$BW$36)*--(TODAY()-('[8]1'!$A$9:$A$36)&lt;$AA$4)*(('[8]1'!$C$9:$C$36)=$G84))-SUM(Z84:Z84))</f>
        <v>0</v>
      </c>
      <c r="AB84" s="364">
        <f ca="1">IF(SUMPRODUCT(('[8]1'!$BT$9:$BU$36-'[8]1'!$BV$9:$BW$36)*--(TODAY()-('[8]1'!$A$9:$A$36)&gt;=$AB$4)*(('[8]1'!$C$9:$C$36)=$G84))-SUMPRODUCT(('[8]1'!$BV$9:$BW$36)*--(TODAY()-('[8]1'!$A$9:$A$36)&lt;$AB$4)*(('[8]1'!$C$9:$C$36)=$G84))-SUM(Z84:AA84)&lt;0,"",SUMPRODUCT(('[8]1'!$BT$9:$BU$36-'[8]1'!$BV$9:$BW$36)*--(TODAY()-('[8]1'!$A$9:$A$36)&gt;=$AB$4)*(('[8]1'!$C$9:$C$36)=$G84))-SUMPRODUCT(('[8]1'!$BV$9:$BW$36)*--(TODAY()-('[8]1'!$A$9:$A$36)&lt;$AB$4)*(('[8]1'!$C$9:$C$36)=$G84))-SUM(Z84:AA84))</f>
        <v>0</v>
      </c>
      <c r="AC84" s="364">
        <f ca="1">IF(SUMPRODUCT(('[8]1'!$BT$9:$BU$36-'[8]1'!$BV$9:$BW$36)*--(TODAY()-('[8]1'!$A$9:$A$36)&gt;=$AC$4)*(('[8]1'!$C$9:$C$36)=$G84))-SUMPRODUCT(('[8]1'!$BV$9:$BW$36)*--(TODAY()-('[8]1'!$A$9:$A$36)&lt;$AC$4)*(('[8]1'!$C$9:$C$36)=$G84))-SUM(Z84:AB84)&lt;0,"",SUMPRODUCT(('[8]1'!$BT$9:$BU$36-'[8]1'!$BV$9:$BW$36)*--(TODAY()-('[8]1'!$A$9:$A$36)&gt;=$AC$4)*(('[8]1'!$C$9:$C$36)=$G84))-SUMPRODUCT(('[8]1'!$BV$9:$BW$36)*--(TODAY()-('[8]1'!$A$9:$A$36)&lt;$AC$4)*(('[8]1'!$C$9:$C$36)=$G84))-SUM(Z84:AB84))</f>
        <v>0</v>
      </c>
      <c r="AD84" s="364">
        <f ca="1">IF(SUMPRODUCT(('[8]1'!$BT$9:$BU$36-'[8]1'!$BV$9:$BW$36)*--(TODAY()-('[8]1'!$A$9:$A$36)&gt;=$AD$4)*(('[8]1'!$C$9:$C$36)=$G84))-SUMPRODUCT(('[8]1'!$BV$9:$BW$36)*--(TODAY()-('[8]1'!$A$9:$A$36)&lt;$AD$4)*(('[8]1'!$C$9:$C$36)=$G84))-SUM(Z84:AC84)&lt;0,"",SUMPRODUCT(('[8]1'!$BT$9:$BU$36-'[8]1'!$BV$9:$BW$36)*--(TODAY()-('[8]1'!$A$9:$A$36)&gt;=$AD$4)*(('[8]1'!$C$9:$C$36)=$G84))-SUMPRODUCT(('[8]1'!$BV$9:$BW$36)*--(TODAY()-('[8]1'!$A$9:$A$36)&lt;$AD$4)*(('[8]1'!$C$9:$C$36)=$G84))-SUM(Z84:AC84))</f>
        <v>0</v>
      </c>
      <c r="AE84" s="364">
        <f ca="1">IF(SUMPRODUCT(('[8]1'!$BT$9:$BU$36-'[8]1'!$BV$9:$BW$36)*--(TODAY()-('[8]1'!$A$9:$A$36)&gt;=$AE$4)*(('[8]1'!$C$9:$C$36)=$G84))-SUMPRODUCT(('[8]1'!$BV$9:$BW$36)*--(TODAY()-('[8]1'!$A$9:$A$36)&lt;$AE$4)*(('[8]1'!$C$9:$C$36)=$G84))-SUM(Z84:AD84)&lt;0,"",SUMPRODUCT(('[8]1'!$BT$9:$BU$36-'[8]1'!$BV$9:$BW$36)*--(TODAY()-('[8]1'!$A$9:$A$36)&gt;=$AE$4)*(('[8]1'!$C$9:$C$36)=$G84))-SUMPRODUCT(('[8]1'!$BV$9:$BW$36)*--(TODAY()-('[8]1'!$A$9:$A$36)&lt;$AE$4)*(('[8]1'!$C$9:$C$36)=$G84))-SUM(Z84:AD84))</f>
        <v>0</v>
      </c>
      <c r="AF84" s="365">
        <f ca="1">IF(SUMPRODUCT(('[8]1'!$BT$9:$BU$36-'[8]1'!$BV$9:$BW$36)*--(TODAY()-('[8]1'!$A$9:$A$36)&gt;=$AF$4)*(('[8]1'!$C$9:$C$36)=$G84))-SUMPRODUCT(('[8]1'!$BV$9:$BW$36)*--(TODAY()-('[8]1'!$A$9:$A$36)&lt;$AF$4)*(('[8]1'!$C$9:$C$36)=$G84))-SUM(Z84:AE84)&lt;0,"",SUMPRODUCT(('[8]1'!$BT$9:$BU$36-'[8]1'!$BV$9:$BW$36)*--(TODAY()-('[8]1'!$A$9:$A$36)&gt;=$AF$4)*(('[8]1'!$C$9:$C$36)=$G84))-SUMPRODUCT(('[8]1'!$BV$9:$BW$36)*--(TODAY()-('[8]1'!$A$9:$A$36)&lt;$AF$4)*(('[8]1'!$C$9:$C$36)=$G84))-SUM(Z84:AE84))</f>
        <v>0</v>
      </c>
      <c r="AG84" s="276"/>
    </row>
    <row r="85" spans="4:33" ht="15.75" customHeight="1" thickBot="1">
      <c r="D85" s="573" t="s">
        <v>111</v>
      </c>
      <c r="E85" s="366">
        <v>1</v>
      </c>
      <c r="F85" s="367" t="s">
        <v>105</v>
      </c>
      <c r="G85" s="144" t="str">
        <f t="array" ref="G85">IFERROR(INDEX('5'!$H$8:$BK$117,SMALL(IF('5'!$BK$8:$BK$117&gt;0,ROW('5'!$BK$8:$BK$117)),ROW(G81))-4,COLUMN()-7),"")</f>
        <v/>
      </c>
      <c r="H85" s="368">
        <f>SUMIFS('[8]1'!BU:BU,'[8]1'!C:C,$G85,'[8]1'!BN:BN,$A$3)+SUMIFS('[8]1'!BT:BT,'[8]1'!C:C,$G85,'[8]1'!BN:BN,$A$3)-(SUMIFS('[8]1'!BW:BW,'[8]1'!C:C,$G85,'[8]1'!BN:BN,$A$3))-(SUMIFS('[8]1'!BV:BV,'[8]1'!C:C,$G85,'[8]1'!BN:BN,$A$3))</f>
        <v>0</v>
      </c>
      <c r="I85" s="369"/>
      <c r="J85" s="370">
        <f t="shared" ref="J85:J86" si="89">P85+R85+T85+X85</f>
        <v>0</v>
      </c>
      <c r="K85" s="371" t="str">
        <f>IF(O85&gt;=0," ",W85-#REF!)</f>
        <v xml:space="preserve"> </v>
      </c>
      <c r="L85" s="371" t="str">
        <f t="shared" si="84"/>
        <v xml:space="preserve"> </v>
      </c>
      <c r="M85" s="371" t="str">
        <f t="shared" si="85"/>
        <v xml:space="preserve"> </v>
      </c>
      <c r="N85" s="163">
        <f t="shared" si="86"/>
        <v>0</v>
      </c>
      <c r="O85" s="372" t="str">
        <f t="shared" si="87"/>
        <v/>
      </c>
      <c r="P85" s="373"/>
      <c r="Q85" s="374"/>
      <c r="R85" s="373"/>
      <c r="S85" s="217"/>
      <c r="T85" s="373"/>
      <c r="U85" s="217"/>
      <c r="V85" s="219">
        <f t="shared" si="88"/>
        <v>0</v>
      </c>
      <c r="W85" s="220">
        <f t="shared" ref="W85:W86" ca="1" si="90">IF(V85&gt;1/1/2012,V85,NOW())</f>
        <v>44376.405651273148</v>
      </c>
      <c r="X85" s="375"/>
      <c r="Y85" s="222"/>
      <c r="Z85" s="376">
        <f ca="1">IF(SUMPRODUCT(('[8]1'!$BT$9:$BU$36-'[8]1'!$BV$9:$BW$36)*--(TODAY()-('[8]1'!$A$9:$A$36)&gt;=$Z$4)*(('[8]1'!$C$9:$C$36)=$G85))-SUMPRODUCT(('[8]1'!$BV$9:$BW$36)*--(TODAY()-('[8]1'!$A$9:$A$36)&lt;$Z$4)*(('[8]1'!$C$9:$C$36)=G85))&lt;0,"",SUMPRODUCT(('[8]1'!$BT$9:$BU$36-'[8]1'!$BV$9:$BW$36)*--(TODAY()-('[8]1'!$A$9:$A$36)&gt;=$Z$4)*(('[8]1'!$C$9:$C$36)=$G85))-SUMPRODUCT(('[8]1'!$BV$9:$BW$36)*--(TODAY()-('[8]1'!$A$9:$A$36)&lt;$Z$4)*(('[8]1'!$C$9:$C$36)=G85)))</f>
        <v>0</v>
      </c>
      <c r="AA85" s="376">
        <f ca="1">IF(SUMPRODUCT(('[8]1'!$BT$9:$BU$36-'[8]1'!$BV$9:$BW$36)*--(TODAY()-('[8]1'!$A$9:$A$36)&gt;=$AA$4)*(('[8]1'!$C$9:$C$36)=$G85))-SUMPRODUCT(('[8]1'!$BV$9:$BW$36)*--(TODAY()-('[8]1'!$A$9:$A$36)&lt;$AA$4)*(('[8]1'!$C$9:$C$36)=$G85))-SUM(Z85:Z85)&lt;0,"",SUMPRODUCT(('[8]1'!$BT$9:$BU$36-'[8]1'!$BV$9:$BW$36)*--(TODAY()-('[8]1'!$A$9:$A$36)&gt;=$AA$4)*(('[8]1'!$C$9:$C$36)=$G85))-SUMPRODUCT(('[8]1'!$BV$9:$BW$36)*--(TODAY()-('[8]1'!$A$9:$A$36)&lt;$AA$4)*(('[8]1'!$C$9:$C$36)=$G85))-SUM(Z85:Z85))</f>
        <v>0</v>
      </c>
      <c r="AB85" s="376">
        <f ca="1">IF(SUMPRODUCT(('[8]1'!$BT$9:$BU$36-'[8]1'!$BV$9:$BW$36)*--(TODAY()-('[8]1'!$A$9:$A$36)&gt;=$AB$4)*(('[8]1'!$C$9:$C$36)=$G85))-SUMPRODUCT(('[8]1'!$BV$9:$BW$36)*--(TODAY()-('[8]1'!$A$9:$A$36)&lt;$AB$4)*(('[8]1'!$C$9:$C$36)=$G85))-SUM(Z85:AA85)&lt;0,"",SUMPRODUCT(('[8]1'!$BT$9:$BU$36-'[8]1'!$BV$9:$BW$36)*--(TODAY()-('[8]1'!$A$9:$A$36)&gt;=$AB$4)*(('[8]1'!$C$9:$C$36)=$G85))-SUMPRODUCT(('[8]1'!$BV$9:$BW$36)*--(TODAY()-('[8]1'!$A$9:$A$36)&lt;$AB$4)*(('[8]1'!$C$9:$C$36)=$G85))-SUM(Z85:AA85))</f>
        <v>0</v>
      </c>
      <c r="AC85" s="376">
        <f ca="1">IF(SUMPRODUCT(('[8]1'!$BT$9:$BU$36-'[8]1'!$BV$9:$BW$36)*--(TODAY()-('[8]1'!$A$9:$A$36)&gt;=$AC$4)*(('[8]1'!$C$9:$C$36)=$G85))-SUMPRODUCT(('[8]1'!$BV$9:$BW$36)*--(TODAY()-('[8]1'!$A$9:$A$36)&lt;$AC$4)*(('[8]1'!$C$9:$C$36)=$G85))-SUM(Z85:AB85)&lt;0,"",SUMPRODUCT(('[8]1'!$BT$9:$BU$36-'[8]1'!$BV$9:$BW$36)*--(TODAY()-('[8]1'!$A$9:$A$36)&gt;=$AC$4)*(('[8]1'!$C$9:$C$36)=$G85))-SUMPRODUCT(('[8]1'!$BV$9:$BW$36)*--(TODAY()-('[8]1'!$A$9:$A$36)&lt;$AC$4)*(('[8]1'!$C$9:$C$36)=$G85))-SUM(Z85:AB85))</f>
        <v>0</v>
      </c>
      <c r="AD85" s="376">
        <f ca="1">IF(SUMPRODUCT(('[8]1'!$BT$9:$BU$36-'[8]1'!$BV$9:$BW$36)*--(TODAY()-('[8]1'!$A$9:$A$36)&gt;=$AD$4)*(('[8]1'!$C$9:$C$36)=$G85))-SUMPRODUCT(('[8]1'!$BV$9:$BW$36)*--(TODAY()-('[8]1'!$A$9:$A$36)&lt;$AD$4)*(('[8]1'!$C$9:$C$36)=$G85))-SUM(Z85:AC85)&lt;0,"",SUMPRODUCT(('[8]1'!$BT$9:$BU$36-'[8]1'!$BV$9:$BW$36)*--(TODAY()-('[8]1'!$A$9:$A$36)&gt;=$AD$4)*(('[8]1'!$C$9:$C$36)=$G85))-SUMPRODUCT(('[8]1'!$BV$9:$BW$36)*--(TODAY()-('[8]1'!$A$9:$A$36)&lt;$AD$4)*(('[8]1'!$C$9:$C$36)=$G85))-SUM(Z85:AC85))</f>
        <v>0</v>
      </c>
      <c r="AE85" s="376">
        <f ca="1">IF(SUMPRODUCT(('[8]1'!$BT$9:$BU$36-'[8]1'!$BV$9:$BW$36)*--(TODAY()-('[8]1'!$A$9:$A$36)&gt;=$AE$4)*(('[8]1'!$C$9:$C$36)=$G85))-SUMPRODUCT(('[8]1'!$BV$9:$BW$36)*--(TODAY()-('[8]1'!$A$9:$A$36)&lt;$AE$4)*(('[8]1'!$C$9:$C$36)=$G85))-SUM(Z85:AD85)&lt;0,"",SUMPRODUCT(('[8]1'!$BT$9:$BU$36-'[8]1'!$BV$9:$BW$36)*--(TODAY()-('[8]1'!$A$9:$A$36)&gt;=$AE$4)*(('[8]1'!$C$9:$C$36)=$G85))-SUMPRODUCT(('[8]1'!$BV$9:$BW$36)*--(TODAY()-('[8]1'!$A$9:$A$36)&lt;$AE$4)*(('[8]1'!$C$9:$C$36)=$G85))-SUM(Z85:AD85))</f>
        <v>0</v>
      </c>
      <c r="AF85" s="377">
        <f ca="1">IF(SUMPRODUCT(('[8]1'!$BT$9:$BU$36-'[8]1'!$BV$9:$BW$36)*--(TODAY()-('[8]1'!$A$9:$A$36)&gt;=$AF$4)*(('[8]1'!$C$9:$C$36)=$G85))-SUMPRODUCT(('[8]1'!$BV$9:$BW$36)*--(TODAY()-('[8]1'!$A$9:$A$36)&lt;$AF$4)*(('[8]1'!$C$9:$C$36)=$G85))-SUM(Z85:AE85)&lt;0,"",SUMPRODUCT(('[8]1'!$BT$9:$BU$36-'[8]1'!$BV$9:$BW$36)*--(TODAY()-('[8]1'!$A$9:$A$36)&gt;=$AF$4)*(('[8]1'!$C$9:$C$36)=$G85))-SUMPRODUCT(('[8]1'!$BV$9:$BW$36)*--(TODAY()-('[8]1'!$A$9:$A$36)&lt;$AF$4)*(('[8]1'!$C$9:$C$36)=$G85))-SUM(Z85:AE85))</f>
        <v>0</v>
      </c>
    </row>
    <row r="86" spans="4:33" ht="15.75" thickBot="1">
      <c r="D86" s="574"/>
      <c r="E86" s="378">
        <v>2</v>
      </c>
      <c r="F86" s="379" t="s">
        <v>105</v>
      </c>
      <c r="G86" s="144" t="str">
        <f t="array" ref="G86">IFERROR(INDEX('5'!$H$8:$BK$117,SMALL(IF('5'!$BK$8:$BK$117&gt;0,ROW('5'!$BK$8:$BK$117)),ROW(G82))-4,COLUMN()-7),"")</f>
        <v/>
      </c>
      <c r="H86" s="380">
        <f>SUMIFS('[8]1'!BU:BU,'[8]1'!C:C,$G86,'[8]1'!BN:BN,$A$3)+SUMIFS('[8]1'!BT:BT,'[8]1'!C:C,$G86,'[8]1'!BN:BN,$A$3)-(SUMIFS('[8]1'!BW:BW,'[8]1'!C:C,$G86,'[8]1'!BN:BN,$A$3))-(SUMIFS('[8]1'!BV:BV,'[8]1'!C:C,$G86,'[8]1'!BN:BN,$A$3))</f>
        <v>0</v>
      </c>
      <c r="I86" s="381"/>
      <c r="J86" s="370">
        <f t="shared" si="89"/>
        <v>0</v>
      </c>
      <c r="K86" s="382" t="str">
        <f>IF(O86&gt;=0," ",W86-#REF!)</f>
        <v xml:space="preserve"> </v>
      </c>
      <c r="L86" s="382" t="str">
        <f t="shared" si="84"/>
        <v xml:space="preserve"> </v>
      </c>
      <c r="M86" s="382" t="str">
        <f t="shared" si="85"/>
        <v xml:space="preserve"> </v>
      </c>
      <c r="N86" s="163">
        <f t="shared" si="86"/>
        <v>0</v>
      </c>
      <c r="O86" s="383" t="str">
        <f t="shared" si="87"/>
        <v/>
      </c>
      <c r="P86" s="384"/>
      <c r="Q86" s="385"/>
      <c r="R86" s="384"/>
      <c r="S86" s="168"/>
      <c r="T86" s="384"/>
      <c r="U86" s="168"/>
      <c r="V86" s="169">
        <f t="shared" si="88"/>
        <v>0</v>
      </c>
      <c r="W86" s="170">
        <f t="shared" ca="1" si="90"/>
        <v>44376.405651273148</v>
      </c>
      <c r="X86" s="386"/>
      <c r="Y86" s="172"/>
      <c r="Z86" s="387">
        <f ca="1">IF(SUMPRODUCT(('[8]1'!$BT$9:$BU$36-'[8]1'!$BV$9:$BW$36)*--(TODAY()-('[8]1'!$A$9:$A$36)&gt;=$Z$4)*(('[8]1'!$C$9:$C$36)=$G86))-SUMPRODUCT(('[8]1'!$BV$9:$BW$36)*--(TODAY()-('[8]1'!$A$9:$A$36)&lt;$Z$4)*(('[8]1'!$C$9:$C$36)=G86))&lt;0,"",SUMPRODUCT(('[8]1'!$BT$9:$BU$36-'[8]1'!$BV$9:$BW$36)*--(TODAY()-('[8]1'!$A$9:$A$36)&gt;=$Z$4)*(('[8]1'!$C$9:$C$36)=$G86))-SUMPRODUCT(('[8]1'!$BV$9:$BW$36)*--(TODAY()-('[8]1'!$A$9:$A$36)&lt;$Z$4)*(('[8]1'!$C$9:$C$36)=G86)))</f>
        <v>0</v>
      </c>
      <c r="AA86" s="387">
        <f ca="1">IF(SUMPRODUCT(('[8]1'!$BT$9:$BU$36-'[8]1'!$BV$9:$BW$36)*--(TODAY()-('[8]1'!$A$9:$A$36)&gt;=$AA$4)*(('[8]1'!$C$9:$C$36)=$G86))-SUMPRODUCT(('[8]1'!$BV$9:$BW$36)*--(TODAY()-('[8]1'!$A$9:$A$36)&lt;$AA$4)*(('[8]1'!$C$9:$C$36)=$G86))-SUM(Z86:Z86)&lt;0,"",SUMPRODUCT(('[8]1'!$BT$9:$BU$36-'[8]1'!$BV$9:$BW$36)*--(TODAY()-('[8]1'!$A$9:$A$36)&gt;=$AA$4)*(('[8]1'!$C$9:$C$36)=$G86))-SUMPRODUCT(('[8]1'!$BV$9:$BW$36)*--(TODAY()-('[8]1'!$A$9:$A$36)&lt;$AA$4)*(('[8]1'!$C$9:$C$36)=$G86))-SUM(Z86:Z86))</f>
        <v>0</v>
      </c>
      <c r="AB86" s="387">
        <f ca="1">IF(SUMPRODUCT(('[8]1'!$BT$9:$BU$36-'[8]1'!$BV$9:$BW$36)*--(TODAY()-('[8]1'!$A$9:$A$36)&gt;=$AB$4)*(('[8]1'!$C$9:$C$36)=$G86))-SUMPRODUCT(('[8]1'!$BV$9:$BW$36)*--(TODAY()-('[8]1'!$A$9:$A$36)&lt;$AB$4)*(('[8]1'!$C$9:$C$36)=$G86))-SUM(Z86:AA86)&lt;0,"",SUMPRODUCT(('[8]1'!$BT$9:$BU$36-'[8]1'!$BV$9:$BW$36)*--(TODAY()-('[8]1'!$A$9:$A$36)&gt;=$AB$4)*(('[8]1'!$C$9:$C$36)=$G86))-SUMPRODUCT(('[8]1'!$BV$9:$BW$36)*--(TODAY()-('[8]1'!$A$9:$A$36)&lt;$AB$4)*(('[8]1'!$C$9:$C$36)=$G86))-SUM(Z86:AA86))</f>
        <v>0</v>
      </c>
      <c r="AC86" s="387">
        <f ca="1">IF(SUMPRODUCT(('[8]1'!$BT$9:$BU$36-'[8]1'!$BV$9:$BW$36)*--(TODAY()-('[8]1'!$A$9:$A$36)&gt;=$AC$4)*(('[8]1'!$C$9:$C$36)=$G86))-SUMPRODUCT(('[8]1'!$BV$9:$BW$36)*--(TODAY()-('[8]1'!$A$9:$A$36)&lt;$AC$4)*(('[8]1'!$C$9:$C$36)=$G86))-SUM(Z86:AB86)&lt;0,"",SUMPRODUCT(('[8]1'!$BT$9:$BU$36-'[8]1'!$BV$9:$BW$36)*--(TODAY()-('[8]1'!$A$9:$A$36)&gt;=$AC$4)*(('[8]1'!$C$9:$C$36)=$G86))-SUMPRODUCT(('[8]1'!$BV$9:$BW$36)*--(TODAY()-('[8]1'!$A$9:$A$36)&lt;$AC$4)*(('[8]1'!$C$9:$C$36)=$G86))-SUM(Z86:AB86))</f>
        <v>0</v>
      </c>
      <c r="AD86" s="387">
        <f ca="1">IF(SUMPRODUCT(('[8]1'!$BT$9:$BU$36-'[8]1'!$BV$9:$BW$36)*--(TODAY()-('[8]1'!$A$9:$A$36)&gt;=$AD$4)*(('[8]1'!$C$9:$C$36)=$G86))-SUMPRODUCT(('[8]1'!$BV$9:$BW$36)*--(TODAY()-('[8]1'!$A$9:$A$36)&lt;$AD$4)*(('[8]1'!$C$9:$C$36)=$G86))-SUM(Z86:AC86)&lt;0,"",SUMPRODUCT(('[8]1'!$BT$9:$BU$36-'[8]1'!$BV$9:$BW$36)*--(TODAY()-('[8]1'!$A$9:$A$36)&gt;=$AD$4)*(('[8]1'!$C$9:$C$36)=$G86))-SUMPRODUCT(('[8]1'!$BV$9:$BW$36)*--(TODAY()-('[8]1'!$A$9:$A$36)&lt;$AD$4)*(('[8]1'!$C$9:$C$36)=$G86))-SUM(Z86:AC86))</f>
        <v>0</v>
      </c>
      <c r="AE86" s="387">
        <f ca="1">IF(SUMPRODUCT(('[8]1'!$BT$9:$BU$36-'[8]1'!$BV$9:$BW$36)*--(TODAY()-('[8]1'!$A$9:$A$36)&gt;=$AE$4)*(('[8]1'!$C$9:$C$36)=$G86))-SUMPRODUCT(('[8]1'!$BV$9:$BW$36)*--(TODAY()-('[8]1'!$A$9:$A$36)&lt;$AE$4)*(('[8]1'!$C$9:$C$36)=$G86))-SUM(Z86:AD86)&lt;0,"",SUMPRODUCT(('[8]1'!$BT$9:$BU$36-'[8]1'!$BV$9:$BW$36)*--(TODAY()-('[8]1'!$A$9:$A$36)&gt;=$AE$4)*(('[8]1'!$C$9:$C$36)=$G86))-SUMPRODUCT(('[8]1'!$BV$9:$BW$36)*--(TODAY()-('[8]1'!$A$9:$A$36)&lt;$AE$4)*(('[8]1'!$C$9:$C$36)=$G86))-SUM(Z86:AD86))</f>
        <v>0</v>
      </c>
      <c r="AF86" s="388">
        <f ca="1">IF(SUMPRODUCT(('[8]1'!$BT$9:$BU$36-'[8]1'!$BV$9:$BW$36)*--(TODAY()-('[8]1'!$A$9:$A$36)&gt;=$AF$4)*(('[8]1'!$C$9:$C$36)=$G86))-SUMPRODUCT(('[8]1'!$BV$9:$BW$36)*--(TODAY()-('[8]1'!$A$9:$A$36)&lt;$AF$4)*(('[8]1'!$C$9:$C$36)=$G86))-SUM(Z86:AE86)&lt;0,"",SUMPRODUCT(('[8]1'!$BT$9:$BU$36-'[8]1'!$BV$9:$BW$36)*--(TODAY()-('[8]1'!$A$9:$A$36)&gt;=$AF$4)*(('[8]1'!$C$9:$C$36)=$G86))-SUMPRODUCT(('[8]1'!$BV$9:$BW$36)*--(TODAY()-('[8]1'!$A$9:$A$36)&lt;$AF$4)*(('[8]1'!$C$9:$C$36)=$G86))-SUM(Z86:AE86))</f>
        <v>0</v>
      </c>
    </row>
    <row r="87" spans="4:33" ht="15.75" thickBot="1">
      <c r="D87" s="574"/>
      <c r="E87" s="378"/>
      <c r="F87" s="379"/>
      <c r="G87" s="144" t="str">
        <f t="array" ref="G87">IFERROR(INDEX('5'!$H$8:$BK$117,SMALL(IF('5'!$BK$8:$BK$117&gt;0,ROW('5'!$BK$8:$BK$117)),ROW(G83))-4,COLUMN()-7),"")</f>
        <v/>
      </c>
      <c r="H87" s="380">
        <f>SUMIFS('[8]1'!BU:BU,'[8]1'!C:C,$G87,'[8]1'!BN:BN,$A$3)+SUMIFS('[8]1'!BT:BT,'[8]1'!C:C,$G87,'[8]1'!BN:BN,$A$3)-(SUMIFS('[8]1'!BW:BW,'[8]1'!C:C,$G87,'[8]1'!BN:BN,$A$3))-(SUMIFS('[8]1'!BV:BV,'[8]1'!C:C,$G87,'[8]1'!BN:BN,$A$3))</f>
        <v>0</v>
      </c>
      <c r="I87" s="381"/>
      <c r="J87" s="370">
        <f>P87+R87+T87+X87</f>
        <v>0</v>
      </c>
      <c r="K87" s="382" t="str">
        <f>IF(O87&gt;=0," ",W87-#REF!)</f>
        <v xml:space="preserve"> </v>
      </c>
      <c r="L87" s="382" t="str">
        <f>IF(O87&gt;=0," ",MOD(K87,30))</f>
        <v xml:space="preserve"> </v>
      </c>
      <c r="M87" s="382" t="str">
        <f>IF(O87&gt;=0," ",TRUNC(K87/30))</f>
        <v xml:space="preserve"> </v>
      </c>
      <c r="N87" s="163">
        <f>IF(I87="",H87-J87,I87-J87)</f>
        <v>0</v>
      </c>
      <c r="O87" s="383" t="str">
        <f>IF(N87&gt;0,N87,"")</f>
        <v/>
      </c>
      <c r="P87" s="384"/>
      <c r="Q87" s="385"/>
      <c r="R87" s="384"/>
      <c r="S87" s="168"/>
      <c r="T87" s="384"/>
      <c r="U87" s="168"/>
      <c r="V87" s="169">
        <f>MAX(Q87,S87,U87)</f>
        <v>0</v>
      </c>
      <c r="W87" s="170">
        <f ca="1">IF(V87&gt;1/1/2012,V87,NOW())</f>
        <v>44376.405651273148</v>
      </c>
      <c r="X87" s="386"/>
      <c r="Y87" s="172"/>
      <c r="Z87" s="387">
        <f ca="1">IF(SUMPRODUCT(('[8]1'!$BT$9:$BU$36-'[8]1'!$BV$9:$BW$36)*--(TODAY()-('[8]1'!$A$9:$A$36)&gt;=$Z$4)*(('[8]1'!$C$9:$C$36)=$G87))-SUMPRODUCT(('[8]1'!$BV$9:$BW$36)*--(TODAY()-('[8]1'!$A$9:$A$36)&lt;$Z$4)*(('[8]1'!$C$9:$C$36)=G87))&lt;0,"",SUMPRODUCT(('[8]1'!$BT$9:$BU$36-'[8]1'!$BV$9:$BW$36)*--(TODAY()-('[8]1'!$A$9:$A$36)&gt;=$Z$4)*(('[8]1'!$C$9:$C$36)=$G87))-SUMPRODUCT(('[8]1'!$BV$9:$BW$36)*--(TODAY()-('[8]1'!$A$9:$A$36)&lt;$Z$4)*(('[8]1'!$C$9:$C$36)=G87)))</f>
        <v>0</v>
      </c>
      <c r="AA87" s="387">
        <f ca="1">IF(SUMPRODUCT(('[8]1'!$BT$9:$BU$36-'[8]1'!$BV$9:$BW$36)*--(TODAY()-('[8]1'!$A$9:$A$36)&gt;=$AA$4)*(('[8]1'!$C$9:$C$36)=$G87))-SUMPRODUCT(('[8]1'!$BV$9:$BW$36)*--(TODAY()-('[8]1'!$A$9:$A$36)&lt;$AA$4)*(('[8]1'!$C$9:$C$36)=$G87))-SUM(Z87:Z87)&lt;0,"",SUMPRODUCT(('[8]1'!$BT$9:$BU$36-'[8]1'!$BV$9:$BW$36)*--(TODAY()-('[8]1'!$A$9:$A$36)&gt;=$AA$4)*(('[8]1'!$C$9:$C$36)=$G87))-SUMPRODUCT(('[8]1'!$BV$9:$BW$36)*--(TODAY()-('[8]1'!$A$9:$A$36)&lt;$AA$4)*(('[8]1'!$C$9:$C$36)=$G87))-SUM(Z87:Z87))</f>
        <v>0</v>
      </c>
      <c r="AB87" s="387">
        <f ca="1">IF(SUMPRODUCT(('[8]1'!$BT$9:$BU$36-'[8]1'!$BV$9:$BW$36)*--(TODAY()-('[8]1'!$A$9:$A$36)&gt;=$AB$4)*(('[8]1'!$C$9:$C$36)=$G87))-SUMPRODUCT(('[8]1'!$BV$9:$BW$36)*--(TODAY()-('[8]1'!$A$9:$A$36)&lt;$AB$4)*(('[8]1'!$C$9:$C$36)=$G87))-SUM(Z87:AA87)&lt;0,"",SUMPRODUCT(('[8]1'!$BT$9:$BU$36-'[8]1'!$BV$9:$BW$36)*--(TODAY()-('[8]1'!$A$9:$A$36)&gt;=$AB$4)*(('[8]1'!$C$9:$C$36)=$G87))-SUMPRODUCT(('[8]1'!$BV$9:$BW$36)*--(TODAY()-('[8]1'!$A$9:$A$36)&lt;$AB$4)*(('[8]1'!$C$9:$C$36)=$G87))-SUM(Z87:AA87))</f>
        <v>0</v>
      </c>
      <c r="AC87" s="387">
        <f ca="1">IF(SUMPRODUCT(('[8]1'!$BT$9:$BU$36-'[8]1'!$BV$9:$BW$36)*--(TODAY()-('[8]1'!$A$9:$A$36)&gt;=$AC$4)*(('[8]1'!$C$9:$C$36)=$G87))-SUMPRODUCT(('[8]1'!$BV$9:$BW$36)*--(TODAY()-('[8]1'!$A$9:$A$36)&lt;$AC$4)*(('[8]1'!$C$9:$C$36)=$G87))-SUM(Z87:AB87)&lt;0,"",SUMPRODUCT(('[8]1'!$BT$9:$BU$36-'[8]1'!$BV$9:$BW$36)*--(TODAY()-('[8]1'!$A$9:$A$36)&gt;=$AC$4)*(('[8]1'!$C$9:$C$36)=$G87))-SUMPRODUCT(('[8]1'!$BV$9:$BW$36)*--(TODAY()-('[8]1'!$A$9:$A$36)&lt;$AC$4)*(('[8]1'!$C$9:$C$36)=$G87))-SUM(Z87:AB87))</f>
        <v>0</v>
      </c>
      <c r="AD87" s="387">
        <f ca="1">IF(SUMPRODUCT(('[8]1'!$BT$9:$BU$36-'[8]1'!$BV$9:$BW$36)*--(TODAY()-('[8]1'!$A$9:$A$36)&gt;=$AD$4)*(('[8]1'!$C$9:$C$36)=$G87))-SUMPRODUCT(('[8]1'!$BV$9:$BW$36)*--(TODAY()-('[8]1'!$A$9:$A$36)&lt;$AD$4)*(('[8]1'!$C$9:$C$36)=$G87))-SUM(Z87:AC87)&lt;0,"",SUMPRODUCT(('[8]1'!$BT$9:$BU$36-'[8]1'!$BV$9:$BW$36)*--(TODAY()-('[8]1'!$A$9:$A$36)&gt;=$AD$4)*(('[8]1'!$C$9:$C$36)=$G87))-SUMPRODUCT(('[8]1'!$BV$9:$BW$36)*--(TODAY()-('[8]1'!$A$9:$A$36)&lt;$AD$4)*(('[8]1'!$C$9:$C$36)=$G87))-SUM(Z87:AC87))</f>
        <v>0</v>
      </c>
      <c r="AE87" s="387">
        <f ca="1">IF(SUMPRODUCT(('[8]1'!$BT$9:$BU$36-'[8]1'!$BV$9:$BW$36)*--(TODAY()-('[8]1'!$A$9:$A$36)&gt;=$AE$4)*(('[8]1'!$C$9:$C$36)=$G87))-SUMPRODUCT(('[8]1'!$BV$9:$BW$36)*--(TODAY()-('[8]1'!$A$9:$A$36)&lt;$AE$4)*(('[8]1'!$C$9:$C$36)=$G87))-SUM(Z87:AD87)&lt;0,"",SUMPRODUCT(('[8]1'!$BT$9:$BU$36-'[8]1'!$BV$9:$BW$36)*--(TODAY()-('[8]1'!$A$9:$A$36)&gt;=$AE$4)*(('[8]1'!$C$9:$C$36)=$G87))-SUMPRODUCT(('[8]1'!$BV$9:$BW$36)*--(TODAY()-('[8]1'!$A$9:$A$36)&lt;$AE$4)*(('[8]1'!$C$9:$C$36)=$G87))-SUM(Z87:AD87))</f>
        <v>0</v>
      </c>
      <c r="AF87" s="388">
        <f ca="1">IF(SUMPRODUCT(('[8]1'!$BT$9:$BU$36-'[8]1'!$BV$9:$BW$36)*--(TODAY()-('[8]1'!$A$9:$A$36)&gt;=$AF$4)*(('[8]1'!$C$9:$C$36)=$G87))-SUMPRODUCT(('[8]1'!$BV$9:$BW$36)*--(TODAY()-('[8]1'!$A$9:$A$36)&lt;$AF$4)*(('[8]1'!$C$9:$C$36)=$G87))-SUM(Z87:AE87)&lt;0,"",SUMPRODUCT(('[8]1'!$BT$9:$BU$36-'[8]1'!$BV$9:$BW$36)*--(TODAY()-('[8]1'!$A$9:$A$36)&gt;=$AF$4)*(('[8]1'!$C$9:$C$36)=$G87))-SUMPRODUCT(('[8]1'!$BV$9:$BW$36)*--(TODAY()-('[8]1'!$A$9:$A$36)&lt;$AF$4)*(('[8]1'!$C$9:$C$36)=$G87))-SUM(Z87:AE87))</f>
        <v>0</v>
      </c>
    </row>
    <row r="88" spans="4:33" ht="15.75" thickBot="1">
      <c r="D88" s="574"/>
      <c r="E88" s="378">
        <v>3</v>
      </c>
      <c r="F88" s="379" t="s">
        <v>105</v>
      </c>
      <c r="G88" s="144" t="str">
        <f t="array" ref="G88">IFERROR(INDEX('5'!$H$8:$BK$117,SMALL(IF('5'!$BK$8:$BK$117&gt;0,ROW('5'!$BK$8:$BK$117)),ROW(G84))-4,COLUMN()-7),"")</f>
        <v/>
      </c>
      <c r="H88" s="380">
        <f>SUMIFS('[8]1'!BU:BU,'[8]1'!C:C,$G88,'[8]1'!BN:BN,$A$3)+SUMIFS('[8]1'!BT:BT,'[8]1'!C:C,$G88,'[8]1'!BN:BN,$A$3)-(SUMIFS('[8]1'!BW:BW,'[8]1'!C:C,$G88,'[8]1'!BN:BN,$A$3))-(SUMIFS('[8]1'!BV:BV,'[8]1'!C:C,$G88,'[8]1'!BN:BN,$A$3))</f>
        <v>0</v>
      </c>
      <c r="I88" s="381"/>
      <c r="J88" s="370">
        <f t="shared" ref="J88" si="91">P88+R88+T88+X88</f>
        <v>0</v>
      </c>
      <c r="K88" s="382" t="str">
        <f>IF(O88&gt;=0," ",W88-#REF!)</f>
        <v xml:space="preserve"> </v>
      </c>
      <c r="L88" s="382" t="str">
        <f t="shared" ref="L88:L90" si="92">IF(O88&gt;=0," ",MOD(K88,30))</f>
        <v xml:space="preserve"> </v>
      </c>
      <c r="M88" s="382" t="str">
        <f t="shared" ref="M88:M90" si="93">IF(O88&gt;=0," ",TRUNC(K88/30))</f>
        <v xml:space="preserve"> </v>
      </c>
      <c r="N88" s="163">
        <f t="shared" ref="N88:N90" si="94">IF(I88="",H88-J88,I88-J88)</f>
        <v>0</v>
      </c>
      <c r="O88" s="383" t="str">
        <f t="shared" ref="O88:O90" si="95">IF(N88&gt;0,N88,"")</f>
        <v/>
      </c>
      <c r="P88" s="384"/>
      <c r="Q88" s="385"/>
      <c r="R88" s="384"/>
      <c r="S88" s="168"/>
      <c r="T88" s="384"/>
      <c r="U88" s="168"/>
      <c r="V88" s="169">
        <f t="shared" ref="V88:V90" si="96">MAX(Q88,S88,U88)</f>
        <v>0</v>
      </c>
      <c r="W88" s="170">
        <f t="shared" ref="W88:W90" ca="1" si="97">IF(V88&gt;1/1/2012,V88,NOW())</f>
        <v>44376.405651273148</v>
      </c>
      <c r="X88" s="386"/>
      <c r="Y88" s="172"/>
      <c r="Z88" s="387">
        <f ca="1">IF(SUMPRODUCT(('[8]1'!$BT$9:$BU$36-'[8]1'!$BV$9:$BW$36)*--(TODAY()-('[8]1'!$A$9:$A$36)&gt;=$Z$4)*(('[8]1'!$C$9:$C$36)=$G88))-SUMPRODUCT(('[8]1'!$BV$9:$BW$36)*--(TODAY()-('[8]1'!$A$9:$A$36)&lt;$Z$4)*(('[8]1'!$C$9:$C$36)=G88))&lt;0,"",SUMPRODUCT(('[8]1'!$BT$9:$BU$36-'[8]1'!$BV$9:$BW$36)*--(TODAY()-('[8]1'!$A$9:$A$36)&gt;=$Z$4)*(('[8]1'!$C$9:$C$36)=$G88))-SUMPRODUCT(('[8]1'!$BV$9:$BW$36)*--(TODAY()-('[8]1'!$A$9:$A$36)&lt;$Z$4)*(('[8]1'!$C$9:$C$36)=G88)))</f>
        <v>0</v>
      </c>
      <c r="AA88" s="387">
        <f ca="1">IF(SUMPRODUCT(('[8]1'!$BT$9:$BU$36-'[8]1'!$BV$9:$BW$36)*--(TODAY()-('[8]1'!$A$9:$A$36)&gt;=$AA$4)*(('[8]1'!$C$9:$C$36)=$G88))-SUMPRODUCT(('[8]1'!$BV$9:$BW$36)*--(TODAY()-('[8]1'!$A$9:$A$36)&lt;$AA$4)*(('[8]1'!$C$9:$C$36)=$G88))-SUM(Z88:Z88)&lt;0,"",SUMPRODUCT(('[8]1'!$BT$9:$BU$36-'[8]1'!$BV$9:$BW$36)*--(TODAY()-('[8]1'!$A$9:$A$36)&gt;=$AA$4)*(('[8]1'!$C$9:$C$36)=$G88))-SUMPRODUCT(('[8]1'!$BV$9:$BW$36)*--(TODAY()-('[8]1'!$A$9:$A$36)&lt;$AA$4)*(('[8]1'!$C$9:$C$36)=$G88))-SUM(Z88:Z88))</f>
        <v>0</v>
      </c>
      <c r="AB88" s="387">
        <f ca="1">IF(SUMPRODUCT(('[8]1'!$BT$9:$BU$36-'[8]1'!$BV$9:$BW$36)*--(TODAY()-('[8]1'!$A$9:$A$36)&gt;=$AB$4)*(('[8]1'!$C$9:$C$36)=$G88))-SUMPRODUCT(('[8]1'!$BV$9:$BW$36)*--(TODAY()-('[8]1'!$A$9:$A$36)&lt;$AB$4)*(('[8]1'!$C$9:$C$36)=$G88))-SUM(Z88:AA88)&lt;0,"",SUMPRODUCT(('[8]1'!$BT$9:$BU$36-'[8]1'!$BV$9:$BW$36)*--(TODAY()-('[8]1'!$A$9:$A$36)&gt;=$AB$4)*(('[8]1'!$C$9:$C$36)=$G88))-SUMPRODUCT(('[8]1'!$BV$9:$BW$36)*--(TODAY()-('[8]1'!$A$9:$A$36)&lt;$AB$4)*(('[8]1'!$C$9:$C$36)=$G88))-SUM(Z88:AA88))</f>
        <v>0</v>
      </c>
      <c r="AC88" s="387">
        <f ca="1">IF(SUMPRODUCT(('[8]1'!$BT$9:$BU$36-'[8]1'!$BV$9:$BW$36)*--(TODAY()-('[8]1'!$A$9:$A$36)&gt;=$AC$4)*(('[8]1'!$C$9:$C$36)=$G88))-SUMPRODUCT(('[8]1'!$BV$9:$BW$36)*--(TODAY()-('[8]1'!$A$9:$A$36)&lt;$AC$4)*(('[8]1'!$C$9:$C$36)=$G88))-SUM(Z88:AB88)&lt;0,"",SUMPRODUCT(('[8]1'!$BT$9:$BU$36-'[8]1'!$BV$9:$BW$36)*--(TODAY()-('[8]1'!$A$9:$A$36)&gt;=$AC$4)*(('[8]1'!$C$9:$C$36)=$G88))-SUMPRODUCT(('[8]1'!$BV$9:$BW$36)*--(TODAY()-('[8]1'!$A$9:$A$36)&lt;$AC$4)*(('[8]1'!$C$9:$C$36)=$G88))-SUM(Z88:AB88))</f>
        <v>0</v>
      </c>
      <c r="AD88" s="387">
        <f ca="1">IF(SUMPRODUCT(('[8]1'!$BT$9:$BU$36-'[8]1'!$BV$9:$BW$36)*--(TODAY()-('[8]1'!$A$9:$A$36)&gt;=$AD$4)*(('[8]1'!$C$9:$C$36)=$G88))-SUMPRODUCT(('[8]1'!$BV$9:$BW$36)*--(TODAY()-('[8]1'!$A$9:$A$36)&lt;$AD$4)*(('[8]1'!$C$9:$C$36)=$G88))-SUM(Z88:AC88)&lt;0,"",SUMPRODUCT(('[8]1'!$BT$9:$BU$36-'[8]1'!$BV$9:$BW$36)*--(TODAY()-('[8]1'!$A$9:$A$36)&gt;=$AD$4)*(('[8]1'!$C$9:$C$36)=$G88))-SUMPRODUCT(('[8]1'!$BV$9:$BW$36)*--(TODAY()-('[8]1'!$A$9:$A$36)&lt;$AD$4)*(('[8]1'!$C$9:$C$36)=$G88))-SUM(Z88:AC88))</f>
        <v>0</v>
      </c>
      <c r="AE88" s="387">
        <f ca="1">IF(SUMPRODUCT(('[8]1'!$BT$9:$BU$36-'[8]1'!$BV$9:$BW$36)*--(TODAY()-('[8]1'!$A$9:$A$36)&gt;=$AE$4)*(('[8]1'!$C$9:$C$36)=$G88))-SUMPRODUCT(('[8]1'!$BV$9:$BW$36)*--(TODAY()-('[8]1'!$A$9:$A$36)&lt;$AE$4)*(('[8]1'!$C$9:$C$36)=$G88))-SUM(Z88:AD88)&lt;0,"",SUMPRODUCT(('[8]1'!$BT$9:$BU$36-'[8]1'!$BV$9:$BW$36)*--(TODAY()-('[8]1'!$A$9:$A$36)&gt;=$AE$4)*(('[8]1'!$C$9:$C$36)=$G88))-SUMPRODUCT(('[8]1'!$BV$9:$BW$36)*--(TODAY()-('[8]1'!$A$9:$A$36)&lt;$AE$4)*(('[8]1'!$C$9:$C$36)=$G88))-SUM(Z88:AD88))</f>
        <v>0</v>
      </c>
      <c r="AF88" s="388">
        <f ca="1">IF(SUMPRODUCT(('[8]1'!$BT$9:$BU$36-'[8]1'!$BV$9:$BW$36)*--(TODAY()-('[8]1'!$A$9:$A$36)&gt;=$AF$4)*(('[8]1'!$C$9:$C$36)=$G88))-SUMPRODUCT(('[8]1'!$BV$9:$BW$36)*--(TODAY()-('[8]1'!$A$9:$A$36)&lt;$AF$4)*(('[8]1'!$C$9:$C$36)=$G88))-SUM(Z88:AE88)&lt;0,"",SUMPRODUCT(('[8]1'!$BT$9:$BU$36-'[8]1'!$BV$9:$BW$36)*--(TODAY()-('[8]1'!$A$9:$A$36)&gt;=$AF$4)*(('[8]1'!$C$9:$C$36)=$G88))-SUMPRODUCT(('[8]1'!$BV$9:$BW$36)*--(TODAY()-('[8]1'!$A$9:$A$36)&lt;$AF$4)*(('[8]1'!$C$9:$C$36)=$G88))-SUM(Z88:AE88))</f>
        <v>0</v>
      </c>
    </row>
    <row r="89" spans="4:33" ht="15.75" thickBot="1">
      <c r="D89" s="575"/>
      <c r="E89" s="389"/>
      <c r="F89" s="390"/>
      <c r="G89" s="144" t="str">
        <f t="array" ref="G89">IFERROR(INDEX('5'!$H$8:$BK$117,SMALL(IF('5'!$BK$8:$BK$117&gt;0,ROW('5'!$BK$8:$BK$117)),ROW(G85))-4,COLUMN()-7),"")</f>
        <v/>
      </c>
      <c r="H89" s="391">
        <f>SUMIFS('[8]1'!BU:BU,'[8]1'!C:C,$G89,'[8]1'!BN:BN,$A$3)+SUMIFS('[8]1'!BT:BT,'[8]1'!C:C,$G89,'[8]1'!BN:BN,$A$3)-(SUMIFS('[8]1'!BW:BW,'[8]1'!C:C,$G89,'[8]1'!BN:BN,$A$3))-(SUMIFS('[8]1'!BV:BV,'[8]1'!C:C,$G89,'[8]1'!BN:BN,$A$3))</f>
        <v>0</v>
      </c>
      <c r="I89" s="392"/>
      <c r="J89" s="393">
        <f>P89+R89+T89+X89</f>
        <v>0</v>
      </c>
      <c r="K89" s="394" t="str">
        <f>IF(O89&gt;=0," ",W89-#REF!)</f>
        <v xml:space="preserve"> </v>
      </c>
      <c r="L89" s="394" t="str">
        <f t="shared" si="92"/>
        <v xml:space="preserve"> </v>
      </c>
      <c r="M89" s="394" t="str">
        <f t="shared" si="93"/>
        <v xml:space="preserve"> </v>
      </c>
      <c r="N89" s="254">
        <f t="shared" si="94"/>
        <v>0</v>
      </c>
      <c r="O89" s="395" t="str">
        <f t="shared" si="95"/>
        <v/>
      </c>
      <c r="P89" s="396"/>
      <c r="Q89" s="397"/>
      <c r="R89" s="396"/>
      <c r="S89" s="398"/>
      <c r="T89" s="396"/>
      <c r="U89" s="398"/>
      <c r="V89" s="399">
        <f t="shared" si="96"/>
        <v>0</v>
      </c>
      <c r="W89" s="400">
        <f t="shared" ca="1" si="97"/>
        <v>44376.405651273148</v>
      </c>
      <c r="X89" s="401"/>
      <c r="Y89" s="402"/>
      <c r="Z89" s="403">
        <f ca="1">IF(SUMPRODUCT(('[8]1'!$BT$9:$BU$36-'[8]1'!$BV$9:$BW$36)*--(TODAY()-('[8]1'!$A$9:$A$36)&gt;=$Z$4)*(('[8]1'!$C$9:$C$36)=$G89))-SUMPRODUCT(('[8]1'!$BV$9:$BW$36)*--(TODAY()-('[8]1'!$A$9:$A$36)&lt;$Z$4)*(('[8]1'!$C$9:$C$36)=G89))&lt;0,"",SUMPRODUCT(('[8]1'!$BT$9:$BU$36-'[8]1'!$BV$9:$BW$36)*--(TODAY()-('[8]1'!$A$9:$A$36)&gt;=$Z$4)*(('[8]1'!$C$9:$C$36)=$G89))-SUMPRODUCT(('[8]1'!$BV$9:$BW$36)*--(TODAY()-('[8]1'!$A$9:$A$36)&lt;$Z$4)*(('[8]1'!$C$9:$C$36)=G89)))</f>
        <v>0</v>
      </c>
      <c r="AA89" s="403">
        <f ca="1">IF(SUMPRODUCT(('[8]1'!$BT$9:$BU$36-'[8]1'!$BV$9:$BW$36)*--(TODAY()-('[8]1'!$A$9:$A$36)&gt;=$AA$4)*(('[8]1'!$C$9:$C$36)=$G89))-SUMPRODUCT(('[8]1'!$BV$9:$BW$36)*--(TODAY()-('[8]1'!$A$9:$A$36)&lt;$AA$4)*(('[8]1'!$C$9:$C$36)=$G89))-SUM(Z89:Z89)&lt;0,"",SUMPRODUCT(('[8]1'!$BT$9:$BU$36-'[8]1'!$BV$9:$BW$36)*--(TODAY()-('[8]1'!$A$9:$A$36)&gt;=$AA$4)*(('[8]1'!$C$9:$C$36)=$G89))-SUMPRODUCT(('[8]1'!$BV$9:$BW$36)*--(TODAY()-('[8]1'!$A$9:$A$36)&lt;$AA$4)*(('[8]1'!$C$9:$C$36)=$G89))-SUM(Z89:Z89))</f>
        <v>0</v>
      </c>
      <c r="AB89" s="403">
        <f ca="1">IF(SUMPRODUCT(('[8]1'!$BT$9:$BU$36-'[8]1'!$BV$9:$BW$36)*--(TODAY()-('[8]1'!$A$9:$A$36)&gt;=$AB$4)*(('[8]1'!$C$9:$C$36)=$G89))-SUMPRODUCT(('[8]1'!$BV$9:$BW$36)*--(TODAY()-('[8]1'!$A$9:$A$36)&lt;$AB$4)*(('[8]1'!$C$9:$C$36)=$G89))-SUM(Z89:AA89)&lt;0,"",SUMPRODUCT(('[8]1'!$BT$9:$BU$36-'[8]1'!$BV$9:$BW$36)*--(TODAY()-('[8]1'!$A$9:$A$36)&gt;=$AB$4)*(('[8]1'!$C$9:$C$36)=$G89))-SUMPRODUCT(('[8]1'!$BV$9:$BW$36)*--(TODAY()-('[8]1'!$A$9:$A$36)&lt;$AB$4)*(('[8]1'!$C$9:$C$36)=$G89))-SUM(Z89:AA89))</f>
        <v>0</v>
      </c>
      <c r="AC89" s="403">
        <f ca="1">IF(SUMPRODUCT(('[8]1'!$BT$9:$BU$36-'[8]1'!$BV$9:$BW$36)*--(TODAY()-('[8]1'!$A$9:$A$36)&gt;=$AC$4)*(('[8]1'!$C$9:$C$36)=$G89))-SUMPRODUCT(('[8]1'!$BV$9:$BW$36)*--(TODAY()-('[8]1'!$A$9:$A$36)&lt;$AC$4)*(('[8]1'!$C$9:$C$36)=$G89))-SUM(Z89:AB89)&lt;0,"",SUMPRODUCT(('[8]1'!$BT$9:$BU$36-'[8]1'!$BV$9:$BW$36)*--(TODAY()-('[8]1'!$A$9:$A$36)&gt;=$AC$4)*(('[8]1'!$C$9:$C$36)=$G89))-SUMPRODUCT(('[8]1'!$BV$9:$BW$36)*--(TODAY()-('[8]1'!$A$9:$A$36)&lt;$AC$4)*(('[8]1'!$C$9:$C$36)=$G89))-SUM(Z89:AB89))</f>
        <v>0</v>
      </c>
      <c r="AD89" s="403">
        <f ca="1">IF(SUMPRODUCT(('[8]1'!$BT$9:$BU$36-'[8]1'!$BV$9:$BW$36)*--(TODAY()-('[8]1'!$A$9:$A$36)&gt;=$AD$4)*(('[8]1'!$C$9:$C$36)=$G89))-SUMPRODUCT(('[8]1'!$BV$9:$BW$36)*--(TODAY()-('[8]1'!$A$9:$A$36)&lt;$AD$4)*(('[8]1'!$C$9:$C$36)=$G89))-SUM(Z89:AC89)&lt;0,"",SUMPRODUCT(('[8]1'!$BT$9:$BU$36-'[8]1'!$BV$9:$BW$36)*--(TODAY()-('[8]1'!$A$9:$A$36)&gt;=$AD$4)*(('[8]1'!$C$9:$C$36)=$G89))-SUMPRODUCT(('[8]1'!$BV$9:$BW$36)*--(TODAY()-('[8]1'!$A$9:$A$36)&lt;$AD$4)*(('[8]1'!$C$9:$C$36)=$G89))-SUM(Z89:AC89))</f>
        <v>0</v>
      </c>
      <c r="AE89" s="403">
        <f ca="1">IF(SUMPRODUCT(('[8]1'!$BT$9:$BU$36-'[8]1'!$BV$9:$BW$36)*--(TODAY()-('[8]1'!$A$9:$A$36)&gt;=$AE$4)*(('[8]1'!$C$9:$C$36)=$G89))-SUMPRODUCT(('[8]1'!$BV$9:$BW$36)*--(TODAY()-('[8]1'!$A$9:$A$36)&lt;$AE$4)*(('[8]1'!$C$9:$C$36)=$G89))-SUM(Z89:AD89)&lt;0,"",SUMPRODUCT(('[8]1'!$BT$9:$BU$36-'[8]1'!$BV$9:$BW$36)*--(TODAY()-('[8]1'!$A$9:$A$36)&gt;=$AE$4)*(('[8]1'!$C$9:$C$36)=$G89))-SUMPRODUCT(('[8]1'!$BV$9:$BW$36)*--(TODAY()-('[8]1'!$A$9:$A$36)&lt;$AE$4)*(('[8]1'!$C$9:$C$36)=$G89))-SUM(Z89:AD89))</f>
        <v>0</v>
      </c>
      <c r="AF89" s="404">
        <f ca="1">IF(SUMPRODUCT(('[8]1'!$BT$9:$BU$36-'[8]1'!$BV$9:$BW$36)*--(TODAY()-('[8]1'!$A$9:$A$36)&gt;=$AF$4)*(('[8]1'!$C$9:$C$36)=$G89))-SUMPRODUCT(('[8]1'!$BV$9:$BW$36)*--(TODAY()-('[8]1'!$A$9:$A$36)&lt;$AF$4)*(('[8]1'!$C$9:$C$36)=$G89))-SUM(Z89:AE89)&lt;0,"",SUMPRODUCT(('[8]1'!$BT$9:$BU$36-'[8]1'!$BV$9:$BW$36)*--(TODAY()-('[8]1'!$A$9:$A$36)&gt;=$AF$4)*(('[8]1'!$C$9:$C$36)=$G89))-SUMPRODUCT(('[8]1'!$BV$9:$BW$36)*--(TODAY()-('[8]1'!$A$9:$A$36)&lt;$AF$4)*(('[8]1'!$C$9:$C$36)=$G89))-SUM(Z89:AE89))</f>
        <v>0</v>
      </c>
    </row>
    <row r="90" spans="4:33" ht="15" customHeight="1" thickBot="1">
      <c r="D90" s="556" t="s">
        <v>53</v>
      </c>
      <c r="E90" s="405">
        <v>4</v>
      </c>
      <c r="F90" s="406" t="s">
        <v>53</v>
      </c>
      <c r="G90" s="144" t="str">
        <f t="array" ref="G90">IFERROR(INDEX('5'!$H$8:$BK$117,SMALL(IF('5'!$BK$8:$BK$117&gt;0,ROW('5'!$BK$8:$BK$117)),ROW(G86))-4,COLUMN()-7),"")</f>
        <v/>
      </c>
      <c r="H90" s="407">
        <f>SUMIFS('[8]1'!BU:BU,'[8]1'!C:C,$G90,'[8]1'!BN:BN,$A$3)+SUMIFS('[8]1'!BT:BT,'[8]1'!C:C,$G90,'[8]1'!BN:BN,$A$3)-(SUMIFS('[8]1'!BW:BW,'[8]1'!C:C,$G90,'[8]1'!BN:BN,$A$3))-(SUMIFS('[8]1'!BV:BV,'[8]1'!C:C,$G90,'[8]1'!BN:BN,$A$3))</f>
        <v>0</v>
      </c>
      <c r="I90" s="408"/>
      <c r="J90" s="409">
        <f t="shared" ref="J90" si="98">P90+R90+T90+X90</f>
        <v>0</v>
      </c>
      <c r="K90" s="410" t="str">
        <f>IF(O90&gt;=0," ",W90-#REF!)</f>
        <v xml:space="preserve"> </v>
      </c>
      <c r="L90" s="410" t="str">
        <f t="shared" si="92"/>
        <v xml:space="preserve"> </v>
      </c>
      <c r="M90" s="410" t="str">
        <f t="shared" si="93"/>
        <v xml:space="preserve"> </v>
      </c>
      <c r="N90" s="163">
        <f t="shared" si="94"/>
        <v>0</v>
      </c>
      <c r="O90" s="411" t="str">
        <f t="shared" si="95"/>
        <v/>
      </c>
      <c r="P90" s="412"/>
      <c r="Q90" s="413"/>
      <c r="R90" s="412"/>
      <c r="S90" s="414"/>
      <c r="T90" s="412"/>
      <c r="U90" s="217"/>
      <c r="V90" s="219">
        <f t="shared" si="96"/>
        <v>0</v>
      </c>
      <c r="W90" s="220">
        <f t="shared" ca="1" si="97"/>
        <v>44376.405651273148</v>
      </c>
      <c r="X90" s="415"/>
      <c r="Y90" s="222"/>
      <c r="Z90" s="416">
        <f ca="1">IF(SUMPRODUCT(('[8]1'!$BT$9:$BU$36-'[8]1'!$BV$9:$BW$36)*--(TODAY()-('[8]1'!$A$9:$A$36)&gt;=$Z$4)*(('[8]1'!$C$9:$C$36)=$G90))-SUMPRODUCT(('[8]1'!$BV$9:$BW$36)*--(TODAY()-('[8]1'!$A$9:$A$36)&lt;$Z$4)*(('[8]1'!$C$9:$C$36)=G90))&lt;0,"",SUMPRODUCT(('[8]1'!$BT$9:$BU$36-'[8]1'!$BV$9:$BW$36)*--(TODAY()-('[8]1'!$A$9:$A$36)&gt;=$Z$4)*(('[8]1'!$C$9:$C$36)=$G90))-SUMPRODUCT(('[8]1'!$BV$9:$BW$36)*--(TODAY()-('[8]1'!$A$9:$A$36)&lt;$Z$4)*(('[8]1'!$C$9:$C$36)=G90)))</f>
        <v>0</v>
      </c>
      <c r="AA90" s="416">
        <f ca="1">IF(SUMPRODUCT(('[8]1'!$BT$9:$BU$36-'[8]1'!$BV$9:$BW$36)*--(TODAY()-('[8]1'!$A$9:$A$36)&gt;=$AA$4)*(('[8]1'!$C$9:$C$36)=$G90))-SUMPRODUCT(('[8]1'!$BV$9:$BW$36)*--(TODAY()-('[8]1'!$A$9:$A$36)&lt;$AA$4)*(('[8]1'!$C$9:$C$36)=$G90))-SUM(Z90:Z90)&lt;0,"",SUMPRODUCT(('[8]1'!$BT$9:$BU$36-'[8]1'!$BV$9:$BW$36)*--(TODAY()-('[8]1'!$A$9:$A$36)&gt;=$AA$4)*(('[8]1'!$C$9:$C$36)=$G90))-SUMPRODUCT(('[8]1'!$BV$9:$BW$36)*--(TODAY()-('[8]1'!$A$9:$A$36)&lt;$AA$4)*(('[8]1'!$C$9:$C$36)=$G90))-SUM(Z90:Z90))</f>
        <v>0</v>
      </c>
      <c r="AB90" s="416">
        <f ca="1">IF(SUMPRODUCT(('[8]1'!$BT$9:$BU$36-'[8]1'!$BV$9:$BW$36)*--(TODAY()-('[8]1'!$A$9:$A$36)&gt;=$AB$4)*(('[8]1'!$C$9:$C$36)=$G90))-SUMPRODUCT(('[8]1'!$BV$9:$BW$36)*--(TODAY()-('[8]1'!$A$9:$A$36)&lt;$AB$4)*(('[8]1'!$C$9:$C$36)=$G90))-SUM(Z90:AA90)&lt;0,"",SUMPRODUCT(('[8]1'!$BT$9:$BU$36-'[8]1'!$BV$9:$BW$36)*--(TODAY()-('[8]1'!$A$9:$A$36)&gt;=$AB$4)*(('[8]1'!$C$9:$C$36)=$G90))-SUMPRODUCT(('[8]1'!$BV$9:$BW$36)*--(TODAY()-('[8]1'!$A$9:$A$36)&lt;$AB$4)*(('[8]1'!$C$9:$C$36)=$G90))-SUM(Z90:AA90))</f>
        <v>0</v>
      </c>
      <c r="AC90" s="416">
        <f ca="1">IF(SUMPRODUCT(('[8]1'!$BT$9:$BU$36-'[8]1'!$BV$9:$BW$36)*--(TODAY()-('[8]1'!$A$9:$A$36)&gt;=$AC$4)*(('[8]1'!$C$9:$C$36)=$G90))-SUMPRODUCT(('[8]1'!$BV$9:$BW$36)*--(TODAY()-('[8]1'!$A$9:$A$36)&lt;$AC$4)*(('[8]1'!$C$9:$C$36)=$G90))-SUM(Z90:AB90)&lt;0,"",SUMPRODUCT(('[8]1'!$BT$9:$BU$36-'[8]1'!$BV$9:$BW$36)*--(TODAY()-('[8]1'!$A$9:$A$36)&gt;=$AC$4)*(('[8]1'!$C$9:$C$36)=$G90))-SUMPRODUCT(('[8]1'!$BV$9:$BW$36)*--(TODAY()-('[8]1'!$A$9:$A$36)&lt;$AC$4)*(('[8]1'!$C$9:$C$36)=$G90))-SUM(Z90:AB90))</f>
        <v>0</v>
      </c>
      <c r="AD90" s="416">
        <f ca="1">IF(SUMPRODUCT(('[8]1'!$BT$9:$BU$36-'[8]1'!$BV$9:$BW$36)*--(TODAY()-('[8]1'!$A$9:$A$36)&gt;=$AD$4)*(('[8]1'!$C$9:$C$36)=$G90))-SUMPRODUCT(('[8]1'!$BV$9:$BW$36)*--(TODAY()-('[8]1'!$A$9:$A$36)&lt;$AD$4)*(('[8]1'!$C$9:$C$36)=$G90))-SUM(Z90:AC90)&lt;0,"",SUMPRODUCT(('[8]1'!$BT$9:$BU$36-'[8]1'!$BV$9:$BW$36)*--(TODAY()-('[8]1'!$A$9:$A$36)&gt;=$AD$4)*(('[8]1'!$C$9:$C$36)=$G90))-SUMPRODUCT(('[8]1'!$BV$9:$BW$36)*--(TODAY()-('[8]1'!$A$9:$A$36)&lt;$AD$4)*(('[8]1'!$C$9:$C$36)=$G90))-SUM(Z90:AC90))</f>
        <v>0</v>
      </c>
      <c r="AE90" s="416">
        <f ca="1">IF(SUMPRODUCT(('[8]1'!$BT$9:$BU$36-'[8]1'!$BV$9:$BW$36)*--(TODAY()-('[8]1'!$A$9:$A$36)&gt;=$AE$4)*(('[8]1'!$C$9:$C$36)=$G90))-SUMPRODUCT(('[8]1'!$BV$9:$BW$36)*--(TODAY()-('[8]1'!$A$9:$A$36)&lt;$AE$4)*(('[8]1'!$C$9:$C$36)=$G90))-SUM(Z90:AD90)&lt;0,"",SUMPRODUCT(('[8]1'!$BT$9:$BU$36-'[8]1'!$BV$9:$BW$36)*--(TODAY()-('[8]1'!$A$9:$A$36)&gt;=$AE$4)*(('[8]1'!$C$9:$C$36)=$G90))-SUMPRODUCT(('[8]1'!$BV$9:$BW$36)*--(TODAY()-('[8]1'!$A$9:$A$36)&lt;$AE$4)*(('[8]1'!$C$9:$C$36)=$G90))-SUM(Z90:AD90))</f>
        <v>0</v>
      </c>
      <c r="AF90" s="417">
        <f ca="1">IF(SUMPRODUCT(('[8]1'!$BT$9:$BU$36-'[8]1'!$BV$9:$BW$36)*--(TODAY()-('[8]1'!$A$9:$A$36)&gt;=$AF$4)*(('[8]1'!$C$9:$C$36)=$G90))-SUMPRODUCT(('[8]1'!$BV$9:$BW$36)*--(TODAY()-('[8]1'!$A$9:$A$36)&lt;$AF$4)*(('[8]1'!$C$9:$C$36)=$G90))-SUM(Z90:AE90)&lt;0,"",SUMPRODUCT(('[8]1'!$BT$9:$BU$36-'[8]1'!$BV$9:$BW$36)*--(TODAY()-('[8]1'!$A$9:$A$36)&gt;=$AF$4)*(('[8]1'!$C$9:$C$36)=$G90))-SUMPRODUCT(('[8]1'!$BV$9:$BW$36)*--(TODAY()-('[8]1'!$A$9:$A$36)&lt;$AF$4)*(('[8]1'!$C$9:$C$36)=$G90))-SUM(Z90:AE90))</f>
        <v>0</v>
      </c>
    </row>
    <row r="91" spans="4:33" ht="15" customHeight="1" thickBot="1">
      <c r="D91" s="557"/>
      <c r="E91" s="418"/>
      <c r="F91" s="419"/>
      <c r="G91" s="144" t="str">
        <f t="array" ref="G91">IFERROR(INDEX('5'!$H$8:$BK$117,SMALL(IF('5'!$BK$8:$BK$117&gt;0,ROW('5'!$BK$8:$BK$117)),ROW(G87))-4,COLUMN()-7),"")</f>
        <v/>
      </c>
      <c r="H91" s="420">
        <f>SUMIFS('[8]1'!BU:BU,'[8]1'!C:C,$G91,'[8]1'!BN:BN,$A$3)+SUMIFS('[8]1'!BT:BT,'[8]1'!C:C,$G91,'[8]1'!BN:BN,$A$3)-(SUMIFS('[8]1'!BW:BW,'[8]1'!C:C,$G91,'[8]1'!BN:BN,$A$3))-(SUMIFS('[8]1'!BV:BV,'[8]1'!C:C,$G91,'[8]1'!BN:BN,$A$3))</f>
        <v>0</v>
      </c>
      <c r="I91" s="421">
        <f>SUMIFS('[8]1'!BX:BX,'[8]1'!C:C,$G91,'[8]1'!BN:BN,$A$3)-(SUMIFS('[8]1'!BY:BY,'[8]1'!C:C,$G91,'[8]1'!BN:BN,$A$3))</f>
        <v>0</v>
      </c>
      <c r="J91" s="422">
        <f>P91+R91+T91</f>
        <v>0</v>
      </c>
      <c r="K91" s="423"/>
      <c r="L91" s="423"/>
      <c r="M91" s="423"/>
      <c r="N91" s="410">
        <f>IF(I91="",H91-J91,I91-J91)</f>
        <v>0</v>
      </c>
      <c r="O91" s="424" t="str">
        <f>IF(N91&gt;0,N91,"")</f>
        <v/>
      </c>
      <c r="P91" s="425"/>
      <c r="Q91" s="426"/>
      <c r="R91" s="427"/>
      <c r="S91" s="426"/>
      <c r="T91" s="428"/>
      <c r="U91" s="426"/>
      <c r="V91" s="429"/>
      <c r="W91" s="430"/>
      <c r="X91" s="431"/>
      <c r="Y91" s="430"/>
      <c r="Z91" s="432">
        <f ca="1">IF(SUMPRODUCT(('[8]1'!$BT$9:$BU$36-'[8]1'!$BV$9:$BW$36)*--(TODAY()-('[8]1'!$A$9:$A$36)&gt;=$Z$4)*(('[8]1'!$C$9:$C$36)=$G91))-SUMPRODUCT(('[8]1'!$BV$9:$BW$36)*--(TODAY()-('[8]1'!$A$9:$A$36)&lt;$Z$4)*(('[8]1'!$C$9:$C$36)=G91))&lt;0,"",SUMPRODUCT(('[8]1'!$BT$9:$BU$36-'[8]1'!$BV$9:$BW$36)*--(TODAY()-('[8]1'!$A$9:$A$36)&gt;=$Z$4)*(('[8]1'!$C$9:$C$36)=$G91))-SUMPRODUCT(('[8]1'!$BV$9:$BW$36)*--(TODAY()-('[8]1'!$A$9:$A$36)&lt;$Z$4)*(('[8]1'!$C$9:$C$36)=G91)))</f>
        <v>0</v>
      </c>
      <c r="AA91" s="432">
        <f ca="1">IF(SUMPRODUCT(('[8]1'!$BT$9:$BU$36-'[8]1'!$BV$9:$BW$36)*--(TODAY()-('[8]1'!$A$9:$A$36)&gt;=$AA$4)*(('[8]1'!$C$9:$C$36)=$G91))-SUMPRODUCT(('[8]1'!$BV$9:$BW$36)*--(TODAY()-('[8]1'!$A$9:$A$36)&lt;$AA$4)*(('[8]1'!$C$9:$C$36)=$G91))-SUM(Z91:Z91)&lt;0,"",SUMPRODUCT(('[8]1'!$BT$9:$BU$36-'[8]1'!$BV$9:$BW$36)*--(TODAY()-('[8]1'!$A$9:$A$36)&gt;=$AA$4)*(('[8]1'!$C$9:$C$36)=$G91))-SUMPRODUCT(('[8]1'!$BV$9:$BW$36)*--(TODAY()-('[8]1'!$A$9:$A$36)&lt;$AA$4)*(('[8]1'!$C$9:$C$36)=$G91))-SUM(Z91:Z91))</f>
        <v>0</v>
      </c>
      <c r="AB91" s="432">
        <f ca="1">IF(SUMPRODUCT(('[8]1'!$BT$9:$BU$36-'[8]1'!$BV$9:$BW$36)*--(TODAY()-('[8]1'!$A$9:$A$36)&gt;=$AB$4)*(('[8]1'!$C$9:$C$36)=$G91))-SUMPRODUCT(('[8]1'!$BV$9:$BW$36)*--(TODAY()-('[8]1'!$A$9:$A$36)&lt;$AB$4)*(('[8]1'!$C$9:$C$36)=$G91))-SUM(Z91:AA91)&lt;0,"",SUMPRODUCT(('[8]1'!$BT$9:$BU$36-'[8]1'!$BV$9:$BW$36)*--(TODAY()-('[8]1'!$A$9:$A$36)&gt;=$AB$4)*(('[8]1'!$C$9:$C$36)=$G91))-SUMPRODUCT(('[8]1'!$BV$9:$BW$36)*--(TODAY()-('[8]1'!$A$9:$A$36)&lt;$AB$4)*(('[8]1'!$C$9:$C$36)=$G91))-SUM(Z91:AA91))</f>
        <v>0</v>
      </c>
      <c r="AC91" s="432">
        <f ca="1">IF(SUMPRODUCT(('[8]1'!$BT$9:$BU$36-'[8]1'!$BV$9:$BW$36)*--(TODAY()-('[8]1'!$A$9:$A$36)&gt;=$AC$4)*(('[8]1'!$C$9:$C$36)=$G91))-SUMPRODUCT(('[8]1'!$BV$9:$BW$36)*--(TODAY()-('[8]1'!$A$9:$A$36)&lt;$AC$4)*(('[8]1'!$C$9:$C$36)=$G91))-SUM(Z91:AB91)&lt;0,"",SUMPRODUCT(('[8]1'!$BT$9:$BU$36-'[8]1'!$BV$9:$BW$36)*--(TODAY()-('[8]1'!$A$9:$A$36)&gt;=$AC$4)*(('[8]1'!$C$9:$C$36)=$G91))-SUMPRODUCT(('[8]1'!$BV$9:$BW$36)*--(TODAY()-('[8]1'!$A$9:$A$36)&lt;$AC$4)*(('[8]1'!$C$9:$C$36)=$G91))-SUM(Z91:AB91))</f>
        <v>0</v>
      </c>
      <c r="AD91" s="432">
        <f ca="1">IF(SUMPRODUCT(('[8]1'!$BT$9:$BU$36-'[8]1'!$BV$9:$BW$36)*--(TODAY()-('[8]1'!$A$9:$A$36)&gt;=$AD$4)*(('[8]1'!$C$9:$C$36)=$G91))-SUMPRODUCT(('[8]1'!$BV$9:$BW$36)*--(TODAY()-('[8]1'!$A$9:$A$36)&lt;$AD$4)*(('[8]1'!$C$9:$C$36)=$G91))-SUM(Z91:AC91)&lt;0,"",SUMPRODUCT(('[8]1'!$BT$9:$BU$36-'[8]1'!$BV$9:$BW$36)*--(TODAY()-('[8]1'!$A$9:$A$36)&gt;=$AD$4)*(('[8]1'!$C$9:$C$36)=$G91))-SUMPRODUCT(('[8]1'!$BV$9:$BW$36)*--(TODAY()-('[8]1'!$A$9:$A$36)&lt;$AD$4)*(('[8]1'!$C$9:$C$36)=$G91))-SUM(Z91:AC91))</f>
        <v>0</v>
      </c>
      <c r="AE91" s="432">
        <f ca="1">IF(SUMPRODUCT(('[8]1'!$BT$9:$BU$36-'[8]1'!$BV$9:$BW$36)*--(TODAY()-('[8]1'!$A$9:$A$36)&gt;=$AE$4)*(('[8]1'!$C$9:$C$36)=$G91))-SUMPRODUCT(('[8]1'!$BV$9:$BW$36)*--(TODAY()-('[8]1'!$A$9:$A$36)&lt;$AE$4)*(('[8]1'!$C$9:$C$36)=$G91))-SUM(Z91:AD91)&lt;0,"",SUMPRODUCT(('[8]1'!$BT$9:$BU$36-'[8]1'!$BV$9:$BW$36)*--(TODAY()-('[8]1'!$A$9:$A$36)&gt;=$AE$4)*(('[8]1'!$C$9:$C$36)=$G91))-SUMPRODUCT(('[8]1'!$BV$9:$BW$36)*--(TODAY()-('[8]1'!$A$9:$A$36)&lt;$AE$4)*(('[8]1'!$C$9:$C$36)=$G91))-SUM(Z91:AD91))</f>
        <v>0</v>
      </c>
      <c r="AF91" s="433">
        <f ca="1">IF(SUMPRODUCT(('[8]1'!$BT$9:$BU$36-'[8]1'!$BV$9:$BW$36)*--(TODAY()-('[8]1'!$A$9:$A$36)&gt;=$AF$4)*(('[8]1'!$C$9:$C$36)=$G91))-SUMPRODUCT(('[8]1'!$BV$9:$BW$36)*--(TODAY()-('[8]1'!$A$9:$A$36)&lt;$AF$4)*(('[8]1'!$C$9:$C$36)=$G91))-SUM(Z91:AE91)&lt;0,"",SUMPRODUCT(('[8]1'!$BT$9:$BU$36-'[8]1'!$BV$9:$BW$36)*--(TODAY()-('[8]1'!$A$9:$A$36)&gt;=$AF$4)*(('[8]1'!$C$9:$C$36)=$G91))-SUMPRODUCT(('[8]1'!$BV$9:$BW$36)*--(TODAY()-('[8]1'!$A$9:$A$36)&lt;$AF$4)*(('[8]1'!$C$9:$C$36)=$G91))-SUM(Z91:AE91))</f>
        <v>0</v>
      </c>
    </row>
    <row r="92" spans="4:33" ht="15.75" thickBot="1">
      <c r="D92" s="557"/>
      <c r="E92" s="434">
        <v>5</v>
      </c>
      <c r="F92" s="435" t="s">
        <v>53</v>
      </c>
      <c r="G92" s="144" t="str">
        <f t="array" ref="G92">IFERROR(INDEX('5'!$H$8:$BK$117,SMALL(IF('5'!$BK$8:$BK$117&gt;0,ROW('5'!$BK$8:$BK$117)),ROW(G88))-4,COLUMN()-7),"")</f>
        <v/>
      </c>
      <c r="H92" s="436">
        <f>SUMIFS('[8]1'!BU:BU,'[8]1'!C:C,$G92,'[8]1'!BN:BN,$A$3)+SUMIFS('[8]1'!BT:BT,'[8]1'!C:C,$G92,'[8]1'!BN:BN,$A$3)-(SUMIFS('[8]1'!BW:BW,'[8]1'!C:C,$G92,'[8]1'!BN:BN,$A$3))-(SUMIFS('[8]1'!BV:BV,'[8]1'!C:C,$G92,'[8]1'!BN:BN,$A$3))</f>
        <v>0</v>
      </c>
      <c r="I92" s="437"/>
      <c r="J92" s="422">
        <f t="shared" ref="J92:J94" si="99">P92+R92+T92+X92</f>
        <v>0</v>
      </c>
      <c r="K92" s="423" t="str">
        <f>IF(O92&gt;=0," ",W92-#REF!)</f>
        <v xml:space="preserve"> </v>
      </c>
      <c r="L92" s="423" t="str">
        <f t="shared" ref="L92:L97" si="100">IF(O92&gt;=0," ",MOD(K92,30))</f>
        <v xml:space="preserve"> </v>
      </c>
      <c r="M92" s="423" t="str">
        <f t="shared" ref="M92:M97" si="101">IF(O92&gt;=0," ",TRUNC(K92/30))</f>
        <v xml:space="preserve"> </v>
      </c>
      <c r="N92" s="163">
        <f t="shared" ref="N92:N106" si="102">IF(I92="",H92-J92,I92-J92)</f>
        <v>0</v>
      </c>
      <c r="O92" s="438" t="str">
        <f t="shared" ref="O92:O107" si="103">IF(N92&gt;0,N92,"")</f>
        <v/>
      </c>
      <c r="P92" s="425"/>
      <c r="Q92" s="426"/>
      <c r="R92" s="427"/>
      <c r="S92" s="168"/>
      <c r="T92" s="427"/>
      <c r="U92" s="168"/>
      <c r="V92" s="169">
        <f t="shared" ref="V92:V93" si="104">MAX(Q92,S92,U92)</f>
        <v>0</v>
      </c>
      <c r="W92" s="170">
        <f t="shared" ref="W92:W93" ca="1" si="105">IF(V92&gt;1/1/2012,V92,NOW())</f>
        <v>44376.405651273148</v>
      </c>
      <c r="X92" s="431"/>
      <c r="Y92" s="172"/>
      <c r="Z92" s="432">
        <f ca="1">IF(SUMPRODUCT(('[8]1'!$BT$9:$BU$36-'[8]1'!$BV$9:$BW$36)*--(TODAY()-('[8]1'!$A$9:$A$36)&gt;=$Z$4)*(('[8]1'!$C$9:$C$36)=$G92))-SUMPRODUCT(('[8]1'!$BV$9:$BW$36)*--(TODAY()-('[8]1'!$A$9:$A$36)&lt;$Z$4)*(('[8]1'!$C$9:$C$36)=G92))&lt;0,"",SUMPRODUCT(('[8]1'!$BT$9:$BU$36-'[8]1'!$BV$9:$BW$36)*--(TODAY()-('[8]1'!$A$9:$A$36)&gt;=$Z$4)*(('[8]1'!$C$9:$C$36)=$G92))-SUMPRODUCT(('[8]1'!$BV$9:$BW$36)*--(TODAY()-('[8]1'!$A$9:$A$36)&lt;$Z$4)*(('[8]1'!$C$9:$C$36)=G92)))</f>
        <v>0</v>
      </c>
      <c r="AA92" s="432">
        <f ca="1">IF(SUMPRODUCT(('[8]1'!$BT$9:$BU$36-'[8]1'!$BV$9:$BW$36)*--(TODAY()-('[8]1'!$A$9:$A$36)&gt;=$AA$4)*(('[8]1'!$C$9:$C$36)=$G92))-SUMPRODUCT(('[8]1'!$BV$9:$BW$36)*--(TODAY()-('[8]1'!$A$9:$A$36)&lt;$AA$4)*(('[8]1'!$C$9:$C$36)=$G92))-SUM(Z92:Z92)&lt;0,"",SUMPRODUCT(('[8]1'!$BT$9:$BU$36-'[8]1'!$BV$9:$BW$36)*--(TODAY()-('[8]1'!$A$9:$A$36)&gt;=$AA$4)*(('[8]1'!$C$9:$C$36)=$G92))-SUMPRODUCT(('[8]1'!$BV$9:$BW$36)*--(TODAY()-('[8]1'!$A$9:$A$36)&lt;$AA$4)*(('[8]1'!$C$9:$C$36)=$G92))-SUM(Z92:Z92))</f>
        <v>0</v>
      </c>
      <c r="AB92" s="432">
        <f ca="1">IF(SUMPRODUCT(('[8]1'!$BT$9:$BU$36-'[8]1'!$BV$9:$BW$36)*--(TODAY()-('[8]1'!$A$9:$A$36)&gt;=$AB$4)*(('[8]1'!$C$9:$C$36)=$G92))-SUMPRODUCT(('[8]1'!$BV$9:$BW$36)*--(TODAY()-('[8]1'!$A$9:$A$36)&lt;$AB$4)*(('[8]1'!$C$9:$C$36)=$G92))-SUM(Z92:AA92)&lt;0,"",SUMPRODUCT(('[8]1'!$BT$9:$BU$36-'[8]1'!$BV$9:$BW$36)*--(TODAY()-('[8]1'!$A$9:$A$36)&gt;=$AB$4)*(('[8]1'!$C$9:$C$36)=$G92))-SUMPRODUCT(('[8]1'!$BV$9:$BW$36)*--(TODAY()-('[8]1'!$A$9:$A$36)&lt;$AB$4)*(('[8]1'!$C$9:$C$36)=$G92))-SUM(Z92:AA92))</f>
        <v>0</v>
      </c>
      <c r="AC92" s="432">
        <f ca="1">IF(SUMPRODUCT(('[8]1'!$BT$9:$BU$36-'[8]1'!$BV$9:$BW$36)*--(TODAY()-('[8]1'!$A$9:$A$36)&gt;=$AC$4)*(('[8]1'!$C$9:$C$36)=$G92))-SUMPRODUCT(('[8]1'!$BV$9:$BW$36)*--(TODAY()-('[8]1'!$A$9:$A$36)&lt;$AC$4)*(('[8]1'!$C$9:$C$36)=$G92))-SUM(Z92:AB92)&lt;0,"",SUMPRODUCT(('[8]1'!$BT$9:$BU$36-'[8]1'!$BV$9:$BW$36)*--(TODAY()-('[8]1'!$A$9:$A$36)&gt;=$AC$4)*(('[8]1'!$C$9:$C$36)=$G92))-SUMPRODUCT(('[8]1'!$BV$9:$BW$36)*--(TODAY()-('[8]1'!$A$9:$A$36)&lt;$AC$4)*(('[8]1'!$C$9:$C$36)=$G92))-SUM(Z92:AB92))</f>
        <v>0</v>
      </c>
      <c r="AD92" s="432">
        <f ca="1">IF(SUMPRODUCT(('[8]1'!$BT$9:$BU$36-'[8]1'!$BV$9:$BW$36)*--(TODAY()-('[8]1'!$A$9:$A$36)&gt;=$AD$4)*(('[8]1'!$C$9:$C$36)=$G92))-SUMPRODUCT(('[8]1'!$BV$9:$BW$36)*--(TODAY()-('[8]1'!$A$9:$A$36)&lt;$AD$4)*(('[8]1'!$C$9:$C$36)=$G92))-SUM(Z92:AC92)&lt;0,"",SUMPRODUCT(('[8]1'!$BT$9:$BU$36-'[8]1'!$BV$9:$BW$36)*--(TODAY()-('[8]1'!$A$9:$A$36)&gt;=$AD$4)*(('[8]1'!$C$9:$C$36)=$G92))-SUMPRODUCT(('[8]1'!$BV$9:$BW$36)*--(TODAY()-('[8]1'!$A$9:$A$36)&lt;$AD$4)*(('[8]1'!$C$9:$C$36)=$G92))-SUM(Z92:AC92))</f>
        <v>0</v>
      </c>
      <c r="AE92" s="432">
        <f ca="1">IF(SUMPRODUCT(('[8]1'!$BT$9:$BU$36-'[8]1'!$BV$9:$BW$36)*--(TODAY()-('[8]1'!$A$9:$A$36)&gt;=$AE$4)*(('[8]1'!$C$9:$C$36)=$G92))-SUMPRODUCT(('[8]1'!$BV$9:$BW$36)*--(TODAY()-('[8]1'!$A$9:$A$36)&lt;$AE$4)*(('[8]1'!$C$9:$C$36)=$G92))-SUM(Z92:AD92)&lt;0,"",SUMPRODUCT(('[8]1'!$BT$9:$BU$36-'[8]1'!$BV$9:$BW$36)*--(TODAY()-('[8]1'!$A$9:$A$36)&gt;=$AE$4)*(('[8]1'!$C$9:$C$36)=$G92))-SUMPRODUCT(('[8]1'!$BV$9:$BW$36)*--(TODAY()-('[8]1'!$A$9:$A$36)&lt;$AE$4)*(('[8]1'!$C$9:$C$36)=$G92))-SUM(Z92:AD92))</f>
        <v>0</v>
      </c>
      <c r="AF92" s="433">
        <f ca="1">IF(SUMPRODUCT(('[8]1'!$BT$9:$BU$36-'[8]1'!$BV$9:$BW$36)*--(TODAY()-('[8]1'!$A$9:$A$36)&gt;=$AF$4)*(('[8]1'!$C$9:$C$36)=$G92))-SUMPRODUCT(('[8]1'!$BV$9:$BW$36)*--(TODAY()-('[8]1'!$A$9:$A$36)&lt;$AF$4)*(('[8]1'!$C$9:$C$36)=$G92))-SUM(Z92:AE92)&lt;0,"",SUMPRODUCT(('[8]1'!$BT$9:$BU$36-'[8]1'!$BV$9:$BW$36)*--(TODAY()-('[8]1'!$A$9:$A$36)&gt;=$AF$4)*(('[8]1'!$C$9:$C$36)=$G92))-SUMPRODUCT(('[8]1'!$BV$9:$BW$36)*--(TODAY()-('[8]1'!$A$9:$A$36)&lt;$AF$4)*(('[8]1'!$C$9:$C$36)=$G92))-SUM(Z92:AE92))</f>
        <v>0</v>
      </c>
    </row>
    <row r="93" spans="4:33" ht="15.75" thickBot="1">
      <c r="D93" s="557"/>
      <c r="E93" s="434">
        <v>6</v>
      </c>
      <c r="F93" s="435" t="s">
        <v>53</v>
      </c>
      <c r="G93" s="144" t="str">
        <f t="array" ref="G93">IFERROR(INDEX('5'!$H$8:$BK$117,SMALL(IF('5'!$BK$8:$BK$117&gt;0,ROW('5'!$BK$8:$BK$117)),ROW(G89))-4,COLUMN()-7),"")</f>
        <v/>
      </c>
      <c r="H93" s="436">
        <f>SUMIFS('[8]1'!BU:BU,'[8]1'!C:C,$G93,'[8]1'!BN:BN,$A$3)+SUMIFS('[8]1'!BT:BT,'[8]1'!C:C,$G93,'[8]1'!BN:BN,$A$3)-(SUMIFS('[8]1'!BW:BW,'[8]1'!C:C,$G93,'[8]1'!BN:BN,$A$3))-(SUMIFS('[8]1'!BV:BV,'[8]1'!C:C,$G93,'[8]1'!BN:BN,$A$3))</f>
        <v>0</v>
      </c>
      <c r="I93" s="437"/>
      <c r="J93" s="422">
        <f t="shared" si="99"/>
        <v>0</v>
      </c>
      <c r="K93" s="423" t="str">
        <f>IF(O93&gt;=0," ",W93-#REF!)</f>
        <v xml:space="preserve"> </v>
      </c>
      <c r="L93" s="423" t="str">
        <f t="shared" si="100"/>
        <v xml:space="preserve"> </v>
      </c>
      <c r="M93" s="423" t="str">
        <f t="shared" si="101"/>
        <v xml:space="preserve"> </v>
      </c>
      <c r="N93" s="163">
        <f t="shared" si="102"/>
        <v>0</v>
      </c>
      <c r="O93" s="438" t="str">
        <f t="shared" si="103"/>
        <v/>
      </c>
      <c r="P93" s="428"/>
      <c r="Q93" s="168"/>
      <c r="R93" s="428"/>
      <c r="S93" s="168"/>
      <c r="T93" s="428"/>
      <c r="U93" s="168"/>
      <c r="V93" s="169">
        <f t="shared" si="104"/>
        <v>0</v>
      </c>
      <c r="W93" s="170">
        <f t="shared" ca="1" si="105"/>
        <v>44376.405651273148</v>
      </c>
      <c r="X93" s="431"/>
      <c r="Y93" s="172"/>
      <c r="Z93" s="432">
        <f ca="1">IF(SUMPRODUCT(('[8]1'!$BT$9:$BU$36-'[8]1'!$BV$9:$BW$36)*--(TODAY()-('[8]1'!$A$9:$A$36)&gt;=$Z$4)*(('[8]1'!$C$9:$C$36)=$G93))-SUMPRODUCT(('[8]1'!$BV$9:$BW$36)*--(TODAY()-('[8]1'!$A$9:$A$36)&lt;$Z$4)*(('[8]1'!$C$9:$C$36)=G93))&lt;0,"",SUMPRODUCT(('[8]1'!$BT$9:$BU$36-'[8]1'!$BV$9:$BW$36)*--(TODAY()-('[8]1'!$A$9:$A$36)&gt;=$Z$4)*(('[8]1'!$C$9:$C$36)=$G93))-SUMPRODUCT(('[8]1'!$BV$9:$BW$36)*--(TODAY()-('[8]1'!$A$9:$A$36)&lt;$Z$4)*(('[8]1'!$C$9:$C$36)=G93)))</f>
        <v>0</v>
      </c>
      <c r="AA93" s="432">
        <f ca="1">IF(SUMPRODUCT(('[8]1'!$BT$9:$BU$36-'[8]1'!$BV$9:$BW$36)*--(TODAY()-('[8]1'!$A$9:$A$36)&gt;=$AA$4)*(('[8]1'!$C$9:$C$36)=$G93))-SUMPRODUCT(('[8]1'!$BV$9:$BW$36)*--(TODAY()-('[8]1'!$A$9:$A$36)&lt;$AA$4)*(('[8]1'!$C$9:$C$36)=$G93))-SUM(Z93:Z93)&lt;0,"",SUMPRODUCT(('[8]1'!$BT$9:$BU$36-'[8]1'!$BV$9:$BW$36)*--(TODAY()-('[8]1'!$A$9:$A$36)&gt;=$AA$4)*(('[8]1'!$C$9:$C$36)=$G93))-SUMPRODUCT(('[8]1'!$BV$9:$BW$36)*--(TODAY()-('[8]1'!$A$9:$A$36)&lt;$AA$4)*(('[8]1'!$C$9:$C$36)=$G93))-SUM(Z93:Z93))</f>
        <v>0</v>
      </c>
      <c r="AB93" s="432">
        <f ca="1">IF(SUMPRODUCT(('[8]1'!$BT$9:$BU$36-'[8]1'!$BV$9:$BW$36)*--(TODAY()-('[8]1'!$A$9:$A$36)&gt;=$AB$4)*(('[8]1'!$C$9:$C$36)=$G93))-SUMPRODUCT(('[8]1'!$BV$9:$BW$36)*--(TODAY()-('[8]1'!$A$9:$A$36)&lt;$AB$4)*(('[8]1'!$C$9:$C$36)=$G93))-SUM(Z93:AA93)&lt;0,"",SUMPRODUCT(('[8]1'!$BT$9:$BU$36-'[8]1'!$BV$9:$BW$36)*--(TODAY()-('[8]1'!$A$9:$A$36)&gt;=$AB$4)*(('[8]1'!$C$9:$C$36)=$G93))-SUMPRODUCT(('[8]1'!$BV$9:$BW$36)*--(TODAY()-('[8]1'!$A$9:$A$36)&lt;$AB$4)*(('[8]1'!$C$9:$C$36)=$G93))-SUM(Z93:AA93))</f>
        <v>0</v>
      </c>
      <c r="AC93" s="432">
        <f ca="1">IF(SUMPRODUCT(('[8]1'!$BT$9:$BU$36-'[8]1'!$BV$9:$BW$36)*--(TODAY()-('[8]1'!$A$9:$A$36)&gt;=$AC$4)*(('[8]1'!$C$9:$C$36)=$G93))-SUMPRODUCT(('[8]1'!$BV$9:$BW$36)*--(TODAY()-('[8]1'!$A$9:$A$36)&lt;$AC$4)*(('[8]1'!$C$9:$C$36)=$G93))-SUM(Z93:AB93)&lt;0,"",SUMPRODUCT(('[8]1'!$BT$9:$BU$36-'[8]1'!$BV$9:$BW$36)*--(TODAY()-('[8]1'!$A$9:$A$36)&gt;=$AC$4)*(('[8]1'!$C$9:$C$36)=$G93))-SUMPRODUCT(('[8]1'!$BV$9:$BW$36)*--(TODAY()-('[8]1'!$A$9:$A$36)&lt;$AC$4)*(('[8]1'!$C$9:$C$36)=$G93))-SUM(Z93:AB93))</f>
        <v>0</v>
      </c>
      <c r="AD93" s="432">
        <f ca="1">IF(SUMPRODUCT(('[8]1'!$BT$9:$BU$36-'[8]1'!$BV$9:$BW$36)*--(TODAY()-('[8]1'!$A$9:$A$36)&gt;=$AD$4)*(('[8]1'!$C$9:$C$36)=$G93))-SUMPRODUCT(('[8]1'!$BV$9:$BW$36)*--(TODAY()-('[8]1'!$A$9:$A$36)&lt;$AD$4)*(('[8]1'!$C$9:$C$36)=$G93))-SUM(Z93:AC93)&lt;0,"",SUMPRODUCT(('[8]1'!$BT$9:$BU$36-'[8]1'!$BV$9:$BW$36)*--(TODAY()-('[8]1'!$A$9:$A$36)&gt;=$AD$4)*(('[8]1'!$C$9:$C$36)=$G93))-SUMPRODUCT(('[8]1'!$BV$9:$BW$36)*--(TODAY()-('[8]1'!$A$9:$A$36)&lt;$AD$4)*(('[8]1'!$C$9:$C$36)=$G93))-SUM(Z93:AC93))</f>
        <v>0</v>
      </c>
      <c r="AE93" s="432">
        <f ca="1">IF(SUMPRODUCT(('[8]1'!$BT$9:$BU$36-'[8]1'!$BV$9:$BW$36)*--(TODAY()-('[8]1'!$A$9:$A$36)&gt;=$AE$4)*(('[8]1'!$C$9:$C$36)=$G93))-SUMPRODUCT(('[8]1'!$BV$9:$BW$36)*--(TODAY()-('[8]1'!$A$9:$A$36)&lt;$AE$4)*(('[8]1'!$C$9:$C$36)=$G93))-SUM(Z93:AD93)&lt;0,"",SUMPRODUCT(('[8]1'!$BT$9:$BU$36-'[8]1'!$BV$9:$BW$36)*--(TODAY()-('[8]1'!$A$9:$A$36)&gt;=$AE$4)*(('[8]1'!$C$9:$C$36)=$G93))-SUMPRODUCT(('[8]1'!$BV$9:$BW$36)*--(TODAY()-('[8]1'!$A$9:$A$36)&lt;$AE$4)*(('[8]1'!$C$9:$C$36)=$G93))-SUM(Z93:AD93))</f>
        <v>0</v>
      </c>
      <c r="AF93" s="433">
        <f ca="1">IF(SUMPRODUCT(('[8]1'!$BT$9:$BU$36-'[8]1'!$BV$9:$BW$36)*--(TODAY()-('[8]1'!$A$9:$A$36)&gt;=$AF$4)*(('[8]1'!$C$9:$C$36)=$G93))-SUMPRODUCT(('[8]1'!$BV$9:$BW$36)*--(TODAY()-('[8]1'!$A$9:$A$36)&lt;$AF$4)*(('[8]1'!$C$9:$C$36)=$G93))-SUM(Z93:AE93)&lt;0,"",SUMPRODUCT(('[8]1'!$BT$9:$BU$36-'[8]1'!$BV$9:$BW$36)*--(TODAY()-('[8]1'!$A$9:$A$36)&gt;=$AF$4)*(('[8]1'!$C$9:$C$36)=$G93))-SUMPRODUCT(('[8]1'!$BV$9:$BW$36)*--(TODAY()-('[8]1'!$A$9:$A$36)&lt;$AF$4)*(('[8]1'!$C$9:$C$36)=$G93))-SUM(Z93:AE93))</f>
        <v>0</v>
      </c>
    </row>
    <row r="94" spans="4:33" ht="15.75" thickBot="1">
      <c r="D94" s="557"/>
      <c r="E94" s="434">
        <v>7</v>
      </c>
      <c r="F94" s="435" t="s">
        <v>53</v>
      </c>
      <c r="G94" s="144" t="str">
        <f t="array" ref="G94">IFERROR(INDEX('5'!$H$8:$BK$117,SMALL(IF('5'!$BK$8:$BK$117&gt;0,ROW('5'!$BK$8:$BK$117)),ROW(G90))-4,COLUMN()-7),"")</f>
        <v/>
      </c>
      <c r="H94" s="436">
        <f>SUMIFS('[8]1'!BU:BU,'[8]1'!C:C,$G94,'[8]1'!BN:BN,$A$3)+SUMIFS('[8]1'!BT:BT,'[8]1'!C:C,$G94,'[8]1'!BN:BN,$A$3)-(SUMIFS('[8]1'!BW:BW,'[8]1'!C:C,$G94,'[8]1'!BN:BN,$A$3))-(SUMIFS('[8]1'!BV:BV,'[8]1'!C:C,$G94,'[8]1'!BN:BN,$A$3))</f>
        <v>0</v>
      </c>
      <c r="I94" s="437"/>
      <c r="J94" s="422">
        <f t="shared" si="99"/>
        <v>6828720</v>
      </c>
      <c r="K94" s="423" t="str">
        <f>IF(O94&gt;=0," ",W94-#REF!)</f>
        <v xml:space="preserve"> </v>
      </c>
      <c r="L94" s="423" t="str">
        <f t="shared" si="100"/>
        <v xml:space="preserve"> </v>
      </c>
      <c r="M94" s="423" t="str">
        <f t="shared" si="101"/>
        <v xml:space="preserve"> </v>
      </c>
      <c r="N94" s="163">
        <f t="shared" si="102"/>
        <v>-6828720</v>
      </c>
      <c r="O94" s="438" t="str">
        <f t="shared" si="103"/>
        <v/>
      </c>
      <c r="P94" s="428"/>
      <c r="Q94" s="439"/>
      <c r="R94" s="428">
        <v>6828720</v>
      </c>
      <c r="S94" s="439">
        <v>42096</v>
      </c>
      <c r="T94" s="427"/>
      <c r="U94" s="168"/>
      <c r="V94" s="440">
        <v>4428647</v>
      </c>
      <c r="W94" s="172">
        <v>41638</v>
      </c>
      <c r="X94" s="431"/>
      <c r="Y94" s="172"/>
      <c r="Z94" s="432">
        <f ca="1">IF(SUMPRODUCT(('[8]1'!$BT$9:$BU$36-'[8]1'!$BV$9:$BW$36)*--(TODAY()-('[8]1'!$A$9:$A$36)&gt;=$Z$4)*(('[8]1'!$C$9:$C$36)=$G94))-SUMPRODUCT(('[8]1'!$BV$9:$BW$36)*--(TODAY()-('[8]1'!$A$9:$A$36)&lt;$Z$4)*(('[8]1'!$C$9:$C$36)=G94))&lt;0,"",SUMPRODUCT(('[8]1'!$BT$9:$BU$36-'[8]1'!$BV$9:$BW$36)*--(TODAY()-('[8]1'!$A$9:$A$36)&gt;=$Z$4)*(('[8]1'!$C$9:$C$36)=$G94))-SUMPRODUCT(('[8]1'!$BV$9:$BW$36)*--(TODAY()-('[8]1'!$A$9:$A$36)&lt;$Z$4)*(('[8]1'!$C$9:$C$36)=G94)))</f>
        <v>0</v>
      </c>
      <c r="AA94" s="432">
        <f ca="1">IF(SUMPRODUCT(('[8]1'!$BT$9:$BU$36-'[8]1'!$BV$9:$BW$36)*--(TODAY()-('[8]1'!$A$9:$A$36)&gt;=$AA$4)*(('[8]1'!$C$9:$C$36)=$G94))-SUMPRODUCT(('[8]1'!$BV$9:$BW$36)*--(TODAY()-('[8]1'!$A$9:$A$36)&lt;$AA$4)*(('[8]1'!$C$9:$C$36)=$G94))-SUM(Z94:Z94)&lt;0,"",SUMPRODUCT(('[8]1'!$BT$9:$BU$36-'[8]1'!$BV$9:$BW$36)*--(TODAY()-('[8]1'!$A$9:$A$36)&gt;=$AA$4)*(('[8]1'!$C$9:$C$36)=$G94))-SUMPRODUCT(('[8]1'!$BV$9:$BW$36)*--(TODAY()-('[8]1'!$A$9:$A$36)&lt;$AA$4)*(('[8]1'!$C$9:$C$36)=$G94))-SUM(Z94:Z94))</f>
        <v>0</v>
      </c>
      <c r="AB94" s="432">
        <f ca="1">IF(SUMPRODUCT(('[8]1'!$BT$9:$BU$36-'[8]1'!$BV$9:$BW$36)*--(TODAY()-('[8]1'!$A$9:$A$36)&gt;=$AB$4)*(('[8]1'!$C$9:$C$36)=$G94))-SUMPRODUCT(('[8]1'!$BV$9:$BW$36)*--(TODAY()-('[8]1'!$A$9:$A$36)&lt;$AB$4)*(('[8]1'!$C$9:$C$36)=$G94))-SUM(Z94:AA94)&lt;0,"",SUMPRODUCT(('[8]1'!$BT$9:$BU$36-'[8]1'!$BV$9:$BW$36)*--(TODAY()-('[8]1'!$A$9:$A$36)&gt;=$AB$4)*(('[8]1'!$C$9:$C$36)=$G94))-SUMPRODUCT(('[8]1'!$BV$9:$BW$36)*--(TODAY()-('[8]1'!$A$9:$A$36)&lt;$AB$4)*(('[8]1'!$C$9:$C$36)=$G94))-SUM(Z94:AA94))</f>
        <v>0</v>
      </c>
      <c r="AC94" s="432">
        <f ca="1">IF(SUMPRODUCT(('[8]1'!$BT$9:$BU$36-'[8]1'!$BV$9:$BW$36)*--(TODAY()-('[8]1'!$A$9:$A$36)&gt;=$AC$4)*(('[8]1'!$C$9:$C$36)=$G94))-SUMPRODUCT(('[8]1'!$BV$9:$BW$36)*--(TODAY()-('[8]1'!$A$9:$A$36)&lt;$AC$4)*(('[8]1'!$C$9:$C$36)=$G94))-SUM(Z94:AB94)&lt;0,"",SUMPRODUCT(('[8]1'!$BT$9:$BU$36-'[8]1'!$BV$9:$BW$36)*--(TODAY()-('[8]1'!$A$9:$A$36)&gt;=$AC$4)*(('[8]1'!$C$9:$C$36)=$G94))-SUMPRODUCT(('[8]1'!$BV$9:$BW$36)*--(TODAY()-('[8]1'!$A$9:$A$36)&lt;$AC$4)*(('[8]1'!$C$9:$C$36)=$G94))-SUM(Z94:AB94))</f>
        <v>0</v>
      </c>
      <c r="AD94" s="432">
        <f ca="1">IF(SUMPRODUCT(('[8]1'!$BT$9:$BU$36-'[8]1'!$BV$9:$BW$36)*--(TODAY()-('[8]1'!$A$9:$A$36)&gt;=$AD$4)*(('[8]1'!$C$9:$C$36)=$G94))-SUMPRODUCT(('[8]1'!$BV$9:$BW$36)*--(TODAY()-('[8]1'!$A$9:$A$36)&lt;$AD$4)*(('[8]1'!$C$9:$C$36)=$G94))-SUM(Z94:AC94)&lt;0,"",SUMPRODUCT(('[8]1'!$BT$9:$BU$36-'[8]1'!$BV$9:$BW$36)*--(TODAY()-('[8]1'!$A$9:$A$36)&gt;=$AD$4)*(('[8]1'!$C$9:$C$36)=$G94))-SUMPRODUCT(('[8]1'!$BV$9:$BW$36)*--(TODAY()-('[8]1'!$A$9:$A$36)&lt;$AD$4)*(('[8]1'!$C$9:$C$36)=$G94))-SUM(Z94:AC94))</f>
        <v>0</v>
      </c>
      <c r="AE94" s="432">
        <f ca="1">IF(SUMPRODUCT(('[8]1'!$BT$9:$BU$36-'[8]1'!$BV$9:$BW$36)*--(TODAY()-('[8]1'!$A$9:$A$36)&gt;=$AE$4)*(('[8]1'!$C$9:$C$36)=$G94))-SUMPRODUCT(('[8]1'!$BV$9:$BW$36)*--(TODAY()-('[8]1'!$A$9:$A$36)&lt;$AE$4)*(('[8]1'!$C$9:$C$36)=$G94))-SUM(Z94:AD94)&lt;0,"",SUMPRODUCT(('[8]1'!$BT$9:$BU$36-'[8]1'!$BV$9:$BW$36)*--(TODAY()-('[8]1'!$A$9:$A$36)&gt;=$AE$4)*(('[8]1'!$C$9:$C$36)=$G94))-SUMPRODUCT(('[8]1'!$BV$9:$BW$36)*--(TODAY()-('[8]1'!$A$9:$A$36)&lt;$AE$4)*(('[8]1'!$C$9:$C$36)=$G94))-SUM(Z94:AD94))</f>
        <v>0</v>
      </c>
      <c r="AF94" s="433">
        <f ca="1">IF(SUMPRODUCT(('[8]1'!$BT$9:$BU$36-'[8]1'!$BV$9:$BW$36)*--(TODAY()-('[8]1'!$A$9:$A$36)&gt;=$AF$4)*(('[8]1'!$C$9:$C$36)=$G94))-SUMPRODUCT(('[8]1'!$BV$9:$BW$36)*--(TODAY()-('[8]1'!$A$9:$A$36)&lt;$AF$4)*(('[8]1'!$C$9:$C$36)=$G94))-SUM(Z94:AE94)&lt;0,"",SUMPRODUCT(('[8]1'!$BT$9:$BU$36-'[8]1'!$BV$9:$BW$36)*--(TODAY()-('[8]1'!$A$9:$A$36)&gt;=$AF$4)*(('[8]1'!$C$9:$C$36)=$G94))-SUMPRODUCT(('[8]1'!$BV$9:$BW$36)*--(TODAY()-('[8]1'!$A$9:$A$36)&lt;$AF$4)*(('[8]1'!$C$9:$C$36)=$G94))-SUM(Z94:AE94))</f>
        <v>0</v>
      </c>
    </row>
    <row r="95" spans="4:33" ht="15.75" thickBot="1">
      <c r="D95" s="557"/>
      <c r="E95" s="434">
        <v>8</v>
      </c>
      <c r="F95" s="435" t="s">
        <v>53</v>
      </c>
      <c r="G95" s="144" t="str">
        <f t="array" ref="G95">IFERROR(INDEX('5'!$H$8:$BK$117,SMALL(IF('5'!$BK$8:$BK$117&gt;0,ROW('5'!$BK$8:$BK$117)),ROW(G91))-4,COLUMN()-7),"")</f>
        <v/>
      </c>
      <c r="H95" s="436">
        <f>SUMIFS('[8]1'!BU:BU,'[8]1'!C:C,$G95,'[8]1'!BN:BN,$A$3)+SUMIFS('[8]1'!BT:BT,'[8]1'!C:C,$G95,'[8]1'!BN:BN,$A$3)-(SUMIFS('[8]1'!BW:BW,'[8]1'!C:C,$G95,'[8]1'!BN:BN,$A$3))-(SUMIFS('[8]1'!BV:BV,'[8]1'!C:C,$G95,'[8]1'!BN:BN,$A$3))</f>
        <v>0</v>
      </c>
      <c r="I95" s="437"/>
      <c r="J95" s="422">
        <f>P95+R95+T95+X95</f>
        <v>2656355</v>
      </c>
      <c r="K95" s="423" t="str">
        <f>IF(O95&gt;=0," ",W95-#REF!)</f>
        <v xml:space="preserve"> </v>
      </c>
      <c r="L95" s="423" t="str">
        <f t="shared" si="100"/>
        <v xml:space="preserve"> </v>
      </c>
      <c r="M95" s="423" t="str">
        <f t="shared" si="101"/>
        <v xml:space="preserve"> </v>
      </c>
      <c r="N95" s="163">
        <f t="shared" si="102"/>
        <v>-2656355</v>
      </c>
      <c r="O95" s="438" t="str">
        <f t="shared" si="103"/>
        <v/>
      </c>
      <c r="P95" s="441"/>
      <c r="Q95" s="152"/>
      <c r="R95" s="441">
        <v>2656355</v>
      </c>
      <c r="S95" s="152">
        <v>42106</v>
      </c>
      <c r="T95" s="428"/>
      <c r="U95" s="168"/>
      <c r="V95" s="169">
        <f>MAX(Q95,S95,U95)</f>
        <v>42106</v>
      </c>
      <c r="W95" s="170">
        <f ca="1">IF(V95&gt;1/1/2012,V95,NOW())</f>
        <v>42106</v>
      </c>
      <c r="X95" s="431"/>
      <c r="Y95" s="172"/>
      <c r="Z95" s="432">
        <f ca="1">IF(SUMPRODUCT(('[8]1'!$BT$9:$BU$36-'[8]1'!$BV$9:$BW$36)*--(TODAY()-('[8]1'!$A$9:$A$36)&gt;=$Z$4)*(('[8]1'!$C$9:$C$36)=$G95))-SUMPRODUCT(('[8]1'!$BV$9:$BW$36)*--(TODAY()-('[8]1'!$A$9:$A$36)&lt;$Z$4)*(('[8]1'!$C$9:$C$36)=G95))&lt;0,"",SUMPRODUCT(('[8]1'!$BT$9:$BU$36-'[8]1'!$BV$9:$BW$36)*--(TODAY()-('[8]1'!$A$9:$A$36)&gt;=$Z$4)*(('[8]1'!$C$9:$C$36)=$G95))-SUMPRODUCT(('[8]1'!$BV$9:$BW$36)*--(TODAY()-('[8]1'!$A$9:$A$36)&lt;$Z$4)*(('[8]1'!$C$9:$C$36)=G95)))</f>
        <v>0</v>
      </c>
      <c r="AA95" s="432">
        <f ca="1">IF(SUMPRODUCT(('[8]1'!$BT$9:$BU$36-'[8]1'!$BV$9:$BW$36)*--(TODAY()-('[8]1'!$A$9:$A$36)&gt;=$AA$4)*(('[8]1'!$C$9:$C$36)=$G95))-SUMPRODUCT(('[8]1'!$BV$9:$BW$36)*--(TODAY()-('[8]1'!$A$9:$A$36)&lt;$AA$4)*(('[8]1'!$C$9:$C$36)=$G95))-SUM(Z95:Z95)&lt;0,"",SUMPRODUCT(('[8]1'!$BT$9:$BU$36-'[8]1'!$BV$9:$BW$36)*--(TODAY()-('[8]1'!$A$9:$A$36)&gt;=$AA$4)*(('[8]1'!$C$9:$C$36)=$G95))-SUMPRODUCT(('[8]1'!$BV$9:$BW$36)*--(TODAY()-('[8]1'!$A$9:$A$36)&lt;$AA$4)*(('[8]1'!$C$9:$C$36)=$G95))-SUM(Z95:Z95))</f>
        <v>0</v>
      </c>
      <c r="AB95" s="432">
        <f ca="1">IF(SUMPRODUCT(('[8]1'!$BT$9:$BU$36-'[8]1'!$BV$9:$BW$36)*--(TODAY()-('[8]1'!$A$9:$A$36)&gt;=$AB$4)*(('[8]1'!$C$9:$C$36)=$G95))-SUMPRODUCT(('[8]1'!$BV$9:$BW$36)*--(TODAY()-('[8]1'!$A$9:$A$36)&lt;$AB$4)*(('[8]1'!$C$9:$C$36)=$G95))-SUM(Z95:AA95)&lt;0,"",SUMPRODUCT(('[8]1'!$BT$9:$BU$36-'[8]1'!$BV$9:$BW$36)*--(TODAY()-('[8]1'!$A$9:$A$36)&gt;=$AB$4)*(('[8]1'!$C$9:$C$36)=$G95))-SUMPRODUCT(('[8]1'!$BV$9:$BW$36)*--(TODAY()-('[8]1'!$A$9:$A$36)&lt;$AB$4)*(('[8]1'!$C$9:$C$36)=$G95))-SUM(Z95:AA95))</f>
        <v>0</v>
      </c>
      <c r="AC95" s="432">
        <f ca="1">IF(SUMPRODUCT(('[8]1'!$BT$9:$BU$36-'[8]1'!$BV$9:$BW$36)*--(TODAY()-('[8]1'!$A$9:$A$36)&gt;=$AC$4)*(('[8]1'!$C$9:$C$36)=$G95))-SUMPRODUCT(('[8]1'!$BV$9:$BW$36)*--(TODAY()-('[8]1'!$A$9:$A$36)&lt;$AC$4)*(('[8]1'!$C$9:$C$36)=$G95))-SUM(Z95:AB95)&lt;0,"",SUMPRODUCT(('[8]1'!$BT$9:$BU$36-'[8]1'!$BV$9:$BW$36)*--(TODAY()-('[8]1'!$A$9:$A$36)&gt;=$AC$4)*(('[8]1'!$C$9:$C$36)=$G95))-SUMPRODUCT(('[8]1'!$BV$9:$BW$36)*--(TODAY()-('[8]1'!$A$9:$A$36)&lt;$AC$4)*(('[8]1'!$C$9:$C$36)=$G95))-SUM(Z95:AB95))</f>
        <v>0</v>
      </c>
      <c r="AD95" s="432">
        <f ca="1">IF(SUMPRODUCT(('[8]1'!$BT$9:$BU$36-'[8]1'!$BV$9:$BW$36)*--(TODAY()-('[8]1'!$A$9:$A$36)&gt;=$AD$4)*(('[8]1'!$C$9:$C$36)=$G95))-SUMPRODUCT(('[8]1'!$BV$9:$BW$36)*--(TODAY()-('[8]1'!$A$9:$A$36)&lt;$AD$4)*(('[8]1'!$C$9:$C$36)=$G95))-SUM(Z95:AC95)&lt;0,"",SUMPRODUCT(('[8]1'!$BT$9:$BU$36-'[8]1'!$BV$9:$BW$36)*--(TODAY()-('[8]1'!$A$9:$A$36)&gt;=$AD$4)*(('[8]1'!$C$9:$C$36)=$G95))-SUMPRODUCT(('[8]1'!$BV$9:$BW$36)*--(TODAY()-('[8]1'!$A$9:$A$36)&lt;$AD$4)*(('[8]1'!$C$9:$C$36)=$G95))-SUM(Z95:AC95))</f>
        <v>0</v>
      </c>
      <c r="AE95" s="432">
        <f ca="1">IF(SUMPRODUCT(('[8]1'!$BT$9:$BU$36-'[8]1'!$BV$9:$BW$36)*--(TODAY()-('[8]1'!$A$9:$A$36)&gt;=$AE$4)*(('[8]1'!$C$9:$C$36)=$G95))-SUMPRODUCT(('[8]1'!$BV$9:$BW$36)*--(TODAY()-('[8]1'!$A$9:$A$36)&lt;$AE$4)*(('[8]1'!$C$9:$C$36)=$G95))-SUM(Z95:AD95)&lt;0,"",SUMPRODUCT(('[8]1'!$BT$9:$BU$36-'[8]1'!$BV$9:$BW$36)*--(TODAY()-('[8]1'!$A$9:$A$36)&gt;=$AE$4)*(('[8]1'!$C$9:$C$36)=$G95))-SUMPRODUCT(('[8]1'!$BV$9:$BW$36)*--(TODAY()-('[8]1'!$A$9:$A$36)&lt;$AE$4)*(('[8]1'!$C$9:$C$36)=$G95))-SUM(Z95:AD95))</f>
        <v>0</v>
      </c>
      <c r="AF95" s="433">
        <f ca="1">IF(SUMPRODUCT(('[8]1'!$BT$9:$BU$36-'[8]1'!$BV$9:$BW$36)*--(TODAY()-('[8]1'!$A$9:$A$36)&gt;=$AF$4)*(('[8]1'!$C$9:$C$36)=$G95))-SUMPRODUCT(('[8]1'!$BV$9:$BW$36)*--(TODAY()-('[8]1'!$A$9:$A$36)&lt;$AF$4)*(('[8]1'!$C$9:$C$36)=$G95))-SUM(Z95:AE95)&lt;0,"",SUMPRODUCT(('[8]1'!$BT$9:$BU$36-'[8]1'!$BV$9:$BW$36)*--(TODAY()-('[8]1'!$A$9:$A$36)&gt;=$AF$4)*(('[8]1'!$C$9:$C$36)=$G95))-SUMPRODUCT(('[8]1'!$BV$9:$BW$36)*--(TODAY()-('[8]1'!$A$9:$A$36)&lt;$AF$4)*(('[8]1'!$C$9:$C$36)=$G95))-SUM(Z95:AE95))</f>
        <v>0</v>
      </c>
    </row>
    <row r="96" spans="4:33" ht="15.75" customHeight="1" thickBot="1">
      <c r="D96" s="557"/>
      <c r="E96" s="434">
        <v>9</v>
      </c>
      <c r="F96" s="435" t="s">
        <v>53</v>
      </c>
      <c r="G96" s="144" t="str">
        <f t="array" ref="G96">IFERROR(INDEX('5'!$H$8:$BK$117,SMALL(IF('5'!$BK$8:$BK$117&gt;0,ROW('5'!$BK$8:$BK$117)),ROW(G92))-4,COLUMN()-7),"")</f>
        <v/>
      </c>
      <c r="H96" s="436">
        <f>SUMIFS('[8]1'!BU:BU,'[8]1'!C:C,$G96,'[8]1'!BN:BN,$A$3)+SUMIFS('[8]1'!BT:BT,'[8]1'!C:C,$G96,'[8]1'!BN:BN,$A$3)-(SUMIFS('[8]1'!BW:BW,'[8]1'!C:C,$G96,'[8]1'!BN:BN,$A$3))-(SUMIFS('[8]1'!BV:BV,'[8]1'!C:C,$G96,'[8]1'!BN:BN,$A$3))</f>
        <v>0</v>
      </c>
      <c r="I96" s="437"/>
      <c r="J96" s="422">
        <f t="shared" ref="J96" si="106">P96+R96+T96+X96</f>
        <v>0</v>
      </c>
      <c r="K96" s="423" t="str">
        <f>IF(O96&gt;=0," ",W96-#REF!)</f>
        <v xml:space="preserve"> </v>
      </c>
      <c r="L96" s="423" t="str">
        <f t="shared" si="100"/>
        <v xml:space="preserve"> </v>
      </c>
      <c r="M96" s="423" t="str">
        <f t="shared" si="101"/>
        <v xml:space="preserve"> </v>
      </c>
      <c r="N96" s="163">
        <f t="shared" si="102"/>
        <v>0</v>
      </c>
      <c r="O96" s="438" t="str">
        <f t="shared" si="103"/>
        <v/>
      </c>
      <c r="P96" s="428"/>
      <c r="Q96" s="168"/>
      <c r="R96" s="428"/>
      <c r="S96" s="168"/>
      <c r="T96" s="428"/>
      <c r="U96" s="442"/>
      <c r="V96" s="169">
        <f>MAX(Q96,S96,U96)</f>
        <v>0</v>
      </c>
      <c r="W96" s="170">
        <f ca="1">IF(V96&gt;1/1/2012,V96,NOW())</f>
        <v>44376.405651273148</v>
      </c>
      <c r="X96" s="431"/>
      <c r="Y96" s="170"/>
      <c r="Z96" s="432">
        <f ca="1">IF(SUMPRODUCT(('[8]1'!$BT$9:$BU$36-'[8]1'!$BV$9:$BW$36)*--(TODAY()-('[8]1'!$A$9:$A$36)&gt;=$Z$4)*(('[8]1'!$C$9:$C$36)=$G96))-SUMPRODUCT(('[8]1'!$BV$9:$BW$36)*--(TODAY()-('[8]1'!$A$9:$A$36)&lt;$Z$4)*(('[8]1'!$C$9:$C$36)=G96))&lt;0,"",SUMPRODUCT(('[8]1'!$BT$9:$BU$36-'[8]1'!$BV$9:$BW$36)*--(TODAY()-('[8]1'!$A$9:$A$36)&gt;=$Z$4)*(('[8]1'!$C$9:$C$36)=$G96))-SUMPRODUCT(('[8]1'!$BV$9:$BW$36)*--(TODAY()-('[8]1'!$A$9:$A$36)&lt;$Z$4)*(('[8]1'!$C$9:$C$36)=G96)))</f>
        <v>0</v>
      </c>
      <c r="AA96" s="432">
        <f ca="1">IF(SUMPRODUCT(('[8]1'!$BT$9:$BU$36-'[8]1'!$BV$9:$BW$36)*--(TODAY()-('[8]1'!$A$9:$A$36)&gt;=$AA$4)*(('[8]1'!$C$9:$C$36)=$G96))-SUMPRODUCT(('[8]1'!$BV$9:$BW$36)*--(TODAY()-('[8]1'!$A$9:$A$36)&lt;$AA$4)*(('[8]1'!$C$9:$C$36)=$G96))-SUM(Z96:Z96)&lt;0,"",SUMPRODUCT(('[8]1'!$BT$9:$BU$36-'[8]1'!$BV$9:$BW$36)*--(TODAY()-('[8]1'!$A$9:$A$36)&gt;=$AA$4)*(('[8]1'!$C$9:$C$36)=$G96))-SUMPRODUCT(('[8]1'!$BV$9:$BW$36)*--(TODAY()-('[8]1'!$A$9:$A$36)&lt;$AA$4)*(('[8]1'!$C$9:$C$36)=$G96))-SUM(Z96:Z96))</f>
        <v>0</v>
      </c>
      <c r="AB96" s="432">
        <f ca="1">IF(SUMPRODUCT(('[8]1'!$BT$9:$BU$36-'[8]1'!$BV$9:$BW$36)*--(TODAY()-('[8]1'!$A$9:$A$36)&gt;=$AB$4)*(('[8]1'!$C$9:$C$36)=$G96))-SUMPRODUCT(('[8]1'!$BV$9:$BW$36)*--(TODAY()-('[8]1'!$A$9:$A$36)&lt;$AB$4)*(('[8]1'!$C$9:$C$36)=$G96))-SUM(Z96:AA96)&lt;0,"",SUMPRODUCT(('[8]1'!$BT$9:$BU$36-'[8]1'!$BV$9:$BW$36)*--(TODAY()-('[8]1'!$A$9:$A$36)&gt;=$AB$4)*(('[8]1'!$C$9:$C$36)=$G96))-SUMPRODUCT(('[8]1'!$BV$9:$BW$36)*--(TODAY()-('[8]1'!$A$9:$A$36)&lt;$AB$4)*(('[8]1'!$C$9:$C$36)=$G96))-SUM(Z96:AA96))</f>
        <v>0</v>
      </c>
      <c r="AC96" s="432">
        <f ca="1">IF(SUMPRODUCT(('[8]1'!$BT$9:$BU$36-'[8]1'!$BV$9:$BW$36)*--(TODAY()-('[8]1'!$A$9:$A$36)&gt;=$AC$4)*(('[8]1'!$C$9:$C$36)=$G96))-SUMPRODUCT(('[8]1'!$BV$9:$BW$36)*--(TODAY()-('[8]1'!$A$9:$A$36)&lt;$AC$4)*(('[8]1'!$C$9:$C$36)=$G96))-SUM(Z96:AB96)&lt;0,"",SUMPRODUCT(('[8]1'!$BT$9:$BU$36-'[8]1'!$BV$9:$BW$36)*--(TODAY()-('[8]1'!$A$9:$A$36)&gt;=$AC$4)*(('[8]1'!$C$9:$C$36)=$G96))-SUMPRODUCT(('[8]1'!$BV$9:$BW$36)*--(TODAY()-('[8]1'!$A$9:$A$36)&lt;$AC$4)*(('[8]1'!$C$9:$C$36)=$G96))-SUM(Z96:AB96))</f>
        <v>0</v>
      </c>
      <c r="AD96" s="432">
        <f ca="1">IF(SUMPRODUCT(('[8]1'!$BT$9:$BU$36-'[8]1'!$BV$9:$BW$36)*--(TODAY()-('[8]1'!$A$9:$A$36)&gt;=$AD$4)*(('[8]1'!$C$9:$C$36)=$G96))-SUMPRODUCT(('[8]1'!$BV$9:$BW$36)*--(TODAY()-('[8]1'!$A$9:$A$36)&lt;$AD$4)*(('[8]1'!$C$9:$C$36)=$G96))-SUM(Z96:AC96)&lt;0,"",SUMPRODUCT(('[8]1'!$BT$9:$BU$36-'[8]1'!$BV$9:$BW$36)*--(TODAY()-('[8]1'!$A$9:$A$36)&gt;=$AD$4)*(('[8]1'!$C$9:$C$36)=$G96))-SUMPRODUCT(('[8]1'!$BV$9:$BW$36)*--(TODAY()-('[8]1'!$A$9:$A$36)&lt;$AD$4)*(('[8]1'!$C$9:$C$36)=$G96))-SUM(Z96:AC96))</f>
        <v>0</v>
      </c>
      <c r="AE96" s="432">
        <f ca="1">IF(SUMPRODUCT(('[8]1'!$BT$9:$BU$36-'[8]1'!$BV$9:$BW$36)*--(TODAY()-('[8]1'!$A$9:$A$36)&gt;=$AE$4)*(('[8]1'!$C$9:$C$36)=$G96))-SUMPRODUCT(('[8]1'!$BV$9:$BW$36)*--(TODAY()-('[8]1'!$A$9:$A$36)&lt;$AE$4)*(('[8]1'!$C$9:$C$36)=$G96))-SUM(Z96:AD96)&lt;0,"",SUMPRODUCT(('[8]1'!$BT$9:$BU$36-'[8]1'!$BV$9:$BW$36)*--(TODAY()-('[8]1'!$A$9:$A$36)&gt;=$AE$4)*(('[8]1'!$C$9:$C$36)=$G96))-SUMPRODUCT(('[8]1'!$BV$9:$BW$36)*--(TODAY()-('[8]1'!$A$9:$A$36)&lt;$AE$4)*(('[8]1'!$C$9:$C$36)=$G96))-SUM(Z96:AD96))</f>
        <v>0</v>
      </c>
      <c r="AF96" s="433">
        <f ca="1">IF(SUMPRODUCT(('[8]1'!$BT$9:$BU$36-'[8]1'!$BV$9:$BW$36)*--(TODAY()-('[8]1'!$A$9:$A$36)&gt;=$AF$4)*(('[8]1'!$C$9:$C$36)=$G96))-SUMPRODUCT(('[8]1'!$BV$9:$BW$36)*--(TODAY()-('[8]1'!$A$9:$A$36)&lt;$AF$4)*(('[8]1'!$C$9:$C$36)=$G96))-SUM(Z96:AE96)&lt;0,"",SUMPRODUCT(('[8]1'!$BT$9:$BU$36-'[8]1'!$BV$9:$BW$36)*--(TODAY()-('[8]1'!$A$9:$A$36)&gt;=$AF$4)*(('[8]1'!$C$9:$C$36)=$G96))-SUMPRODUCT(('[8]1'!$BV$9:$BW$36)*--(TODAY()-('[8]1'!$A$9:$A$36)&lt;$AF$4)*(('[8]1'!$C$9:$C$36)=$G96))-SUM(Z96:AE96))</f>
        <v>0</v>
      </c>
    </row>
    <row r="97" spans="4:33" ht="15.75" customHeight="1" thickBot="1">
      <c r="D97" s="557"/>
      <c r="E97" s="434">
        <v>10</v>
      </c>
      <c r="F97" s="435" t="s">
        <v>53</v>
      </c>
      <c r="G97" s="144" t="str">
        <f t="array" ref="G97">IFERROR(INDEX('5'!$H$8:$BK$117,SMALL(IF('5'!$BK$8:$BK$117&gt;0,ROW('5'!$BK$8:$BK$117)),ROW(G93))-4,COLUMN()-7),"")</f>
        <v/>
      </c>
      <c r="H97" s="436">
        <f>SUMIFS('[8]1'!BU:BU,'[8]1'!C:C,$G97,'[8]1'!BN:BN,$A$3)+SUMIFS('[8]1'!BT:BT,'[8]1'!C:C,$G97,'[8]1'!BN:BN,$A$3)-(SUMIFS('[8]1'!BW:BW,'[8]1'!C:C,$G97,'[8]1'!BN:BN,$A$3))-(SUMIFS('[8]1'!BV:BV,'[8]1'!C:C,$G97,'[8]1'!BN:BN,$A$3))</f>
        <v>0</v>
      </c>
      <c r="I97" s="437"/>
      <c r="J97" s="422">
        <f>P97+R97+T97</f>
        <v>0</v>
      </c>
      <c r="K97" s="423" t="str">
        <f>IF(O97&gt;=0," ",W97-#REF!)</f>
        <v xml:space="preserve"> </v>
      </c>
      <c r="L97" s="423" t="str">
        <f t="shared" si="100"/>
        <v xml:space="preserve"> </v>
      </c>
      <c r="M97" s="423" t="str">
        <f t="shared" si="101"/>
        <v xml:space="preserve"> </v>
      </c>
      <c r="N97" s="163">
        <f t="shared" si="102"/>
        <v>0</v>
      </c>
      <c r="O97" s="438" t="str">
        <f t="shared" si="103"/>
        <v/>
      </c>
      <c r="P97" s="425"/>
      <c r="Q97" s="168"/>
      <c r="R97" s="428"/>
      <c r="S97" s="168"/>
      <c r="T97" s="428"/>
      <c r="U97" s="168"/>
      <c r="V97" s="169">
        <f>MAX(Q97,S97,U97)</f>
        <v>0</v>
      </c>
      <c r="W97" s="170">
        <f ca="1">IF(V97&gt;1/1/2012,V97,NOW())</f>
        <v>44376.405651273148</v>
      </c>
      <c r="X97" s="431"/>
      <c r="Y97" s="172"/>
      <c r="Z97" s="432">
        <f ca="1">IF(SUMPRODUCT(('[8]1'!$BT$9:$BU$36-'[8]1'!$BV$9:$BW$36)*--(TODAY()-('[8]1'!$A$9:$A$36)&gt;=$Z$4)*(('[8]1'!$C$9:$C$36)=$G97))-SUMPRODUCT(('[8]1'!$BV$9:$BW$36)*--(TODAY()-('[8]1'!$A$9:$A$36)&lt;$Z$4)*(('[8]1'!$C$9:$C$36)=G97))&lt;0,"",SUMPRODUCT(('[8]1'!$BT$9:$BU$36-'[8]1'!$BV$9:$BW$36)*--(TODAY()-('[8]1'!$A$9:$A$36)&gt;=$Z$4)*(('[8]1'!$C$9:$C$36)=$G97))-SUMPRODUCT(('[8]1'!$BV$9:$BW$36)*--(TODAY()-('[8]1'!$A$9:$A$36)&lt;$Z$4)*(('[8]1'!$C$9:$C$36)=G97)))</f>
        <v>0</v>
      </c>
      <c r="AA97" s="432">
        <f ca="1">IF(SUMPRODUCT(('[8]1'!$BT$9:$BU$36-'[8]1'!$BV$9:$BW$36)*--(TODAY()-('[8]1'!$A$9:$A$36)&gt;=$AA$4)*(('[8]1'!$C$9:$C$36)=$G97))-SUMPRODUCT(('[8]1'!$BV$9:$BW$36)*--(TODAY()-('[8]1'!$A$9:$A$36)&lt;$AA$4)*(('[8]1'!$C$9:$C$36)=$G97))-SUM(Z97:Z97)&lt;0,"",SUMPRODUCT(('[8]1'!$BT$9:$BU$36-'[8]1'!$BV$9:$BW$36)*--(TODAY()-('[8]1'!$A$9:$A$36)&gt;=$AA$4)*(('[8]1'!$C$9:$C$36)=$G97))-SUMPRODUCT(('[8]1'!$BV$9:$BW$36)*--(TODAY()-('[8]1'!$A$9:$A$36)&lt;$AA$4)*(('[8]1'!$C$9:$C$36)=$G97))-SUM(Z97:Z97))</f>
        <v>0</v>
      </c>
      <c r="AB97" s="432">
        <f ca="1">IF(SUMPRODUCT(('[8]1'!$BT$9:$BU$36-'[8]1'!$BV$9:$BW$36)*--(TODAY()-('[8]1'!$A$9:$A$36)&gt;=$AB$4)*(('[8]1'!$C$9:$C$36)=$G97))-SUMPRODUCT(('[8]1'!$BV$9:$BW$36)*--(TODAY()-('[8]1'!$A$9:$A$36)&lt;$AB$4)*(('[8]1'!$C$9:$C$36)=$G97))-SUM(Z97:AA97)&lt;0,"",SUMPRODUCT(('[8]1'!$BT$9:$BU$36-'[8]1'!$BV$9:$BW$36)*--(TODAY()-('[8]1'!$A$9:$A$36)&gt;=$AB$4)*(('[8]1'!$C$9:$C$36)=$G97))-SUMPRODUCT(('[8]1'!$BV$9:$BW$36)*--(TODAY()-('[8]1'!$A$9:$A$36)&lt;$AB$4)*(('[8]1'!$C$9:$C$36)=$G97))-SUM(Z97:AA97))</f>
        <v>0</v>
      </c>
      <c r="AC97" s="432">
        <f ca="1">IF(SUMPRODUCT(('[8]1'!$BT$9:$BU$36-'[8]1'!$BV$9:$BW$36)*--(TODAY()-('[8]1'!$A$9:$A$36)&gt;=$AC$4)*(('[8]1'!$C$9:$C$36)=$G97))-SUMPRODUCT(('[8]1'!$BV$9:$BW$36)*--(TODAY()-('[8]1'!$A$9:$A$36)&lt;$AC$4)*(('[8]1'!$C$9:$C$36)=$G97))-SUM(Z97:AB97)&lt;0,"",SUMPRODUCT(('[8]1'!$BT$9:$BU$36-'[8]1'!$BV$9:$BW$36)*--(TODAY()-('[8]1'!$A$9:$A$36)&gt;=$AC$4)*(('[8]1'!$C$9:$C$36)=$G97))-SUMPRODUCT(('[8]1'!$BV$9:$BW$36)*--(TODAY()-('[8]1'!$A$9:$A$36)&lt;$AC$4)*(('[8]1'!$C$9:$C$36)=$G97))-SUM(Z97:AB97))</f>
        <v>0</v>
      </c>
      <c r="AD97" s="432">
        <f ca="1">IF(SUMPRODUCT(('[8]1'!$BT$9:$BU$36-'[8]1'!$BV$9:$BW$36)*--(TODAY()-('[8]1'!$A$9:$A$36)&gt;=$AD$4)*(('[8]1'!$C$9:$C$36)=$G97))-SUMPRODUCT(('[8]1'!$BV$9:$BW$36)*--(TODAY()-('[8]1'!$A$9:$A$36)&lt;$AD$4)*(('[8]1'!$C$9:$C$36)=$G97))-SUM(Z97:AC97)&lt;0,"",SUMPRODUCT(('[8]1'!$BT$9:$BU$36-'[8]1'!$BV$9:$BW$36)*--(TODAY()-('[8]1'!$A$9:$A$36)&gt;=$AD$4)*(('[8]1'!$C$9:$C$36)=$G97))-SUMPRODUCT(('[8]1'!$BV$9:$BW$36)*--(TODAY()-('[8]1'!$A$9:$A$36)&lt;$AD$4)*(('[8]1'!$C$9:$C$36)=$G97))-SUM(Z97:AC97))</f>
        <v>0</v>
      </c>
      <c r="AE97" s="432">
        <f ca="1">IF(SUMPRODUCT(('[8]1'!$BT$9:$BU$36-'[8]1'!$BV$9:$BW$36)*--(TODAY()-('[8]1'!$A$9:$A$36)&gt;=$AE$4)*(('[8]1'!$C$9:$C$36)=$G97))-SUMPRODUCT(('[8]1'!$BV$9:$BW$36)*--(TODAY()-('[8]1'!$A$9:$A$36)&lt;$AE$4)*(('[8]1'!$C$9:$C$36)=$G97))-SUM(Z97:AD97)&lt;0,"",SUMPRODUCT(('[8]1'!$BT$9:$BU$36-'[8]1'!$BV$9:$BW$36)*--(TODAY()-('[8]1'!$A$9:$A$36)&gt;=$AE$4)*(('[8]1'!$C$9:$C$36)=$G97))-SUMPRODUCT(('[8]1'!$BV$9:$BW$36)*--(TODAY()-('[8]1'!$A$9:$A$36)&lt;$AE$4)*(('[8]1'!$C$9:$C$36)=$G97))-SUM(Z97:AD97))</f>
        <v>0</v>
      </c>
      <c r="AF97" s="433">
        <f ca="1">IF(SUMPRODUCT(('[8]1'!$BT$9:$BU$36-'[8]1'!$BV$9:$BW$36)*--(TODAY()-('[8]1'!$A$9:$A$36)&gt;=$AF$4)*(('[8]1'!$C$9:$C$36)=$G97))-SUMPRODUCT(('[8]1'!$BV$9:$BW$36)*--(TODAY()-('[8]1'!$A$9:$A$36)&lt;$AF$4)*(('[8]1'!$C$9:$C$36)=$G97))-SUM(Z97:AE97)&lt;0,"",SUMPRODUCT(('[8]1'!$BT$9:$BU$36-'[8]1'!$BV$9:$BW$36)*--(TODAY()-('[8]1'!$A$9:$A$36)&gt;=$AF$4)*(('[8]1'!$C$9:$C$36)=$G97))-SUMPRODUCT(('[8]1'!$BV$9:$BW$36)*--(TODAY()-('[8]1'!$A$9:$A$36)&lt;$AF$4)*(('[8]1'!$C$9:$C$36)=$G97))-SUM(Z97:AE97))</f>
        <v>0</v>
      </c>
    </row>
    <row r="98" spans="4:33" ht="15.75" customHeight="1" thickBot="1">
      <c r="D98" s="557"/>
      <c r="E98" s="434">
        <v>11</v>
      </c>
      <c r="F98" s="435" t="s">
        <v>53</v>
      </c>
      <c r="G98" s="144" t="str">
        <f t="array" ref="G98">IFERROR(INDEX('5'!$H$8:$BK$117,SMALL(IF('5'!$BK$8:$BK$117&gt;0,ROW('5'!$BK$8:$BK$117)),ROW(G94))-4,COLUMN()-7),"")</f>
        <v/>
      </c>
      <c r="H98" s="436">
        <f>SUMIFS('[8]1'!BU:BU,'[8]1'!C:C,$G98,'[8]1'!BN:BN,$A$3)+SUMIFS('[8]1'!BT:BT,'[8]1'!C:C,$G98,'[8]1'!BN:BN,$A$3)-(SUMIFS('[8]1'!BW:BW,'[8]1'!C:C,$G98,'[8]1'!BN:BN,$A$3))-(SUMIFS('[8]1'!BV:BV,'[8]1'!C:C,$G98,'[8]1'!BN:BN,$A$3))</f>
        <v>0</v>
      </c>
      <c r="I98" s="437"/>
      <c r="J98" s="422"/>
      <c r="K98" s="423"/>
      <c r="L98" s="423"/>
      <c r="M98" s="423"/>
      <c r="N98" s="163">
        <f t="shared" si="102"/>
        <v>0</v>
      </c>
      <c r="O98" s="438" t="str">
        <f t="shared" si="103"/>
        <v/>
      </c>
      <c r="P98" s="425"/>
      <c r="Q98" s="168"/>
      <c r="R98" s="428"/>
      <c r="S98" s="168"/>
      <c r="T98" s="428"/>
      <c r="U98" s="168"/>
      <c r="V98" s="169"/>
      <c r="W98" s="170"/>
      <c r="X98" s="431"/>
      <c r="Y98" s="172"/>
      <c r="Z98" s="432">
        <f ca="1">IF(SUMPRODUCT(('[8]1'!$BT$9:$BU$36-'[8]1'!$BV$9:$BW$36)*--(TODAY()-('[8]1'!$A$9:$A$36)&gt;=$Z$4)*(('[8]1'!$C$9:$C$36)=$G98))-SUMPRODUCT(('[8]1'!$BV$9:$BW$36)*--(TODAY()-('[8]1'!$A$9:$A$36)&lt;$Z$4)*(('[8]1'!$C$9:$C$36)=G98))&lt;0,"",SUMPRODUCT(('[8]1'!$BT$9:$BU$36-'[8]1'!$BV$9:$BW$36)*--(TODAY()-('[8]1'!$A$9:$A$36)&gt;=$Z$4)*(('[8]1'!$C$9:$C$36)=$G98))-SUMPRODUCT(('[8]1'!$BV$9:$BW$36)*--(TODAY()-('[8]1'!$A$9:$A$36)&lt;$Z$4)*(('[8]1'!$C$9:$C$36)=G98)))</f>
        <v>0</v>
      </c>
      <c r="AA98" s="432">
        <f ca="1">IF(SUMPRODUCT(('[8]1'!$BT$9:$BU$36-'[8]1'!$BV$9:$BW$36)*--(TODAY()-('[8]1'!$A$9:$A$36)&gt;=$AA$4)*(('[8]1'!$C$9:$C$36)=$G98))-SUMPRODUCT(('[8]1'!$BV$9:$BW$36)*--(TODAY()-('[8]1'!$A$9:$A$36)&lt;$AA$4)*(('[8]1'!$C$9:$C$36)=$G98))-SUM(Z98:Z98)&lt;0,"",SUMPRODUCT(('[8]1'!$BT$9:$BU$36-'[8]1'!$BV$9:$BW$36)*--(TODAY()-('[8]1'!$A$9:$A$36)&gt;=$AA$4)*(('[8]1'!$C$9:$C$36)=$G98))-SUMPRODUCT(('[8]1'!$BV$9:$BW$36)*--(TODAY()-('[8]1'!$A$9:$A$36)&lt;$AA$4)*(('[8]1'!$C$9:$C$36)=$G98))-SUM(Z98:Z98))</f>
        <v>0</v>
      </c>
      <c r="AB98" s="432">
        <f ca="1">IF(SUMPRODUCT(('[8]1'!$BT$9:$BU$36-'[8]1'!$BV$9:$BW$36)*--(TODAY()-('[8]1'!$A$9:$A$36)&gt;=$AB$4)*(('[8]1'!$C$9:$C$36)=$G98))-SUMPRODUCT(('[8]1'!$BV$9:$BW$36)*--(TODAY()-('[8]1'!$A$9:$A$36)&lt;$AB$4)*(('[8]1'!$C$9:$C$36)=$G98))-SUM(Z98:AA98)&lt;0,"",SUMPRODUCT(('[8]1'!$BT$9:$BU$36-'[8]1'!$BV$9:$BW$36)*--(TODAY()-('[8]1'!$A$9:$A$36)&gt;=$AB$4)*(('[8]1'!$C$9:$C$36)=$G98))-SUMPRODUCT(('[8]1'!$BV$9:$BW$36)*--(TODAY()-('[8]1'!$A$9:$A$36)&lt;$AB$4)*(('[8]1'!$C$9:$C$36)=$G98))-SUM(Z98:AA98))</f>
        <v>0</v>
      </c>
      <c r="AC98" s="432">
        <f ca="1">IF(SUMPRODUCT(('[8]1'!$BT$9:$BU$36-'[8]1'!$BV$9:$BW$36)*--(TODAY()-('[8]1'!$A$9:$A$36)&gt;=$AC$4)*(('[8]1'!$C$9:$C$36)=$G98))-SUMPRODUCT(('[8]1'!$BV$9:$BW$36)*--(TODAY()-('[8]1'!$A$9:$A$36)&lt;$AC$4)*(('[8]1'!$C$9:$C$36)=$G98))-SUM(Z98:AB98)&lt;0,"",SUMPRODUCT(('[8]1'!$BT$9:$BU$36-'[8]1'!$BV$9:$BW$36)*--(TODAY()-('[8]1'!$A$9:$A$36)&gt;=$AC$4)*(('[8]1'!$C$9:$C$36)=$G98))-SUMPRODUCT(('[8]1'!$BV$9:$BW$36)*--(TODAY()-('[8]1'!$A$9:$A$36)&lt;$AC$4)*(('[8]1'!$C$9:$C$36)=$G98))-SUM(Z98:AB98))</f>
        <v>0</v>
      </c>
      <c r="AD98" s="432">
        <f ca="1">IF(SUMPRODUCT(('[8]1'!$BT$9:$BU$36-'[8]1'!$BV$9:$BW$36)*--(TODAY()-('[8]1'!$A$9:$A$36)&gt;=$AD$4)*(('[8]1'!$C$9:$C$36)=$G98))-SUMPRODUCT(('[8]1'!$BV$9:$BW$36)*--(TODAY()-('[8]1'!$A$9:$A$36)&lt;$AD$4)*(('[8]1'!$C$9:$C$36)=$G98))-SUM(Z98:AC98)&lt;0,"",SUMPRODUCT(('[8]1'!$BT$9:$BU$36-'[8]1'!$BV$9:$BW$36)*--(TODAY()-('[8]1'!$A$9:$A$36)&gt;=$AD$4)*(('[8]1'!$C$9:$C$36)=$G98))-SUMPRODUCT(('[8]1'!$BV$9:$BW$36)*--(TODAY()-('[8]1'!$A$9:$A$36)&lt;$AD$4)*(('[8]1'!$C$9:$C$36)=$G98))-SUM(Z98:AC98))</f>
        <v>0</v>
      </c>
      <c r="AE98" s="432">
        <f ca="1">IF(SUMPRODUCT(('[8]1'!$BT$9:$BU$36-'[8]1'!$BV$9:$BW$36)*--(TODAY()-('[8]1'!$A$9:$A$36)&gt;=$AE$4)*(('[8]1'!$C$9:$C$36)=$G98))-SUMPRODUCT(('[8]1'!$BV$9:$BW$36)*--(TODAY()-('[8]1'!$A$9:$A$36)&lt;$AE$4)*(('[8]1'!$C$9:$C$36)=$G98))-SUM(Z98:AD98)&lt;0,"",SUMPRODUCT(('[8]1'!$BT$9:$BU$36-'[8]1'!$BV$9:$BW$36)*--(TODAY()-('[8]1'!$A$9:$A$36)&gt;=$AE$4)*(('[8]1'!$C$9:$C$36)=$G98))-SUMPRODUCT(('[8]1'!$BV$9:$BW$36)*--(TODAY()-('[8]1'!$A$9:$A$36)&lt;$AE$4)*(('[8]1'!$C$9:$C$36)=$G98))-SUM(Z98:AD98))</f>
        <v>0</v>
      </c>
      <c r="AF98" s="433">
        <f ca="1">IF(SUMPRODUCT(('[8]1'!$BT$9:$BU$36-'[8]1'!$BV$9:$BW$36)*--(TODAY()-('[8]1'!$A$9:$A$36)&gt;=$AF$4)*(('[8]1'!$C$9:$C$36)=$G98))-SUMPRODUCT(('[8]1'!$BV$9:$BW$36)*--(TODAY()-('[8]1'!$A$9:$A$36)&lt;$AF$4)*(('[8]1'!$C$9:$C$36)=$G98))-SUM(Z98:AE98)&lt;0,"",SUMPRODUCT(('[8]1'!$BT$9:$BU$36-'[8]1'!$BV$9:$BW$36)*--(TODAY()-('[8]1'!$A$9:$A$36)&gt;=$AF$4)*(('[8]1'!$C$9:$C$36)=$G98))-SUMPRODUCT(('[8]1'!$BV$9:$BW$36)*--(TODAY()-('[8]1'!$A$9:$A$36)&lt;$AF$4)*(('[8]1'!$C$9:$C$36)=$G98))-SUM(Z98:AE98))</f>
        <v>0</v>
      </c>
    </row>
    <row r="99" spans="4:33" ht="15.75" thickBot="1">
      <c r="D99" s="557"/>
      <c r="E99" s="434">
        <v>12</v>
      </c>
      <c r="F99" s="435" t="s">
        <v>53</v>
      </c>
      <c r="G99" s="144" t="str">
        <f t="array" ref="G99">IFERROR(INDEX('5'!$H$8:$BK$117,SMALL(IF('5'!$BK$8:$BK$117&gt;0,ROW('5'!$BK$8:$BK$117)),ROW(G95))-4,COLUMN()-7),"")</f>
        <v/>
      </c>
      <c r="H99" s="436">
        <f>SUMIFS('[8]1'!BU:BU,'[8]1'!C:C,$G99,'[8]1'!BN:BN,$A$3)+SUMIFS('[8]1'!BT:BT,'[8]1'!C:C,$G99,'[8]1'!BN:BN,$A$3)-(SUMIFS('[8]1'!BW:BW,'[8]1'!C:C,$G99,'[8]1'!BN:BN,$A$3))-(SUMIFS('[8]1'!BV:BV,'[8]1'!C:C,$G99,'[8]1'!BN:BN,$A$3))</f>
        <v>0</v>
      </c>
      <c r="I99" s="437"/>
      <c r="J99" s="422">
        <f>P99+R99+T99</f>
        <v>0</v>
      </c>
      <c r="K99" s="423" t="str">
        <f>IF(O99&gt;=0," ",W99-#REF!)</f>
        <v xml:space="preserve"> </v>
      </c>
      <c r="L99" s="423" t="str">
        <f>IF(O99&gt;=0," ",MOD(K99,30))</f>
        <v xml:space="preserve"> </v>
      </c>
      <c r="M99" s="423" t="str">
        <f>IF(O99&gt;=0," ",TRUNC(K99/30))</f>
        <v xml:space="preserve"> </v>
      </c>
      <c r="N99" s="163">
        <f t="shared" si="102"/>
        <v>0</v>
      </c>
      <c r="O99" s="438" t="str">
        <f t="shared" si="103"/>
        <v/>
      </c>
      <c r="P99" s="425"/>
      <c r="Q99" s="168"/>
      <c r="R99" s="428"/>
      <c r="S99" s="168"/>
      <c r="T99" s="428"/>
      <c r="U99" s="168"/>
      <c r="V99" s="169">
        <f>MAX(Q99,S99,U99)</f>
        <v>0</v>
      </c>
      <c r="W99" s="170">
        <f ca="1">IF(V99&gt;1/1/2012,V99,NOW())</f>
        <v>44376.405651273148</v>
      </c>
      <c r="X99" s="431"/>
      <c r="Y99" s="172"/>
      <c r="Z99" s="432">
        <f ca="1">IF(SUMPRODUCT(('[8]1'!$BT$9:$BU$36-'[8]1'!$BV$9:$BW$36)*--(TODAY()-('[8]1'!$A$9:$A$36)&gt;=$Z$4)*(('[8]1'!$C$9:$C$36)=$G99))-SUMPRODUCT(('[8]1'!$BV$9:$BW$36)*--(TODAY()-('[8]1'!$A$9:$A$36)&lt;$Z$4)*(('[8]1'!$C$9:$C$36)=G99))&lt;0,"",SUMPRODUCT(('[8]1'!$BT$9:$BU$36-'[8]1'!$BV$9:$BW$36)*--(TODAY()-('[8]1'!$A$9:$A$36)&gt;=$Z$4)*(('[8]1'!$C$9:$C$36)=$G99))-SUMPRODUCT(('[8]1'!$BV$9:$BW$36)*--(TODAY()-('[8]1'!$A$9:$A$36)&lt;$Z$4)*(('[8]1'!$C$9:$C$36)=G99)))</f>
        <v>0</v>
      </c>
      <c r="AA99" s="432">
        <f ca="1">IF(SUMPRODUCT(('[8]1'!$BT$9:$BU$36-'[8]1'!$BV$9:$BW$36)*--(TODAY()-('[8]1'!$A$9:$A$36)&gt;=$AA$4)*(('[8]1'!$C$9:$C$36)=$G99))-SUMPRODUCT(('[8]1'!$BV$9:$BW$36)*--(TODAY()-('[8]1'!$A$9:$A$36)&lt;$AA$4)*(('[8]1'!$C$9:$C$36)=$G99))-SUM(Z99:Z99)&lt;0,"",SUMPRODUCT(('[8]1'!$BT$9:$BU$36-'[8]1'!$BV$9:$BW$36)*--(TODAY()-('[8]1'!$A$9:$A$36)&gt;=$AA$4)*(('[8]1'!$C$9:$C$36)=$G99))-SUMPRODUCT(('[8]1'!$BV$9:$BW$36)*--(TODAY()-('[8]1'!$A$9:$A$36)&lt;$AA$4)*(('[8]1'!$C$9:$C$36)=$G99))-SUM(Z99:Z99))</f>
        <v>0</v>
      </c>
      <c r="AB99" s="432">
        <f ca="1">IF(SUMPRODUCT(('[8]1'!$BT$9:$BU$36-'[8]1'!$BV$9:$BW$36)*--(TODAY()-('[8]1'!$A$9:$A$36)&gt;=$AB$4)*(('[8]1'!$C$9:$C$36)=$G99))-SUMPRODUCT(('[8]1'!$BV$9:$BW$36)*--(TODAY()-('[8]1'!$A$9:$A$36)&lt;$AB$4)*(('[8]1'!$C$9:$C$36)=$G99))-SUM(Z99:AA99)&lt;0,"",SUMPRODUCT(('[8]1'!$BT$9:$BU$36-'[8]1'!$BV$9:$BW$36)*--(TODAY()-('[8]1'!$A$9:$A$36)&gt;=$AB$4)*(('[8]1'!$C$9:$C$36)=$G99))-SUMPRODUCT(('[8]1'!$BV$9:$BW$36)*--(TODAY()-('[8]1'!$A$9:$A$36)&lt;$AB$4)*(('[8]1'!$C$9:$C$36)=$G99))-SUM(Z99:AA99))</f>
        <v>0</v>
      </c>
      <c r="AC99" s="432">
        <f ca="1">IF(SUMPRODUCT(('[8]1'!$BT$9:$BU$36-'[8]1'!$BV$9:$BW$36)*--(TODAY()-('[8]1'!$A$9:$A$36)&gt;=$AC$4)*(('[8]1'!$C$9:$C$36)=$G99))-SUMPRODUCT(('[8]1'!$BV$9:$BW$36)*--(TODAY()-('[8]1'!$A$9:$A$36)&lt;$AC$4)*(('[8]1'!$C$9:$C$36)=$G99))-SUM(Z99:AB99)&lt;0,"",SUMPRODUCT(('[8]1'!$BT$9:$BU$36-'[8]1'!$BV$9:$BW$36)*--(TODAY()-('[8]1'!$A$9:$A$36)&gt;=$AC$4)*(('[8]1'!$C$9:$C$36)=$G99))-SUMPRODUCT(('[8]1'!$BV$9:$BW$36)*--(TODAY()-('[8]1'!$A$9:$A$36)&lt;$AC$4)*(('[8]1'!$C$9:$C$36)=$G99))-SUM(Z99:AB99))</f>
        <v>0</v>
      </c>
      <c r="AD99" s="432">
        <f ca="1">IF(SUMPRODUCT(('[8]1'!$BT$9:$BU$36-'[8]1'!$BV$9:$BW$36)*--(TODAY()-('[8]1'!$A$9:$A$36)&gt;=$AD$4)*(('[8]1'!$C$9:$C$36)=$G99))-SUMPRODUCT(('[8]1'!$BV$9:$BW$36)*--(TODAY()-('[8]1'!$A$9:$A$36)&lt;$AD$4)*(('[8]1'!$C$9:$C$36)=$G99))-SUM(Z99:AC99)&lt;0,"",SUMPRODUCT(('[8]1'!$BT$9:$BU$36-'[8]1'!$BV$9:$BW$36)*--(TODAY()-('[8]1'!$A$9:$A$36)&gt;=$AD$4)*(('[8]1'!$C$9:$C$36)=$G99))-SUMPRODUCT(('[8]1'!$BV$9:$BW$36)*--(TODAY()-('[8]1'!$A$9:$A$36)&lt;$AD$4)*(('[8]1'!$C$9:$C$36)=$G99))-SUM(Z99:AC99))</f>
        <v>0</v>
      </c>
      <c r="AE99" s="432">
        <f ca="1">IF(SUMPRODUCT(('[8]1'!$BT$9:$BU$36-'[8]1'!$BV$9:$BW$36)*--(TODAY()-('[8]1'!$A$9:$A$36)&gt;=$AE$4)*(('[8]1'!$C$9:$C$36)=$G99))-SUMPRODUCT(('[8]1'!$BV$9:$BW$36)*--(TODAY()-('[8]1'!$A$9:$A$36)&lt;$AE$4)*(('[8]1'!$C$9:$C$36)=$G99))-SUM(Z99:AD99)&lt;0,"",SUMPRODUCT(('[8]1'!$BT$9:$BU$36-'[8]1'!$BV$9:$BW$36)*--(TODAY()-('[8]1'!$A$9:$A$36)&gt;=$AE$4)*(('[8]1'!$C$9:$C$36)=$G99))-SUMPRODUCT(('[8]1'!$BV$9:$BW$36)*--(TODAY()-('[8]1'!$A$9:$A$36)&lt;$AE$4)*(('[8]1'!$C$9:$C$36)=$G99))-SUM(Z99:AD99))</f>
        <v>0</v>
      </c>
      <c r="AF99" s="433">
        <f ca="1">IF(SUMPRODUCT(('[8]1'!$BT$9:$BU$36-'[8]1'!$BV$9:$BW$36)*--(TODAY()-('[8]1'!$A$9:$A$36)&gt;=$AF$4)*(('[8]1'!$C$9:$C$36)=$G99))-SUMPRODUCT(('[8]1'!$BV$9:$BW$36)*--(TODAY()-('[8]1'!$A$9:$A$36)&lt;$AF$4)*(('[8]1'!$C$9:$C$36)=$G99))-SUM(Z99:AE99)&lt;0,"",SUMPRODUCT(('[8]1'!$BT$9:$BU$36-'[8]1'!$BV$9:$BW$36)*--(TODAY()-('[8]1'!$A$9:$A$36)&gt;=$AF$4)*(('[8]1'!$C$9:$C$36)=$G99))-SUMPRODUCT(('[8]1'!$BV$9:$BW$36)*--(TODAY()-('[8]1'!$A$9:$A$36)&lt;$AF$4)*(('[8]1'!$C$9:$C$36)=$G99))-SUM(Z99:AE99))</f>
        <v>0</v>
      </c>
    </row>
    <row r="100" spans="4:33" ht="15.75" thickBot="1">
      <c r="D100" s="557"/>
      <c r="E100" s="434">
        <v>13</v>
      </c>
      <c r="F100" s="435" t="s">
        <v>53</v>
      </c>
      <c r="G100" s="144" t="str">
        <f t="array" ref="G100">IFERROR(INDEX('5'!$H$8:$BK$117,SMALL(IF('5'!$BK$8:$BK$117&gt;0,ROW('5'!$BK$8:$BK$117)),ROW(G96))-4,COLUMN()-7),"")</f>
        <v/>
      </c>
      <c r="H100" s="436">
        <f>SUMIFS('[8]1'!BU:BU,'[8]1'!C:C,$G100,'[8]1'!BN:BN,$A$3)+SUMIFS('[8]1'!BT:BT,'[8]1'!C:C,$G100,'[8]1'!BN:BN,$A$3)-(SUMIFS('[8]1'!BW:BW,'[8]1'!C:C,$G100,'[8]1'!BN:BN,$A$3))-(SUMIFS('[8]1'!BV:BV,'[8]1'!C:C,$G100,'[8]1'!BN:BN,$A$3))</f>
        <v>0</v>
      </c>
      <c r="I100" s="437"/>
      <c r="J100" s="422">
        <f>P100+R100+T100</f>
        <v>0</v>
      </c>
      <c r="K100" s="423" t="str">
        <f>IF(O100&gt;=0," ",W100-#REF!)</f>
        <v xml:space="preserve"> </v>
      </c>
      <c r="L100" s="423" t="str">
        <f>IF(O100&gt;=0," ",MOD(K100,30))</f>
        <v xml:space="preserve"> </v>
      </c>
      <c r="M100" s="423" t="str">
        <f>IF(O100&gt;=0," ",TRUNC(K100/30))</f>
        <v xml:space="preserve"> </v>
      </c>
      <c r="N100" s="163">
        <f t="shared" si="102"/>
        <v>0</v>
      </c>
      <c r="O100" s="438" t="str">
        <f t="shared" si="103"/>
        <v/>
      </c>
      <c r="P100" s="425"/>
      <c r="Q100" s="168"/>
      <c r="R100" s="428"/>
      <c r="S100" s="168"/>
      <c r="T100" s="428"/>
      <c r="U100" s="168"/>
      <c r="V100" s="169">
        <f>MAX(Q100,S100,U100)</f>
        <v>0</v>
      </c>
      <c r="W100" s="170">
        <f ca="1">IF(V100&gt;1/1/2012,V100,NOW())</f>
        <v>44376.405651273148</v>
      </c>
      <c r="X100" s="431"/>
      <c r="Y100" s="172"/>
      <c r="Z100" s="432">
        <f ca="1">IF(SUMPRODUCT(('[8]1'!$BT$9:$BU$36-'[8]1'!$BV$9:$BW$36)*--(TODAY()-('[8]1'!$A$9:$A$36)&gt;=$Z$4)*(('[8]1'!$C$9:$C$36)=$G100))-SUMPRODUCT(('[8]1'!$BV$9:$BW$36)*--(TODAY()-('[8]1'!$A$9:$A$36)&lt;$Z$4)*(('[8]1'!$C$9:$C$36)=G100))&lt;0,"",SUMPRODUCT(('[8]1'!$BT$9:$BU$36-'[8]1'!$BV$9:$BW$36)*--(TODAY()-('[8]1'!$A$9:$A$36)&gt;=$Z$4)*(('[8]1'!$C$9:$C$36)=$G100))-SUMPRODUCT(('[8]1'!$BV$9:$BW$36)*--(TODAY()-('[8]1'!$A$9:$A$36)&lt;$Z$4)*(('[8]1'!$C$9:$C$36)=G100)))</f>
        <v>0</v>
      </c>
      <c r="AA100" s="432">
        <f ca="1">IF(SUMPRODUCT(('[8]1'!$BT$9:$BU$36-'[8]1'!$BV$9:$BW$36)*--(TODAY()-('[8]1'!$A$9:$A$36)&gt;=$AA$4)*(('[8]1'!$C$9:$C$36)=$G100))-SUMPRODUCT(('[8]1'!$BV$9:$BW$36)*--(TODAY()-('[8]1'!$A$9:$A$36)&lt;$AA$4)*(('[8]1'!$C$9:$C$36)=$G100))-SUM(Z100:Z100)&lt;0,"",SUMPRODUCT(('[8]1'!$BT$9:$BU$36-'[8]1'!$BV$9:$BW$36)*--(TODAY()-('[8]1'!$A$9:$A$36)&gt;=$AA$4)*(('[8]1'!$C$9:$C$36)=$G100))-SUMPRODUCT(('[8]1'!$BV$9:$BW$36)*--(TODAY()-('[8]1'!$A$9:$A$36)&lt;$AA$4)*(('[8]1'!$C$9:$C$36)=$G100))-SUM(Z100:Z100))</f>
        <v>0</v>
      </c>
      <c r="AB100" s="432">
        <f ca="1">IF(SUMPRODUCT(('[8]1'!$BT$9:$BU$36-'[8]1'!$BV$9:$BW$36)*--(TODAY()-('[8]1'!$A$9:$A$36)&gt;=$AB$4)*(('[8]1'!$C$9:$C$36)=$G100))-SUMPRODUCT(('[8]1'!$BV$9:$BW$36)*--(TODAY()-('[8]1'!$A$9:$A$36)&lt;$AB$4)*(('[8]1'!$C$9:$C$36)=$G100))-SUM(Z100:AA100)&lt;0,"",SUMPRODUCT(('[8]1'!$BT$9:$BU$36-'[8]1'!$BV$9:$BW$36)*--(TODAY()-('[8]1'!$A$9:$A$36)&gt;=$AB$4)*(('[8]1'!$C$9:$C$36)=$G100))-SUMPRODUCT(('[8]1'!$BV$9:$BW$36)*--(TODAY()-('[8]1'!$A$9:$A$36)&lt;$AB$4)*(('[8]1'!$C$9:$C$36)=$G100))-SUM(Z100:AA100))</f>
        <v>0</v>
      </c>
      <c r="AC100" s="432">
        <f ca="1">IF(SUMPRODUCT(('[8]1'!$BT$9:$BU$36-'[8]1'!$BV$9:$BW$36)*--(TODAY()-('[8]1'!$A$9:$A$36)&gt;=$AC$4)*(('[8]1'!$C$9:$C$36)=$G100))-SUMPRODUCT(('[8]1'!$BV$9:$BW$36)*--(TODAY()-('[8]1'!$A$9:$A$36)&lt;$AC$4)*(('[8]1'!$C$9:$C$36)=$G100))-SUM(Z100:AB100)&lt;0,"",SUMPRODUCT(('[8]1'!$BT$9:$BU$36-'[8]1'!$BV$9:$BW$36)*--(TODAY()-('[8]1'!$A$9:$A$36)&gt;=$AC$4)*(('[8]1'!$C$9:$C$36)=$G100))-SUMPRODUCT(('[8]1'!$BV$9:$BW$36)*--(TODAY()-('[8]1'!$A$9:$A$36)&lt;$AC$4)*(('[8]1'!$C$9:$C$36)=$G100))-SUM(Z100:AB100))</f>
        <v>0</v>
      </c>
      <c r="AD100" s="432">
        <f ca="1">IF(SUMPRODUCT(('[8]1'!$BT$9:$BU$36-'[8]1'!$BV$9:$BW$36)*--(TODAY()-('[8]1'!$A$9:$A$36)&gt;=$AD$4)*(('[8]1'!$C$9:$C$36)=$G100))-SUMPRODUCT(('[8]1'!$BV$9:$BW$36)*--(TODAY()-('[8]1'!$A$9:$A$36)&lt;$AD$4)*(('[8]1'!$C$9:$C$36)=$G100))-SUM(Z100:AC100)&lt;0,"",SUMPRODUCT(('[8]1'!$BT$9:$BU$36-'[8]1'!$BV$9:$BW$36)*--(TODAY()-('[8]1'!$A$9:$A$36)&gt;=$AD$4)*(('[8]1'!$C$9:$C$36)=$G100))-SUMPRODUCT(('[8]1'!$BV$9:$BW$36)*--(TODAY()-('[8]1'!$A$9:$A$36)&lt;$AD$4)*(('[8]1'!$C$9:$C$36)=$G100))-SUM(Z100:AC100))</f>
        <v>0</v>
      </c>
      <c r="AE100" s="432">
        <f ca="1">IF(SUMPRODUCT(('[8]1'!$BT$9:$BU$36-'[8]1'!$BV$9:$BW$36)*--(TODAY()-('[8]1'!$A$9:$A$36)&gt;=$AE$4)*(('[8]1'!$C$9:$C$36)=$G100))-SUMPRODUCT(('[8]1'!$BV$9:$BW$36)*--(TODAY()-('[8]1'!$A$9:$A$36)&lt;$AE$4)*(('[8]1'!$C$9:$C$36)=$G100))-SUM(Z100:AD100)&lt;0,"",SUMPRODUCT(('[8]1'!$BT$9:$BU$36-'[8]1'!$BV$9:$BW$36)*--(TODAY()-('[8]1'!$A$9:$A$36)&gt;=$AE$4)*(('[8]1'!$C$9:$C$36)=$G100))-SUMPRODUCT(('[8]1'!$BV$9:$BW$36)*--(TODAY()-('[8]1'!$A$9:$A$36)&lt;$AE$4)*(('[8]1'!$C$9:$C$36)=$G100))-SUM(Z100:AD100))</f>
        <v>0</v>
      </c>
      <c r="AF100" s="433">
        <f ca="1">IF(SUMPRODUCT(('[8]1'!$BT$9:$BU$36-'[8]1'!$BV$9:$BW$36)*--(TODAY()-('[8]1'!$A$9:$A$36)&gt;=$AF$4)*(('[8]1'!$C$9:$C$36)=$G100))-SUMPRODUCT(('[8]1'!$BV$9:$BW$36)*--(TODAY()-('[8]1'!$A$9:$A$36)&lt;$AF$4)*(('[8]1'!$C$9:$C$36)=$G100))-SUM(Z100:AE100)&lt;0,"",SUMPRODUCT(('[8]1'!$BT$9:$BU$36-'[8]1'!$BV$9:$BW$36)*--(TODAY()-('[8]1'!$A$9:$A$36)&gt;=$AF$4)*(('[8]1'!$C$9:$C$36)=$G100))-SUMPRODUCT(('[8]1'!$BV$9:$BW$36)*--(TODAY()-('[8]1'!$A$9:$A$36)&lt;$AF$4)*(('[8]1'!$C$9:$C$36)=$G100))-SUM(Z100:AE100))</f>
        <v>0</v>
      </c>
    </row>
    <row r="101" spans="4:33" ht="15.75" thickBot="1">
      <c r="D101" s="557"/>
      <c r="E101" s="434">
        <v>14</v>
      </c>
      <c r="F101" s="435" t="s">
        <v>53</v>
      </c>
      <c r="G101" s="144" t="str">
        <f t="array" ref="G101">IFERROR(INDEX('5'!$H$8:$BK$117,SMALL(IF('5'!$BK$8:$BK$117&gt;0,ROW('5'!$BK$8:$BK$117)),ROW(G97))-4,COLUMN()-7),"")</f>
        <v/>
      </c>
      <c r="H101" s="436">
        <f>SUMIFS('[8]1'!BU:BU,'[8]1'!C:C,$G101,'[8]1'!BN:BN,$A$3)+SUMIFS('[8]1'!BT:BT,'[8]1'!C:C,$G101,'[8]1'!BN:BN,$A$3)-(SUMIFS('[8]1'!BW:BW,'[8]1'!C:C,$G101,'[8]1'!BN:BN,$A$3))-(SUMIFS('[8]1'!BV:BV,'[8]1'!C:C,$G101,'[8]1'!BN:BN,$A$3))</f>
        <v>0</v>
      </c>
      <c r="I101" s="437"/>
      <c r="J101" s="422">
        <f>P101+R101+T101</f>
        <v>0</v>
      </c>
      <c r="K101" s="423" t="str">
        <f>IF(O101&gt;=0," ",W101-#REF!)</f>
        <v xml:space="preserve"> </v>
      </c>
      <c r="L101" s="423" t="str">
        <f>IF(O101&gt;=0," ",MOD(K101,30))</f>
        <v xml:space="preserve"> </v>
      </c>
      <c r="M101" s="423" t="str">
        <f>IF(O101&gt;=0," ",TRUNC(K101/30))</f>
        <v xml:space="preserve"> </v>
      </c>
      <c r="N101" s="163">
        <f t="shared" si="102"/>
        <v>0</v>
      </c>
      <c r="O101" s="438" t="str">
        <f t="shared" si="103"/>
        <v/>
      </c>
      <c r="P101" s="425"/>
      <c r="Q101" s="168"/>
      <c r="R101" s="428"/>
      <c r="S101" s="168"/>
      <c r="T101" s="428"/>
      <c r="U101" s="168"/>
      <c r="V101" s="169">
        <f>MAX(Q101,S101,U101)</f>
        <v>0</v>
      </c>
      <c r="W101" s="170">
        <f ca="1">IF(V101&gt;1/1/2012,V101,NOW())</f>
        <v>44376.405651273148</v>
      </c>
      <c r="X101" s="431"/>
      <c r="Y101" s="172"/>
      <c r="Z101" s="432">
        <f ca="1">IF(SUMPRODUCT(('[8]1'!$BT$9:$BU$36-'[8]1'!$BV$9:$BW$36)*--(TODAY()-('[8]1'!$A$9:$A$36)&gt;=$Z$4)*(('[8]1'!$C$9:$C$36)=$G101))-SUMPRODUCT(('[8]1'!$BV$9:$BW$36)*--(TODAY()-('[8]1'!$A$9:$A$36)&lt;$Z$4)*(('[8]1'!$C$9:$C$36)=G101))&lt;0,"",SUMPRODUCT(('[8]1'!$BT$9:$BU$36-'[8]1'!$BV$9:$BW$36)*--(TODAY()-('[8]1'!$A$9:$A$36)&gt;=$Z$4)*(('[8]1'!$C$9:$C$36)=$G101))-SUMPRODUCT(('[8]1'!$BV$9:$BW$36)*--(TODAY()-('[8]1'!$A$9:$A$36)&lt;$Z$4)*(('[8]1'!$C$9:$C$36)=G101)))</f>
        <v>0</v>
      </c>
      <c r="AA101" s="432">
        <f ca="1">IF(SUMPRODUCT(('[8]1'!$BT$9:$BU$36-'[8]1'!$BV$9:$BW$36)*--(TODAY()-('[8]1'!$A$9:$A$36)&gt;=$AA$4)*(('[8]1'!$C$9:$C$36)=$G101))-SUMPRODUCT(('[8]1'!$BV$9:$BW$36)*--(TODAY()-('[8]1'!$A$9:$A$36)&lt;$AA$4)*(('[8]1'!$C$9:$C$36)=$G101))-SUM(Z101:Z101)&lt;0,"",SUMPRODUCT(('[8]1'!$BT$9:$BU$36-'[8]1'!$BV$9:$BW$36)*--(TODAY()-('[8]1'!$A$9:$A$36)&gt;=$AA$4)*(('[8]1'!$C$9:$C$36)=$G101))-SUMPRODUCT(('[8]1'!$BV$9:$BW$36)*--(TODAY()-('[8]1'!$A$9:$A$36)&lt;$AA$4)*(('[8]1'!$C$9:$C$36)=$G101))-SUM(Z101:Z101))</f>
        <v>0</v>
      </c>
      <c r="AB101" s="432">
        <f ca="1">IF(SUMPRODUCT(('[8]1'!$BT$9:$BU$36-'[8]1'!$BV$9:$BW$36)*--(TODAY()-('[8]1'!$A$9:$A$36)&gt;=$AB$4)*(('[8]1'!$C$9:$C$36)=$G101))-SUMPRODUCT(('[8]1'!$BV$9:$BW$36)*--(TODAY()-('[8]1'!$A$9:$A$36)&lt;$AB$4)*(('[8]1'!$C$9:$C$36)=$G101))-SUM(Z101:AA101)&lt;0,"",SUMPRODUCT(('[8]1'!$BT$9:$BU$36-'[8]1'!$BV$9:$BW$36)*--(TODAY()-('[8]1'!$A$9:$A$36)&gt;=$AB$4)*(('[8]1'!$C$9:$C$36)=$G101))-SUMPRODUCT(('[8]1'!$BV$9:$BW$36)*--(TODAY()-('[8]1'!$A$9:$A$36)&lt;$AB$4)*(('[8]1'!$C$9:$C$36)=$G101))-SUM(Z101:AA101))</f>
        <v>0</v>
      </c>
      <c r="AC101" s="432">
        <f ca="1">IF(SUMPRODUCT(('[8]1'!$BT$9:$BU$36-'[8]1'!$BV$9:$BW$36)*--(TODAY()-('[8]1'!$A$9:$A$36)&gt;=$AC$4)*(('[8]1'!$C$9:$C$36)=$G101))-SUMPRODUCT(('[8]1'!$BV$9:$BW$36)*--(TODAY()-('[8]1'!$A$9:$A$36)&lt;$AC$4)*(('[8]1'!$C$9:$C$36)=$G101))-SUM(Z101:AB101)&lt;0,"",SUMPRODUCT(('[8]1'!$BT$9:$BU$36-'[8]1'!$BV$9:$BW$36)*--(TODAY()-('[8]1'!$A$9:$A$36)&gt;=$AC$4)*(('[8]1'!$C$9:$C$36)=$G101))-SUMPRODUCT(('[8]1'!$BV$9:$BW$36)*--(TODAY()-('[8]1'!$A$9:$A$36)&lt;$AC$4)*(('[8]1'!$C$9:$C$36)=$G101))-SUM(Z101:AB101))</f>
        <v>0</v>
      </c>
      <c r="AD101" s="432">
        <f ca="1">IF(SUMPRODUCT(('[8]1'!$BT$9:$BU$36-'[8]1'!$BV$9:$BW$36)*--(TODAY()-('[8]1'!$A$9:$A$36)&gt;=$AD$4)*(('[8]1'!$C$9:$C$36)=$G101))-SUMPRODUCT(('[8]1'!$BV$9:$BW$36)*--(TODAY()-('[8]1'!$A$9:$A$36)&lt;$AD$4)*(('[8]1'!$C$9:$C$36)=$G101))-SUM(Z101:AC101)&lt;0,"",SUMPRODUCT(('[8]1'!$BT$9:$BU$36-'[8]1'!$BV$9:$BW$36)*--(TODAY()-('[8]1'!$A$9:$A$36)&gt;=$AD$4)*(('[8]1'!$C$9:$C$36)=$G101))-SUMPRODUCT(('[8]1'!$BV$9:$BW$36)*--(TODAY()-('[8]1'!$A$9:$A$36)&lt;$AD$4)*(('[8]1'!$C$9:$C$36)=$G101))-SUM(Z101:AC101))</f>
        <v>0</v>
      </c>
      <c r="AE101" s="432">
        <f ca="1">IF(SUMPRODUCT(('[8]1'!$BT$9:$BU$36-'[8]1'!$BV$9:$BW$36)*--(TODAY()-('[8]1'!$A$9:$A$36)&gt;=$AE$4)*(('[8]1'!$C$9:$C$36)=$G101))-SUMPRODUCT(('[8]1'!$BV$9:$BW$36)*--(TODAY()-('[8]1'!$A$9:$A$36)&lt;$AE$4)*(('[8]1'!$C$9:$C$36)=$G101))-SUM(Z101:AD101)&lt;0,"",SUMPRODUCT(('[8]1'!$BT$9:$BU$36-'[8]1'!$BV$9:$BW$36)*--(TODAY()-('[8]1'!$A$9:$A$36)&gt;=$AE$4)*(('[8]1'!$C$9:$C$36)=$G101))-SUMPRODUCT(('[8]1'!$BV$9:$BW$36)*--(TODAY()-('[8]1'!$A$9:$A$36)&lt;$AE$4)*(('[8]1'!$C$9:$C$36)=$G101))-SUM(Z101:AD101))</f>
        <v>0</v>
      </c>
      <c r="AF101" s="433">
        <f ca="1">IF(SUMPRODUCT(('[8]1'!$BT$9:$BU$36-'[8]1'!$BV$9:$BW$36)*--(TODAY()-('[8]1'!$A$9:$A$36)&gt;=$AF$4)*(('[8]1'!$C$9:$C$36)=$G101))-SUMPRODUCT(('[8]1'!$BV$9:$BW$36)*--(TODAY()-('[8]1'!$A$9:$A$36)&lt;$AF$4)*(('[8]1'!$C$9:$C$36)=$G101))-SUM(Z101:AE101)&lt;0,"",SUMPRODUCT(('[8]1'!$BT$9:$BU$36-'[8]1'!$BV$9:$BW$36)*--(TODAY()-('[8]1'!$A$9:$A$36)&gt;=$AF$4)*(('[8]1'!$C$9:$C$36)=$G101))-SUMPRODUCT(('[8]1'!$BV$9:$BW$36)*--(TODAY()-('[8]1'!$A$9:$A$36)&lt;$AF$4)*(('[8]1'!$C$9:$C$36)=$G101))-SUM(Z101:AE101))</f>
        <v>0</v>
      </c>
    </row>
    <row r="102" spans="4:33" ht="15.75" thickBot="1">
      <c r="D102" s="558"/>
      <c r="E102" s="443">
        <v>15</v>
      </c>
      <c r="F102" s="444" t="s">
        <v>53</v>
      </c>
      <c r="G102" s="144" t="str">
        <f t="array" ref="G102">IFERROR(INDEX('5'!$H$8:$BK$117,SMALL(IF('5'!$BK$8:$BK$117&gt;0,ROW('5'!$BK$8:$BK$117)),ROW(G98))-4,COLUMN()-7),"")</f>
        <v/>
      </c>
      <c r="H102" s="445">
        <f>SUMIFS('[8]1'!BU:BU,'[8]1'!C:C,$G102,'[8]1'!BN:BN,$A$3)+SUMIFS('[8]1'!BT:BT,'[8]1'!C:C,$G102,'[8]1'!BN:BN,$A$3)-(SUMIFS('[8]1'!BW:BW,'[8]1'!C:C,$G102,'[8]1'!BN:BN,$A$3))-(SUMIFS('[8]1'!BV:BV,'[8]1'!C:C,$G102,'[8]1'!BN:BN,$A$3))</f>
        <v>0</v>
      </c>
      <c r="I102" s="446"/>
      <c r="J102" s="447">
        <f>P102+R102+T102</f>
        <v>0</v>
      </c>
      <c r="K102" s="448" t="str">
        <f>IF(O102&gt;=0," ",W102-#REF!)</f>
        <v xml:space="preserve"> </v>
      </c>
      <c r="L102" s="448" t="str">
        <f>IF(O102&gt;=0," ",MOD(K102,30))</f>
        <v xml:space="preserve"> </v>
      </c>
      <c r="M102" s="448" t="str">
        <f>IF(O102&gt;=0," ",TRUNC(K102/30))</f>
        <v xml:space="preserve"> </v>
      </c>
      <c r="N102" s="254">
        <f t="shared" si="102"/>
        <v>0</v>
      </c>
      <c r="O102" s="449" t="str">
        <f t="shared" si="103"/>
        <v/>
      </c>
      <c r="P102" s="450"/>
      <c r="Q102" s="241"/>
      <c r="R102" s="451"/>
      <c r="S102" s="241"/>
      <c r="T102" s="451"/>
      <c r="U102" s="241"/>
      <c r="V102" s="243">
        <f>MAX(Q102,S102,U102)</f>
        <v>0</v>
      </c>
      <c r="W102" s="244">
        <f ca="1">IF(V102&gt;1/1/2012,V102,NOW())</f>
        <v>44376.405651273148</v>
      </c>
      <c r="X102" s="452"/>
      <c r="Y102" s="246"/>
      <c r="Z102" s="453">
        <f ca="1">IF(SUMPRODUCT(('[8]1'!$BT$9:$BU$36-'[8]1'!$BV$9:$BW$36)*--(TODAY()-('[8]1'!$A$9:$A$36)&gt;=$Z$4)*(('[8]1'!$C$9:$C$36)=$G102))-SUMPRODUCT(('[8]1'!$BV$9:$BW$36)*--(TODAY()-('[8]1'!$A$9:$A$36)&lt;$Z$4)*(('[8]1'!$C$9:$C$36)=G102))&lt;0,"",SUMPRODUCT(('[8]1'!$BT$9:$BU$36-'[8]1'!$BV$9:$BW$36)*--(TODAY()-('[8]1'!$A$9:$A$36)&gt;=$Z$4)*(('[8]1'!$C$9:$C$36)=$G102))-SUMPRODUCT(('[8]1'!$BV$9:$BW$36)*--(TODAY()-('[8]1'!$A$9:$A$36)&lt;$Z$4)*(('[8]1'!$C$9:$C$36)=G102)))</f>
        <v>0</v>
      </c>
      <c r="AA102" s="453">
        <f ca="1">IF(SUMPRODUCT(('[8]1'!$BT$9:$BU$36-'[8]1'!$BV$9:$BW$36)*--(TODAY()-('[8]1'!$A$9:$A$36)&gt;=$AA$4)*(('[8]1'!$C$9:$C$36)=$G102))-SUMPRODUCT(('[8]1'!$BV$9:$BW$36)*--(TODAY()-('[8]1'!$A$9:$A$36)&lt;$AA$4)*(('[8]1'!$C$9:$C$36)=$G102))-SUM(Z102:Z102)&lt;0,"",SUMPRODUCT(('[8]1'!$BT$9:$BU$36-'[8]1'!$BV$9:$BW$36)*--(TODAY()-('[8]1'!$A$9:$A$36)&gt;=$AA$4)*(('[8]1'!$C$9:$C$36)=$G102))-SUMPRODUCT(('[8]1'!$BV$9:$BW$36)*--(TODAY()-('[8]1'!$A$9:$A$36)&lt;$AA$4)*(('[8]1'!$C$9:$C$36)=$G102))-SUM(Z102:Z102))</f>
        <v>0</v>
      </c>
      <c r="AB102" s="453">
        <f ca="1">IF(SUMPRODUCT(('[8]1'!$BT$9:$BU$36-'[8]1'!$BV$9:$BW$36)*--(TODAY()-('[8]1'!$A$9:$A$36)&gt;=$AB$4)*(('[8]1'!$C$9:$C$36)=$G102))-SUMPRODUCT(('[8]1'!$BV$9:$BW$36)*--(TODAY()-('[8]1'!$A$9:$A$36)&lt;$AB$4)*(('[8]1'!$C$9:$C$36)=$G102))-SUM(Z102:AA102)&lt;0,"",SUMPRODUCT(('[8]1'!$BT$9:$BU$36-'[8]1'!$BV$9:$BW$36)*--(TODAY()-('[8]1'!$A$9:$A$36)&gt;=$AB$4)*(('[8]1'!$C$9:$C$36)=$G102))-SUMPRODUCT(('[8]1'!$BV$9:$BW$36)*--(TODAY()-('[8]1'!$A$9:$A$36)&lt;$AB$4)*(('[8]1'!$C$9:$C$36)=$G102))-SUM(Z102:AA102))</f>
        <v>0</v>
      </c>
      <c r="AC102" s="453">
        <f ca="1">IF(SUMPRODUCT(('[8]1'!$BT$9:$BU$36-'[8]1'!$BV$9:$BW$36)*--(TODAY()-('[8]1'!$A$9:$A$36)&gt;=$AC$4)*(('[8]1'!$C$9:$C$36)=$G102))-SUMPRODUCT(('[8]1'!$BV$9:$BW$36)*--(TODAY()-('[8]1'!$A$9:$A$36)&lt;$AC$4)*(('[8]1'!$C$9:$C$36)=$G102))-SUM(Z102:AB102)&lt;0,"",SUMPRODUCT(('[8]1'!$BT$9:$BU$36-'[8]1'!$BV$9:$BW$36)*--(TODAY()-('[8]1'!$A$9:$A$36)&gt;=$AC$4)*(('[8]1'!$C$9:$C$36)=$G102))-SUMPRODUCT(('[8]1'!$BV$9:$BW$36)*--(TODAY()-('[8]1'!$A$9:$A$36)&lt;$AC$4)*(('[8]1'!$C$9:$C$36)=$G102))-SUM(Z102:AB102))</f>
        <v>0</v>
      </c>
      <c r="AD102" s="453">
        <f ca="1">IF(SUMPRODUCT(('[8]1'!$BT$9:$BU$36-'[8]1'!$BV$9:$BW$36)*--(TODAY()-('[8]1'!$A$9:$A$36)&gt;=$AD$4)*(('[8]1'!$C$9:$C$36)=$G102))-SUMPRODUCT(('[8]1'!$BV$9:$BW$36)*--(TODAY()-('[8]1'!$A$9:$A$36)&lt;$AD$4)*(('[8]1'!$C$9:$C$36)=$G102))-SUM(Z102:AC102)&lt;0,"",SUMPRODUCT(('[8]1'!$BT$9:$BU$36-'[8]1'!$BV$9:$BW$36)*--(TODAY()-('[8]1'!$A$9:$A$36)&gt;=$AD$4)*(('[8]1'!$C$9:$C$36)=$G102))-SUMPRODUCT(('[8]1'!$BV$9:$BW$36)*--(TODAY()-('[8]1'!$A$9:$A$36)&lt;$AD$4)*(('[8]1'!$C$9:$C$36)=$G102))-SUM(Z102:AC102))</f>
        <v>0</v>
      </c>
      <c r="AE102" s="453">
        <f ca="1">IF(SUMPRODUCT(('[8]1'!$BT$9:$BU$36-'[8]1'!$BV$9:$BW$36)*--(TODAY()-('[8]1'!$A$9:$A$36)&gt;=$AE$4)*(('[8]1'!$C$9:$C$36)=$G102))-SUMPRODUCT(('[8]1'!$BV$9:$BW$36)*--(TODAY()-('[8]1'!$A$9:$A$36)&lt;$AE$4)*(('[8]1'!$C$9:$C$36)=$G102))-SUM(Z102:AD102)&lt;0,"",SUMPRODUCT(('[8]1'!$BT$9:$BU$36-'[8]1'!$BV$9:$BW$36)*--(TODAY()-('[8]1'!$A$9:$A$36)&gt;=$AE$4)*(('[8]1'!$C$9:$C$36)=$G102))-SUMPRODUCT(('[8]1'!$BV$9:$BW$36)*--(TODAY()-('[8]1'!$A$9:$A$36)&lt;$AE$4)*(('[8]1'!$C$9:$C$36)=$G102))-SUM(Z102:AD102))</f>
        <v>0</v>
      </c>
      <c r="AF102" s="454">
        <f ca="1">IF(SUMPRODUCT(('[8]1'!$BT$9:$BU$36-'[8]1'!$BV$9:$BW$36)*--(TODAY()-('[8]1'!$A$9:$A$36)&gt;=$AF$4)*(('[8]1'!$C$9:$C$36)=$G102))-SUMPRODUCT(('[8]1'!$BV$9:$BW$36)*--(TODAY()-('[8]1'!$A$9:$A$36)&lt;$AF$4)*(('[8]1'!$C$9:$C$36)=$G102))-SUM(Z102:AE102)&lt;0,"",SUMPRODUCT(('[8]1'!$BT$9:$BU$36-'[8]1'!$BV$9:$BW$36)*--(TODAY()-('[8]1'!$A$9:$A$36)&gt;=$AF$4)*(('[8]1'!$C$9:$C$36)=$G102))-SUMPRODUCT(('[8]1'!$BV$9:$BW$36)*--(TODAY()-('[8]1'!$A$9:$A$36)&lt;$AF$4)*(('[8]1'!$C$9:$C$36)=$G102))-SUM(Z102:AE102))</f>
        <v>0</v>
      </c>
    </row>
    <row r="103" spans="4:33" ht="15" customHeight="1" thickBot="1">
      <c r="D103" s="455"/>
      <c r="E103" s="418">
        <v>16</v>
      </c>
      <c r="F103" s="419" t="s">
        <v>53</v>
      </c>
      <c r="G103" s="144" t="str">
        <f t="array" ref="G103">IFERROR(INDEX('5'!$H$8:$BK$117,SMALL(IF('5'!$BK$8:$BK$117&gt;0,ROW('5'!$BK$8:$BK$117)),ROW(G99))-4,COLUMN()-7),"")</f>
        <v/>
      </c>
      <c r="H103" s="456">
        <f>SUMIFS('[8]1'!BU:BU,'[8]1'!C:C,$G103,'[8]1'!BN:BN,$A$3)+SUMIFS('[8]1'!BT:BT,'[8]1'!C:C,$G103,'[8]1'!BN:BN,$A$3)-(SUMIFS('[8]1'!BW:BW,'[8]1'!C:C,$G103,'[8]1'!BN:BN,$A$3))-(SUMIFS('[8]1'!BV:BV,'[8]1'!C:C,$G103,'[8]1'!BN:BN,$A$3))</f>
        <v>0</v>
      </c>
      <c r="I103" s="457"/>
      <c r="J103" s="458"/>
      <c r="K103" s="459"/>
      <c r="L103" s="459"/>
      <c r="M103" s="459"/>
      <c r="N103" s="148">
        <f t="shared" si="102"/>
        <v>0</v>
      </c>
      <c r="O103" s="460" t="str">
        <f t="shared" si="103"/>
        <v/>
      </c>
      <c r="P103" s="461"/>
      <c r="Q103" s="152"/>
      <c r="R103" s="441"/>
      <c r="S103" s="152"/>
      <c r="T103" s="441"/>
      <c r="U103" s="152"/>
      <c r="V103" s="153"/>
      <c r="W103" s="154"/>
      <c r="X103" s="462"/>
      <c r="Y103" s="156"/>
      <c r="Z103" s="463">
        <f ca="1">IF(SUMPRODUCT(('[8]1'!$BT$9:$BU$36-'[8]1'!$BV$9:$BW$36)*--(TODAY()-('[8]1'!$A$9:$A$36)&gt;=$Z$4)*(('[8]1'!$C$9:$C$36)=$G103))-SUMPRODUCT(('[8]1'!$BV$9:$BW$36)*--(TODAY()-('[8]1'!$A$9:$A$36)&lt;$Z$4)*(('[8]1'!$C$9:$C$36)=G103))&lt;0,"",SUMPRODUCT(('[8]1'!$BT$9:$BU$36-'[8]1'!$BV$9:$BW$36)*--(TODAY()-('[8]1'!$A$9:$A$36)&gt;=$Z$4)*(('[8]1'!$C$9:$C$36)=$G103))-SUMPRODUCT(('[8]1'!$BV$9:$BW$36)*--(TODAY()-('[8]1'!$A$9:$A$36)&lt;$Z$4)*(('[8]1'!$C$9:$C$36)=G103)))</f>
        <v>0</v>
      </c>
      <c r="AA103" s="463">
        <f ca="1">IF(SUMPRODUCT(('[8]1'!$BT$9:$BU$36-'[8]1'!$BV$9:$BW$36)*--(TODAY()-('[8]1'!$A$9:$A$36)&gt;=$AA$4)*(('[8]1'!$C$9:$C$36)=$G103))-SUMPRODUCT(('[8]1'!$BV$9:$BW$36)*--(TODAY()-('[8]1'!$A$9:$A$36)&lt;$AA$4)*(('[8]1'!$C$9:$C$36)=$G103))-SUM(Z103:Z103)&lt;0,"",SUMPRODUCT(('[8]1'!$BT$9:$BU$36-'[8]1'!$BV$9:$BW$36)*--(TODAY()-('[8]1'!$A$9:$A$36)&gt;=$AA$4)*(('[8]1'!$C$9:$C$36)=$G103))-SUMPRODUCT(('[8]1'!$BV$9:$BW$36)*--(TODAY()-('[8]1'!$A$9:$A$36)&lt;$AA$4)*(('[8]1'!$C$9:$C$36)=$G103))-SUM(Z103:Z103))</f>
        <v>0</v>
      </c>
      <c r="AB103" s="463">
        <f ca="1">IF(SUMPRODUCT(('[8]1'!$BT$9:$BU$36-'[8]1'!$BV$9:$BW$36)*--(TODAY()-('[8]1'!$A$9:$A$36)&gt;=$AB$4)*(('[8]1'!$C$9:$C$36)=$G103))-SUMPRODUCT(('[8]1'!$BV$9:$BW$36)*--(TODAY()-('[8]1'!$A$9:$A$36)&lt;$AB$4)*(('[8]1'!$C$9:$C$36)=$G103))-SUM(Z103:AA103)&lt;0,"",SUMPRODUCT(('[8]1'!$BT$9:$BU$36-'[8]1'!$BV$9:$BW$36)*--(TODAY()-('[8]1'!$A$9:$A$36)&gt;=$AB$4)*(('[8]1'!$C$9:$C$36)=$G103))-SUMPRODUCT(('[8]1'!$BV$9:$BW$36)*--(TODAY()-('[8]1'!$A$9:$A$36)&lt;$AB$4)*(('[8]1'!$C$9:$C$36)=$G103))-SUM(Z103:AA103))</f>
        <v>0</v>
      </c>
      <c r="AC103" s="463">
        <f ca="1">IF(SUMPRODUCT(('[8]1'!$BT$9:$BU$36-'[8]1'!$BV$9:$BW$36)*--(TODAY()-('[8]1'!$A$9:$A$36)&gt;=$AC$4)*(('[8]1'!$C$9:$C$36)=$G103))-SUMPRODUCT(('[8]1'!$BV$9:$BW$36)*--(TODAY()-('[8]1'!$A$9:$A$36)&lt;$AC$4)*(('[8]1'!$C$9:$C$36)=$G103))-SUM(Z103:AB103)&lt;0,"",SUMPRODUCT(('[8]1'!$BT$9:$BU$36-'[8]1'!$BV$9:$BW$36)*--(TODAY()-('[8]1'!$A$9:$A$36)&gt;=$AC$4)*(('[8]1'!$C$9:$C$36)=$G103))-SUMPRODUCT(('[8]1'!$BV$9:$BW$36)*--(TODAY()-('[8]1'!$A$9:$A$36)&lt;$AC$4)*(('[8]1'!$C$9:$C$36)=$G103))-SUM(Z103:AB103))</f>
        <v>0</v>
      </c>
      <c r="AD103" s="463">
        <f ca="1">IF(SUMPRODUCT(('[8]1'!$BT$9:$BU$36-'[8]1'!$BV$9:$BW$36)*--(TODAY()-('[8]1'!$A$9:$A$36)&gt;=$AD$4)*(('[8]1'!$C$9:$C$36)=$G103))-SUMPRODUCT(('[8]1'!$BV$9:$BW$36)*--(TODAY()-('[8]1'!$A$9:$A$36)&lt;$AD$4)*(('[8]1'!$C$9:$C$36)=$G103))-SUM(Z103:AC103)&lt;0,"",SUMPRODUCT(('[8]1'!$BT$9:$BU$36-'[8]1'!$BV$9:$BW$36)*--(TODAY()-('[8]1'!$A$9:$A$36)&gt;=$AD$4)*(('[8]1'!$C$9:$C$36)=$G103))-SUMPRODUCT(('[8]1'!$BV$9:$BW$36)*--(TODAY()-('[8]1'!$A$9:$A$36)&lt;$AD$4)*(('[8]1'!$C$9:$C$36)=$G103))-SUM(Z103:AC103))</f>
        <v>0</v>
      </c>
      <c r="AE103" s="463">
        <f ca="1">IF(SUMPRODUCT(('[8]1'!$BT$9:$BU$36-'[8]1'!$BV$9:$BW$36)*--(TODAY()-('[8]1'!$A$9:$A$36)&gt;=$AE$4)*(('[8]1'!$C$9:$C$36)=$G103))-SUMPRODUCT(('[8]1'!$BV$9:$BW$36)*--(TODAY()-('[8]1'!$A$9:$A$36)&lt;$AE$4)*(('[8]1'!$C$9:$C$36)=$G103))-SUM(Z103:AD103)&lt;0,"",SUMPRODUCT(('[8]1'!$BT$9:$BU$36-'[8]1'!$BV$9:$BW$36)*--(TODAY()-('[8]1'!$A$9:$A$36)&gt;=$AE$4)*(('[8]1'!$C$9:$C$36)=$G103))-SUMPRODUCT(('[8]1'!$BV$9:$BW$36)*--(TODAY()-('[8]1'!$A$9:$A$36)&lt;$AE$4)*(('[8]1'!$C$9:$C$36)=$G103))-SUM(Z103:AD103))</f>
        <v>0</v>
      </c>
      <c r="AF103" s="464">
        <f ca="1">IF(SUMPRODUCT(('[8]1'!$BT$9:$BU$36-'[8]1'!$BV$9:$BW$36)*--(TODAY()-('[8]1'!$A$9:$A$36)&gt;=$AF$4)*(('[8]1'!$C$9:$C$36)=$G103))-SUMPRODUCT(('[8]1'!$BV$9:$BW$36)*--(TODAY()-('[8]1'!$A$9:$A$36)&lt;$AF$4)*(('[8]1'!$C$9:$C$36)=$G103))-SUM(Z103:AE103)&lt;0,"",SUMPRODUCT(('[8]1'!$BT$9:$BU$36-'[8]1'!$BV$9:$BW$36)*--(TODAY()-('[8]1'!$A$9:$A$36)&gt;=$AF$4)*(('[8]1'!$C$9:$C$36)=$G103))-SUMPRODUCT(('[8]1'!$BV$9:$BW$36)*--(TODAY()-('[8]1'!$A$9:$A$36)&lt;$AF$4)*(('[8]1'!$C$9:$C$36)=$G103))-SUM(Z103:AE103))</f>
        <v>0</v>
      </c>
    </row>
    <row r="104" spans="4:33" ht="15" customHeight="1" thickBot="1">
      <c r="D104" s="455"/>
      <c r="E104" s="434">
        <v>17</v>
      </c>
      <c r="F104" s="465" t="s">
        <v>53</v>
      </c>
      <c r="G104" s="144" t="str">
        <f t="array" ref="G104">IFERROR(INDEX('5'!$H$8:$BK$117,SMALL(IF('5'!$BK$8:$BK$117&gt;0,ROW('5'!$BK$8:$BK$117)),ROW(G100))-4,COLUMN()-7),"")</f>
        <v/>
      </c>
      <c r="H104" s="436">
        <f>SUMIFS('[8]1'!BU:BU,'[8]1'!C:C,$G104,'[8]1'!BN:BN,$A$3)+SUMIFS('[8]1'!BT:BT,'[8]1'!C:C,$G104,'[8]1'!BN:BN,$A$3)-(SUMIFS('[8]1'!BW:BW,'[8]1'!C:C,$G104,'[8]1'!BN:BN,$A$3))-(SUMIFS('[8]1'!BV:BV,'[8]1'!C:C,$G104,'[8]1'!BN:BN,$A$3))</f>
        <v>0</v>
      </c>
      <c r="I104" s="437"/>
      <c r="J104" s="422"/>
      <c r="K104" s="423"/>
      <c r="L104" s="423"/>
      <c r="M104" s="423"/>
      <c r="N104" s="163">
        <f t="shared" si="102"/>
        <v>0</v>
      </c>
      <c r="O104" s="178" t="str">
        <f t="shared" si="103"/>
        <v/>
      </c>
      <c r="P104" s="425"/>
      <c r="Q104" s="168"/>
      <c r="R104" s="428"/>
      <c r="S104" s="168"/>
      <c r="T104" s="428"/>
      <c r="U104" s="168"/>
      <c r="V104" s="169"/>
      <c r="W104" s="170"/>
      <c r="X104" s="431"/>
      <c r="Y104" s="172"/>
      <c r="Z104" s="432">
        <f ca="1">IF(SUMPRODUCT(('[8]1'!$BT$9:$BU$36-'[8]1'!$BV$9:$BW$36)*--(TODAY()-('[8]1'!$A$9:$A$36)&gt;=$Z$4)*(('[8]1'!$C$9:$C$36)=$G104))-SUMPRODUCT(('[8]1'!$BV$9:$BW$36)*--(TODAY()-('[8]1'!$A$9:$A$36)&lt;$Z$4)*(('[8]1'!$C$9:$C$36)=G104))&lt;0,"",SUMPRODUCT(('[8]1'!$BT$9:$BU$36-'[8]1'!$BV$9:$BW$36)*--(TODAY()-('[8]1'!$A$9:$A$36)&gt;=$Z$4)*(('[8]1'!$C$9:$C$36)=$G104))-SUMPRODUCT(('[8]1'!$BV$9:$BW$36)*--(TODAY()-('[8]1'!$A$9:$A$36)&lt;$Z$4)*(('[8]1'!$C$9:$C$36)=G104)))</f>
        <v>0</v>
      </c>
      <c r="AA104" s="432">
        <f ca="1">IF(SUMPRODUCT(('[8]1'!$BT$9:$BU$36-'[8]1'!$BV$9:$BW$36)*--(TODAY()-('[8]1'!$A$9:$A$36)&gt;=$AA$4)*(('[8]1'!$C$9:$C$36)=$G104))-SUMPRODUCT(('[8]1'!$BV$9:$BW$36)*--(TODAY()-('[8]1'!$A$9:$A$36)&lt;$AA$4)*(('[8]1'!$C$9:$C$36)=$G104))-SUM(Z104:Z104)&lt;0,"",SUMPRODUCT(('[8]1'!$BT$9:$BU$36-'[8]1'!$BV$9:$BW$36)*--(TODAY()-('[8]1'!$A$9:$A$36)&gt;=$AA$4)*(('[8]1'!$C$9:$C$36)=$G104))-SUMPRODUCT(('[8]1'!$BV$9:$BW$36)*--(TODAY()-('[8]1'!$A$9:$A$36)&lt;$AA$4)*(('[8]1'!$C$9:$C$36)=$G104))-SUM(Z104:Z104))</f>
        <v>0</v>
      </c>
      <c r="AB104" s="432">
        <f ca="1">IF(SUMPRODUCT(('[8]1'!$BT$9:$BU$36-'[8]1'!$BV$9:$BW$36)*--(TODAY()-('[8]1'!$A$9:$A$36)&gt;=$AB$4)*(('[8]1'!$C$9:$C$36)=$G104))-SUMPRODUCT(('[8]1'!$BV$9:$BW$36)*--(TODAY()-('[8]1'!$A$9:$A$36)&lt;$AB$4)*(('[8]1'!$C$9:$C$36)=$G104))-SUM(Z104:AA104)&lt;0,"",SUMPRODUCT(('[8]1'!$BT$9:$BU$36-'[8]1'!$BV$9:$BW$36)*--(TODAY()-('[8]1'!$A$9:$A$36)&gt;=$AB$4)*(('[8]1'!$C$9:$C$36)=$G104))-SUMPRODUCT(('[8]1'!$BV$9:$BW$36)*--(TODAY()-('[8]1'!$A$9:$A$36)&lt;$AB$4)*(('[8]1'!$C$9:$C$36)=$G104))-SUM(Z104:AA104))</f>
        <v>0</v>
      </c>
      <c r="AC104" s="432">
        <f ca="1">IF(SUMPRODUCT(('[8]1'!$BT$9:$BU$36-'[8]1'!$BV$9:$BW$36)*--(TODAY()-('[8]1'!$A$9:$A$36)&gt;=$AC$4)*(('[8]1'!$C$9:$C$36)=$G104))-SUMPRODUCT(('[8]1'!$BV$9:$BW$36)*--(TODAY()-('[8]1'!$A$9:$A$36)&lt;$AC$4)*(('[8]1'!$C$9:$C$36)=$G104))-SUM(Z104:AB104)&lt;0,"",SUMPRODUCT(('[8]1'!$BT$9:$BU$36-'[8]1'!$BV$9:$BW$36)*--(TODAY()-('[8]1'!$A$9:$A$36)&gt;=$AC$4)*(('[8]1'!$C$9:$C$36)=$G104))-SUMPRODUCT(('[8]1'!$BV$9:$BW$36)*--(TODAY()-('[8]1'!$A$9:$A$36)&lt;$AC$4)*(('[8]1'!$C$9:$C$36)=$G104))-SUM(Z104:AB104))</f>
        <v>0</v>
      </c>
      <c r="AD104" s="432">
        <f ca="1">IF(SUMPRODUCT(('[8]1'!$BT$9:$BU$36-'[8]1'!$BV$9:$BW$36)*--(TODAY()-('[8]1'!$A$9:$A$36)&gt;=$AD$4)*(('[8]1'!$C$9:$C$36)=$G104))-SUMPRODUCT(('[8]1'!$BV$9:$BW$36)*--(TODAY()-('[8]1'!$A$9:$A$36)&lt;$AD$4)*(('[8]1'!$C$9:$C$36)=$G104))-SUM(Z104:AC104)&lt;0,"",SUMPRODUCT(('[8]1'!$BT$9:$BU$36-'[8]1'!$BV$9:$BW$36)*--(TODAY()-('[8]1'!$A$9:$A$36)&gt;=$AD$4)*(('[8]1'!$C$9:$C$36)=$G104))-SUMPRODUCT(('[8]1'!$BV$9:$BW$36)*--(TODAY()-('[8]1'!$A$9:$A$36)&lt;$AD$4)*(('[8]1'!$C$9:$C$36)=$G104))-SUM(Z104:AC104))</f>
        <v>0</v>
      </c>
      <c r="AE104" s="432">
        <f ca="1">IF(SUMPRODUCT(('[8]1'!$BT$9:$BU$36-'[8]1'!$BV$9:$BW$36)*--(TODAY()-('[8]1'!$A$9:$A$36)&gt;=$AE$4)*(('[8]1'!$C$9:$C$36)=$G104))-SUMPRODUCT(('[8]1'!$BV$9:$BW$36)*--(TODAY()-('[8]1'!$A$9:$A$36)&lt;$AE$4)*(('[8]1'!$C$9:$C$36)=$G104))-SUM(Z104:AD104)&lt;0,"",SUMPRODUCT(('[8]1'!$BT$9:$BU$36-'[8]1'!$BV$9:$BW$36)*--(TODAY()-('[8]1'!$A$9:$A$36)&gt;=$AE$4)*(('[8]1'!$C$9:$C$36)=$G104))-SUMPRODUCT(('[8]1'!$BV$9:$BW$36)*--(TODAY()-('[8]1'!$A$9:$A$36)&lt;$AE$4)*(('[8]1'!$C$9:$C$36)=$G104))-SUM(Z104:AD104))</f>
        <v>0</v>
      </c>
      <c r="AF104" s="433">
        <f ca="1">IF(SUMPRODUCT(('[8]1'!$BT$9:$BU$36-'[8]1'!$BV$9:$BW$36)*--(TODAY()-('[8]1'!$A$9:$A$36)&gt;=$AF$4)*(('[8]1'!$C$9:$C$36)=$G104))-SUMPRODUCT(('[8]1'!$BV$9:$BW$36)*--(TODAY()-('[8]1'!$A$9:$A$36)&lt;$AF$4)*(('[8]1'!$C$9:$C$36)=$G104))-SUM(Z104:AE104)&lt;0,"",SUMPRODUCT(('[8]1'!$BT$9:$BU$36-'[8]1'!$BV$9:$BW$36)*--(TODAY()-('[8]1'!$A$9:$A$36)&gt;=$AF$4)*(('[8]1'!$C$9:$C$36)=$G104))-SUMPRODUCT(('[8]1'!$BV$9:$BW$36)*--(TODAY()-('[8]1'!$A$9:$A$36)&lt;$AF$4)*(('[8]1'!$C$9:$C$36)=$G104))-SUM(Z104:AE104))</f>
        <v>0</v>
      </c>
      <c r="AG104" s="276"/>
    </row>
    <row r="105" spans="4:33" ht="15.75" customHeight="1" thickBot="1">
      <c r="D105" s="466"/>
      <c r="E105" s="467">
        <v>18</v>
      </c>
      <c r="F105" s="465" t="s">
        <v>53</v>
      </c>
      <c r="G105" s="144" t="str">
        <f t="array" ref="G105">IFERROR(INDEX('5'!$H$8:$BK$117,SMALL(IF('5'!$BK$8:$BK$117&gt;0,ROW('5'!$BK$8:$BK$117)),ROW(G101))-4,COLUMN()-7),"")</f>
        <v/>
      </c>
      <c r="H105" s="468">
        <f>SUMIFS('[8]1'!BU:BU,'[8]1'!C:C,$G105,'[8]1'!BN:BN,$A$3)+SUMIFS('[8]1'!BT:BT,'[8]1'!C:C,$G105,'[8]1'!BN:BN,$A$3)-(SUMIFS('[8]1'!BW:BW,'[8]1'!C:C,$G105,'[8]1'!BN:BN,$A$3))-(SUMIFS('[8]1'!BV:BV,'[8]1'!C:C,$G105,'[8]1'!BN:BN,$A$3))</f>
        <v>0</v>
      </c>
      <c r="I105" s="469"/>
      <c r="J105" s="470">
        <f>P105+R105+T105</f>
        <v>0</v>
      </c>
      <c r="K105" s="471" t="str">
        <f>IF(O105&gt;=0," ",W105-#REF!)</f>
        <v xml:space="preserve"> </v>
      </c>
      <c r="L105" s="471" t="str">
        <f>IF(O105&gt;=0," ",MOD(K105,30))</f>
        <v xml:space="preserve"> </v>
      </c>
      <c r="M105" s="471" t="str">
        <f>IF(O105&gt;=0," ",TRUNC(K105/30))</f>
        <v xml:space="preserve"> </v>
      </c>
      <c r="N105" s="163">
        <f t="shared" si="102"/>
        <v>0</v>
      </c>
      <c r="O105" s="178" t="str">
        <f t="shared" si="103"/>
        <v/>
      </c>
      <c r="P105" s="472"/>
      <c r="Q105" s="201"/>
      <c r="R105" s="473"/>
      <c r="S105" s="201"/>
      <c r="T105" s="473"/>
      <c r="U105" s="201"/>
      <c r="V105" s="203">
        <f>MAX(Q105,S105,U105)</f>
        <v>0</v>
      </c>
      <c r="W105" s="204">
        <f ca="1">IF(V105&gt;1/1/2012,V105,NOW())</f>
        <v>44376.405651273148</v>
      </c>
      <c r="X105" s="474"/>
      <c r="Y105" s="206"/>
      <c r="Z105" s="475">
        <f ca="1">IF(SUMPRODUCT(('[8]1'!$BT$9:$BU$36-'[8]1'!$BV$9:$BW$36)*--(TODAY()-('[8]1'!$A$9:$A$36)&gt;=$Z$4)*(('[8]1'!$C$9:$C$36)=$G105))-SUMPRODUCT(('[8]1'!$BV$9:$BW$36)*--(TODAY()-('[8]1'!$A$9:$A$36)&lt;$Z$4)*(('[8]1'!$C$9:$C$36)=G105))&lt;0,"",SUMPRODUCT(('[8]1'!$BT$9:$BU$36-'[8]1'!$BV$9:$BW$36)*--(TODAY()-('[8]1'!$A$9:$A$36)&gt;=$Z$4)*(('[8]1'!$C$9:$C$36)=$G105))-SUMPRODUCT(('[8]1'!$BV$9:$BW$36)*--(TODAY()-('[8]1'!$A$9:$A$36)&lt;$Z$4)*(('[8]1'!$C$9:$C$36)=G105)))</f>
        <v>0</v>
      </c>
      <c r="AA105" s="475">
        <f ca="1">IF(SUMPRODUCT(('[8]1'!$BT$9:$BU$36-'[8]1'!$BV$9:$BW$36)*--(TODAY()-('[8]1'!$A$9:$A$36)&gt;=$AA$4)*(('[8]1'!$C$9:$C$36)=$G105))-SUMPRODUCT(('[8]1'!$BV$9:$BW$36)*--(TODAY()-('[8]1'!$A$9:$A$36)&lt;$AA$4)*(('[8]1'!$C$9:$C$36)=$G105))-SUM(Z105:Z105)&lt;0,"",SUMPRODUCT(('[8]1'!$BT$9:$BU$36-'[8]1'!$BV$9:$BW$36)*--(TODAY()-('[8]1'!$A$9:$A$36)&gt;=$AA$4)*(('[8]1'!$C$9:$C$36)=$G105))-SUMPRODUCT(('[8]1'!$BV$9:$BW$36)*--(TODAY()-('[8]1'!$A$9:$A$36)&lt;$AA$4)*(('[8]1'!$C$9:$C$36)=$G105))-SUM(Z105:Z105))</f>
        <v>0</v>
      </c>
      <c r="AB105" s="475">
        <f ca="1">IF(SUMPRODUCT(('[8]1'!$BT$9:$BU$36-'[8]1'!$BV$9:$BW$36)*--(TODAY()-('[8]1'!$A$9:$A$36)&gt;=$AB$4)*(('[8]1'!$C$9:$C$36)=$G105))-SUMPRODUCT(('[8]1'!$BV$9:$BW$36)*--(TODAY()-('[8]1'!$A$9:$A$36)&lt;$AB$4)*(('[8]1'!$C$9:$C$36)=$G105))-SUM(Z105:AA105)&lt;0,"",SUMPRODUCT(('[8]1'!$BT$9:$BU$36-'[8]1'!$BV$9:$BW$36)*--(TODAY()-('[8]1'!$A$9:$A$36)&gt;=$AB$4)*(('[8]1'!$C$9:$C$36)=$G105))-SUMPRODUCT(('[8]1'!$BV$9:$BW$36)*--(TODAY()-('[8]1'!$A$9:$A$36)&lt;$AB$4)*(('[8]1'!$C$9:$C$36)=$G105))-SUM(Z105:AA105))</f>
        <v>0</v>
      </c>
      <c r="AC105" s="475">
        <f ca="1">IF(SUMPRODUCT(('[8]1'!$BT$9:$BU$36-'[8]1'!$BV$9:$BW$36)*--(TODAY()-('[8]1'!$A$9:$A$36)&gt;=$AC$4)*(('[8]1'!$C$9:$C$36)=$G105))-SUMPRODUCT(('[8]1'!$BV$9:$BW$36)*--(TODAY()-('[8]1'!$A$9:$A$36)&lt;$AC$4)*(('[8]1'!$C$9:$C$36)=$G105))-SUM(Z105:AB105)&lt;0,"",SUMPRODUCT(('[8]1'!$BT$9:$BU$36-'[8]1'!$BV$9:$BW$36)*--(TODAY()-('[8]1'!$A$9:$A$36)&gt;=$AC$4)*(('[8]1'!$C$9:$C$36)=$G105))-SUMPRODUCT(('[8]1'!$BV$9:$BW$36)*--(TODAY()-('[8]1'!$A$9:$A$36)&lt;$AC$4)*(('[8]1'!$C$9:$C$36)=$G105))-SUM(Z105:AB105))</f>
        <v>0</v>
      </c>
      <c r="AD105" s="475">
        <f ca="1">IF(SUMPRODUCT(('[8]1'!$BT$9:$BU$36-'[8]1'!$BV$9:$BW$36)*--(TODAY()-('[8]1'!$A$9:$A$36)&gt;=$AD$4)*(('[8]1'!$C$9:$C$36)=$G105))-SUMPRODUCT(('[8]1'!$BV$9:$BW$36)*--(TODAY()-('[8]1'!$A$9:$A$36)&lt;$AD$4)*(('[8]1'!$C$9:$C$36)=$G105))-SUM(Z105:AC105)&lt;0,"",SUMPRODUCT(('[8]1'!$BT$9:$BU$36-'[8]1'!$BV$9:$BW$36)*--(TODAY()-('[8]1'!$A$9:$A$36)&gt;=$AD$4)*(('[8]1'!$C$9:$C$36)=$G105))-SUMPRODUCT(('[8]1'!$BV$9:$BW$36)*--(TODAY()-('[8]1'!$A$9:$A$36)&lt;$AD$4)*(('[8]1'!$C$9:$C$36)=$G105))-SUM(Z105:AC105))</f>
        <v>0</v>
      </c>
      <c r="AE105" s="475">
        <f ca="1">IF(SUMPRODUCT(('[8]1'!$BT$9:$BU$36-'[8]1'!$BV$9:$BW$36)*--(TODAY()-('[8]1'!$A$9:$A$36)&gt;=$AE$4)*(('[8]1'!$C$9:$C$36)=$G105))-SUMPRODUCT(('[8]1'!$BV$9:$BW$36)*--(TODAY()-('[8]1'!$A$9:$A$36)&lt;$AE$4)*(('[8]1'!$C$9:$C$36)=$G105))-SUM(Z105:AD105)&lt;0,"",SUMPRODUCT(('[8]1'!$BT$9:$BU$36-'[8]1'!$BV$9:$BW$36)*--(TODAY()-('[8]1'!$A$9:$A$36)&gt;=$AE$4)*(('[8]1'!$C$9:$C$36)=$G105))-SUMPRODUCT(('[8]1'!$BV$9:$BW$36)*--(TODAY()-('[8]1'!$A$9:$A$36)&lt;$AE$4)*(('[8]1'!$C$9:$C$36)=$G105))-SUM(Z105:AD105))</f>
        <v>0</v>
      </c>
      <c r="AF105" s="476">
        <f ca="1">IF(SUMPRODUCT(('[8]1'!$BT$9:$BU$36-'[8]1'!$BV$9:$BW$36)*--(TODAY()-('[8]1'!$A$9:$A$36)&gt;=$AF$4)*(('[8]1'!$C$9:$C$36)=$G105))-SUMPRODUCT(('[8]1'!$BV$9:$BW$36)*--(TODAY()-('[8]1'!$A$9:$A$36)&lt;$AF$4)*(('[8]1'!$C$9:$C$36)=$G105))-SUM(Z105:AE105)&lt;0,"",SUMPRODUCT(('[8]1'!$BT$9:$BU$36-'[8]1'!$BV$9:$BW$36)*--(TODAY()-('[8]1'!$A$9:$A$36)&gt;=$AF$4)*(('[8]1'!$C$9:$C$36)=$G105))-SUMPRODUCT(('[8]1'!$BV$9:$BW$36)*--(TODAY()-('[8]1'!$A$9:$A$36)&lt;$AF$4)*(('[8]1'!$C$9:$C$36)=$G105))-SUM(Z105:AE105))</f>
        <v>0</v>
      </c>
    </row>
    <row r="106" spans="4:33" ht="15.75" customHeight="1" thickBot="1">
      <c r="D106" s="477" t="s">
        <v>106</v>
      </c>
      <c r="E106" s="478">
        <v>1</v>
      </c>
      <c r="F106" s="478" t="s">
        <v>106</v>
      </c>
      <c r="G106" s="144" t="str">
        <f t="array" ref="G106">IFERROR(INDEX('5'!$H$8:$BK$117,SMALL(IF('5'!$BK$8:$BK$117&gt;0,ROW('5'!$BK$8:$BK$117)),ROW(G102))-4,COLUMN()-7),"")</f>
        <v/>
      </c>
      <c r="H106" s="479"/>
      <c r="I106" s="480"/>
      <c r="J106" s="481">
        <f>P106+R106+T106</f>
        <v>0</v>
      </c>
      <c r="K106" s="482" t="str">
        <f>IF(O106&gt;=0," ",W106-#REF!)</f>
        <v xml:space="preserve"> </v>
      </c>
      <c r="L106" s="482" t="str">
        <f>IF(O106&gt;=0," ",MOD(K106,30))</f>
        <v xml:space="preserve"> </v>
      </c>
      <c r="M106" s="482" t="str">
        <f>IF(O106&gt;=0," ",TRUNC(K106/30))</f>
        <v xml:space="preserve"> </v>
      </c>
      <c r="N106" s="196">
        <f t="shared" si="102"/>
        <v>0</v>
      </c>
      <c r="O106" s="197" t="str">
        <f t="shared" si="103"/>
        <v/>
      </c>
      <c r="P106" s="483"/>
      <c r="Q106" s="484"/>
      <c r="R106" s="485"/>
      <c r="S106" s="484"/>
      <c r="T106" s="485"/>
      <c r="U106" s="484"/>
      <c r="V106" s="486">
        <f>MAX(Q106,S106,U106)</f>
        <v>0</v>
      </c>
      <c r="W106" s="487">
        <f ca="1">IF(V106&gt;1/1/2012,V106,NOW())</f>
        <v>44376.405651273148</v>
      </c>
      <c r="X106" s="488"/>
      <c r="Y106" s="489"/>
      <c r="Z106" s="490">
        <f ca="1">IF(SUMPRODUCT(('[8]1'!$BT$9:$BU$36-'[8]1'!$BV$9:$BW$36)*--(TODAY()-('[8]1'!$A$9:$A$36)&gt;=$Z$4)*(('[8]1'!$C$9:$C$36)=$G106))-SUMPRODUCT(('[8]1'!$BV$9:$BW$36)*--(TODAY()-('[8]1'!$A$9:$A$36)&lt;$Z$4)*(('[8]1'!$C$9:$C$36)=G106))&lt;0,"",SUMPRODUCT(('[8]1'!$BT$9:$BU$36-'[8]1'!$BV$9:$BW$36)*--(TODAY()-('[8]1'!$A$9:$A$36)&gt;=$Z$4)*(('[8]1'!$C$9:$C$36)=$G106))-SUMPRODUCT(('[8]1'!$BV$9:$BW$36)*--(TODAY()-('[8]1'!$A$9:$A$36)&lt;$Z$4)*(('[8]1'!$C$9:$C$36)=G106)))</f>
        <v>0</v>
      </c>
      <c r="AA106" s="490">
        <f ca="1">IF(SUMPRODUCT(('[8]1'!$BT$9:$BU$36-'[8]1'!$BV$9:$BW$36)*--(TODAY()-('[8]1'!$A$9:$A$36)&gt;=$AA$4)*(('[8]1'!$C$9:$C$36)=$G106))-SUMPRODUCT(('[8]1'!$BV$9:$BW$36)*--(TODAY()-('[8]1'!$A$9:$A$36)&lt;$AA$4)*(('[8]1'!$C$9:$C$36)=$G106))-SUM(Z106:Z106)&lt;0,"",SUMPRODUCT(('[8]1'!$BT$9:$BU$36-'[8]1'!$BV$9:$BW$36)*--(TODAY()-('[8]1'!$A$9:$A$36)&gt;=$AA$4)*(('[8]1'!$C$9:$C$36)=$G106))-SUMPRODUCT(('[8]1'!$BV$9:$BW$36)*--(TODAY()-('[8]1'!$A$9:$A$36)&lt;$AA$4)*(('[8]1'!$C$9:$C$36)=$G106))-SUM(Z106:Z106))</f>
        <v>0</v>
      </c>
      <c r="AB106" s="490">
        <f ca="1">IF(SUMPRODUCT(('[8]1'!$BT$9:$BU$36-'[8]1'!$BV$9:$BW$36)*--(TODAY()-('[8]1'!$A$9:$A$36)&gt;=$AB$4)*(('[8]1'!$C$9:$C$36)=$G106))-SUMPRODUCT(('[8]1'!$BV$9:$BW$36)*--(TODAY()-('[8]1'!$A$9:$A$36)&lt;$AB$4)*(('[8]1'!$C$9:$C$36)=$G106))-SUM(Z106:AA106)&lt;0,"",SUMPRODUCT(('[8]1'!$BT$9:$BU$36-'[8]1'!$BV$9:$BW$36)*--(TODAY()-('[8]1'!$A$9:$A$36)&gt;=$AB$4)*(('[8]1'!$C$9:$C$36)=$G106))-SUMPRODUCT(('[8]1'!$BV$9:$BW$36)*--(TODAY()-('[8]1'!$A$9:$A$36)&lt;$AB$4)*(('[8]1'!$C$9:$C$36)=$G106))-SUM(Z106:AA106))</f>
        <v>0</v>
      </c>
      <c r="AC106" s="490">
        <f ca="1">IF(SUMPRODUCT(('[8]1'!$BT$9:$BU$36-'[8]1'!$BV$9:$BW$36)*--(TODAY()-('[8]1'!$A$9:$A$36)&gt;=$AC$4)*(('[8]1'!$C$9:$C$36)=$G106))-SUMPRODUCT(('[8]1'!$BV$9:$BW$36)*--(TODAY()-('[8]1'!$A$9:$A$36)&lt;$AC$4)*(('[8]1'!$C$9:$C$36)=$G106))-SUM(Z106:AB106)&lt;0,"",SUMPRODUCT(('[8]1'!$BT$9:$BU$36-'[8]1'!$BV$9:$BW$36)*--(TODAY()-('[8]1'!$A$9:$A$36)&gt;=$AC$4)*(('[8]1'!$C$9:$C$36)=$G106))-SUMPRODUCT(('[8]1'!$BV$9:$BW$36)*--(TODAY()-('[8]1'!$A$9:$A$36)&lt;$AC$4)*(('[8]1'!$C$9:$C$36)=$G106))-SUM(Z106:AB106))</f>
        <v>0</v>
      </c>
      <c r="AD106" s="490">
        <f ca="1">IF(SUMPRODUCT(('[8]1'!$BT$9:$BU$36-'[8]1'!$BV$9:$BW$36)*--(TODAY()-('[8]1'!$A$9:$A$36)&gt;=$AD$4)*(('[8]1'!$C$9:$C$36)=$G106))-SUMPRODUCT(('[8]1'!$BV$9:$BW$36)*--(TODAY()-('[8]1'!$A$9:$A$36)&lt;$AD$4)*(('[8]1'!$C$9:$C$36)=$G106))-SUM(Z106:AC106)&lt;0,"",SUMPRODUCT(('[8]1'!$BT$9:$BU$36-'[8]1'!$BV$9:$BW$36)*--(TODAY()-('[8]1'!$A$9:$A$36)&gt;=$AD$4)*(('[8]1'!$C$9:$C$36)=$G106))-SUMPRODUCT(('[8]1'!$BV$9:$BW$36)*--(TODAY()-('[8]1'!$A$9:$A$36)&lt;$AD$4)*(('[8]1'!$C$9:$C$36)=$G106))-SUM(Z106:AC106))</f>
        <v>0</v>
      </c>
      <c r="AE106" s="490">
        <f ca="1">IF(SUMPRODUCT(('[8]1'!$BT$9:$BU$36-'[8]1'!$BV$9:$BW$36)*--(TODAY()-('[8]1'!$A$9:$A$36)&gt;=$AE$4)*(('[8]1'!$C$9:$C$36)=$G106))-SUMPRODUCT(('[8]1'!$BV$9:$BW$36)*--(TODAY()-('[8]1'!$A$9:$A$36)&lt;$AE$4)*(('[8]1'!$C$9:$C$36)=$G106))-SUM(Z106:AD106)&lt;0,"",SUMPRODUCT(('[8]1'!$BT$9:$BU$36-'[8]1'!$BV$9:$BW$36)*--(TODAY()-('[8]1'!$A$9:$A$36)&gt;=$AE$4)*(('[8]1'!$C$9:$C$36)=$G106))-SUMPRODUCT(('[8]1'!$BV$9:$BW$36)*--(TODAY()-('[8]1'!$A$9:$A$36)&lt;$AE$4)*(('[8]1'!$C$9:$C$36)=$G106))-SUM(Z106:AD106))</f>
        <v>0</v>
      </c>
      <c r="AF106" s="491">
        <f ca="1">IF(SUMPRODUCT(('[8]1'!$BT$9:$BU$36-'[8]1'!$BV$9:$BW$36)*--(TODAY()-('[8]1'!$A$9:$A$36)&gt;=$AF$4)*(('[8]1'!$C$9:$C$36)=$G106))-SUMPRODUCT(('[8]1'!$BV$9:$BW$36)*--(TODAY()-('[8]1'!$A$9:$A$36)&lt;$AF$4)*(('[8]1'!$C$9:$C$36)=$G106))-SUM(Z106:AE106)&lt;0,"",SUMPRODUCT(('[8]1'!$BT$9:$BU$36-'[8]1'!$BV$9:$BW$36)*--(TODAY()-('[8]1'!$A$9:$A$36)&gt;=$AF$4)*(('[8]1'!$C$9:$C$36)=$G106))-SUMPRODUCT(('[8]1'!$BV$9:$BW$36)*--(TODAY()-('[8]1'!$A$9:$A$36)&lt;$AF$4)*(('[8]1'!$C$9:$C$36)=$G106))-SUM(Z106:AE106))</f>
        <v>0</v>
      </c>
    </row>
    <row r="107" spans="4:33" ht="15.75" thickBot="1">
      <c r="D107" s="492"/>
      <c r="E107" s="493">
        <v>2</v>
      </c>
      <c r="F107" s="494" t="s">
        <v>106</v>
      </c>
      <c r="G107" s="144" t="str">
        <f t="array" ref="G107">IFERROR(INDEX('5'!$H$8:$BK$117,SMALL(IF('5'!$BK$8:$BK$117&gt;0,ROW('5'!$BK$8:$BK$117)),ROW(G103))-4,COLUMN()-7),"")</f>
        <v/>
      </c>
      <c r="H107" s="495"/>
      <c r="I107" s="496"/>
      <c r="J107" s="497">
        <f>P107+R107+T107</f>
        <v>0</v>
      </c>
      <c r="K107" s="498" t="str">
        <f>IF(O107&gt;=0," ",W107-#REF!)</f>
        <v xml:space="preserve"> </v>
      </c>
      <c r="L107" s="498" t="str">
        <f>IF(O107&gt;=0," ",MOD(K107,30))</f>
        <v xml:space="preserve"> </v>
      </c>
      <c r="M107" s="498" t="str">
        <f>IF(O107&gt;=0," ",TRUNC(K107/30))</f>
        <v xml:space="preserve"> </v>
      </c>
      <c r="N107" s="254">
        <f>IF(I107="",H107-J107,I107-J107)</f>
        <v>0</v>
      </c>
      <c r="O107" s="499" t="str">
        <f t="shared" si="103"/>
        <v/>
      </c>
      <c r="P107" s="500"/>
      <c r="Q107" s="501"/>
      <c r="R107" s="502"/>
      <c r="S107" s="501"/>
      <c r="T107" s="502"/>
      <c r="U107" s="266"/>
      <c r="V107" s="268">
        <f>MAX(Q107,S107,U107)</f>
        <v>0</v>
      </c>
      <c r="W107" s="269">
        <f ca="1">IF(V107&gt;1/1/2012,V107,NOW())</f>
        <v>44376.405651273148</v>
      </c>
      <c r="X107" s="503"/>
      <c r="Y107" s="504"/>
      <c r="Z107" s="505">
        <f ca="1">IF(SUMPRODUCT(('[8]1'!$BT$9:$BU$36-'[8]1'!$BV$9:$BW$36)*--(TODAY()-('[8]1'!$A$9:$A$36)&gt;=$Z$4)*(('[8]1'!$C$9:$C$36)=$G107))-SUMPRODUCT(('[8]1'!$BV$9:$BW$36)*--(TODAY()-('[8]1'!$A$9:$A$36)&lt;$Z$4)*(('[8]1'!$C$9:$C$36)=G107))&lt;0,"",SUMPRODUCT(('[8]1'!$BT$9:$BU$36-'[8]1'!$BV$9:$BW$36)*--(TODAY()-('[8]1'!$A$9:$A$36)&gt;=$Z$4)*(('[8]1'!$C$9:$C$36)=$G107))-SUMPRODUCT(('[8]1'!$BV$9:$BW$36)*--(TODAY()-('[8]1'!$A$9:$A$36)&lt;$Z$4)*(('[8]1'!$C$9:$C$36)=G107)))</f>
        <v>0</v>
      </c>
      <c r="AA107" s="505">
        <f ca="1">IF(SUMPRODUCT(('[8]1'!$BT$9:$BU$36-'[8]1'!$BV$9:$BW$36)*--(TODAY()-('[8]1'!$A$9:$A$36)&gt;=$AA$4)*(('[8]1'!$C$9:$C$36)=$G107))-SUMPRODUCT(('[8]1'!$BV$9:$BW$36)*--(TODAY()-('[8]1'!$A$9:$A$36)&lt;$AA$4)*(('[8]1'!$C$9:$C$36)=$G107))-SUM(Z107:Z107)&lt;0,"",SUMPRODUCT(('[8]1'!$BT$9:$BU$36-'[8]1'!$BV$9:$BW$36)*--(TODAY()-('[8]1'!$A$9:$A$36)&gt;=$AA$4)*(('[8]1'!$C$9:$C$36)=$G107))-SUMPRODUCT(('[8]1'!$BV$9:$BW$36)*--(TODAY()-('[8]1'!$A$9:$A$36)&lt;$AA$4)*(('[8]1'!$C$9:$C$36)=$G107))-SUM(Z107:Z107))</f>
        <v>0</v>
      </c>
      <c r="AB107" s="505">
        <f ca="1">IF(SUMPRODUCT(('[8]1'!$BT$9:$BU$36-'[8]1'!$BV$9:$BW$36)*--(TODAY()-('[8]1'!$A$9:$A$36)&gt;=$AB$4)*(('[8]1'!$C$9:$C$36)=$G107))-SUMPRODUCT(('[8]1'!$BV$9:$BW$36)*--(TODAY()-('[8]1'!$A$9:$A$36)&lt;$AB$4)*(('[8]1'!$C$9:$C$36)=$G107))-SUM(Z107:AA107)&lt;0,"",SUMPRODUCT(('[8]1'!$BT$9:$BU$36-'[8]1'!$BV$9:$BW$36)*--(TODAY()-('[8]1'!$A$9:$A$36)&gt;=$AB$4)*(('[8]1'!$C$9:$C$36)=$G107))-SUMPRODUCT(('[8]1'!$BV$9:$BW$36)*--(TODAY()-('[8]1'!$A$9:$A$36)&lt;$AB$4)*(('[8]1'!$C$9:$C$36)=$G107))-SUM(Z107:AA107))</f>
        <v>0</v>
      </c>
      <c r="AC107" s="505">
        <f ca="1">IF(SUMPRODUCT(('[8]1'!$BT$9:$BU$36-'[8]1'!$BV$9:$BW$36)*--(TODAY()-('[8]1'!$A$9:$A$36)&gt;=$AC$4)*(('[8]1'!$C$9:$C$36)=$G107))-SUMPRODUCT(('[8]1'!$BV$9:$BW$36)*--(TODAY()-('[8]1'!$A$9:$A$36)&lt;$AC$4)*(('[8]1'!$C$9:$C$36)=$G107))-SUM(Z107:AB107)&lt;0,"",SUMPRODUCT(('[8]1'!$BT$9:$BU$36-'[8]1'!$BV$9:$BW$36)*--(TODAY()-('[8]1'!$A$9:$A$36)&gt;=$AC$4)*(('[8]1'!$C$9:$C$36)=$G107))-SUMPRODUCT(('[8]1'!$BV$9:$BW$36)*--(TODAY()-('[8]1'!$A$9:$A$36)&lt;$AC$4)*(('[8]1'!$C$9:$C$36)=$G107))-SUM(Z107:AB107))</f>
        <v>0</v>
      </c>
      <c r="AD107" s="505">
        <f ca="1">IF(SUMPRODUCT(('[8]1'!$BT$9:$BU$36-'[8]1'!$BV$9:$BW$36)*--(TODAY()-('[8]1'!$A$9:$A$36)&gt;=$AD$4)*(('[8]1'!$C$9:$C$36)=$G107))-SUMPRODUCT(('[8]1'!$BV$9:$BW$36)*--(TODAY()-('[8]1'!$A$9:$A$36)&lt;$AD$4)*(('[8]1'!$C$9:$C$36)=$G107))-SUM(Z107:AC107)&lt;0,"",SUMPRODUCT(('[8]1'!$BT$9:$BU$36-'[8]1'!$BV$9:$BW$36)*--(TODAY()-('[8]1'!$A$9:$A$36)&gt;=$AD$4)*(('[8]1'!$C$9:$C$36)=$G107))-SUMPRODUCT(('[8]1'!$BV$9:$BW$36)*--(TODAY()-('[8]1'!$A$9:$A$36)&lt;$AD$4)*(('[8]1'!$C$9:$C$36)=$G107))-SUM(Z107:AC107))</f>
        <v>0</v>
      </c>
      <c r="AE107" s="505">
        <f ca="1">IF(SUMPRODUCT(('[8]1'!$BT$9:$BU$36-'[8]1'!$BV$9:$BW$36)*--(TODAY()-('[8]1'!$A$9:$A$36)&gt;=$AE$4)*(('[8]1'!$C$9:$C$36)=$G107))-SUMPRODUCT(('[8]1'!$BV$9:$BW$36)*--(TODAY()-('[8]1'!$A$9:$A$36)&lt;$AE$4)*(('[8]1'!$C$9:$C$36)=$G107))-SUM(Z107:AD107)&lt;0,"",SUMPRODUCT(('[8]1'!$BT$9:$BU$36-'[8]1'!$BV$9:$BW$36)*--(TODAY()-('[8]1'!$A$9:$A$36)&gt;=$AE$4)*(('[8]1'!$C$9:$C$36)=$G107))-SUMPRODUCT(('[8]1'!$BV$9:$BW$36)*--(TODAY()-('[8]1'!$A$9:$A$36)&lt;$AE$4)*(('[8]1'!$C$9:$C$36)=$G107))-SUM(Z107:AD107))</f>
        <v>0</v>
      </c>
      <c r="AF107" s="506">
        <f ca="1">IF(SUMPRODUCT(('[8]1'!$BT$9:$BU$36-'[8]1'!$BV$9:$BW$36)*--(TODAY()-('[8]1'!$A$9:$A$36)&gt;=$AF$4)*(('[8]1'!$C$9:$C$36)=$G107))-SUMPRODUCT(('[8]1'!$BV$9:$BW$36)*--(TODAY()-('[8]1'!$A$9:$A$36)&lt;$AF$4)*(('[8]1'!$C$9:$C$36)=$G107))-SUM(Z107:AE107)&lt;0,"",SUMPRODUCT(('[8]1'!$BT$9:$BU$36-'[8]1'!$BV$9:$BW$36)*--(TODAY()-('[8]1'!$A$9:$A$36)&gt;=$AF$4)*(('[8]1'!$C$9:$C$36)=$G107))-SUMPRODUCT(('[8]1'!$BV$9:$BW$36)*--(TODAY()-('[8]1'!$A$9:$A$36)&lt;$AF$4)*(('[8]1'!$C$9:$C$36)=$G107))-SUM(Z107:AE107))</f>
        <v>0</v>
      </c>
    </row>
  </sheetData>
  <mergeCells count="19">
    <mergeCell ref="B20:C20"/>
    <mergeCell ref="AE2:AF2"/>
    <mergeCell ref="H3:I3"/>
    <mergeCell ref="B7:C7"/>
    <mergeCell ref="B9:C9"/>
    <mergeCell ref="B10:C10"/>
    <mergeCell ref="B12:C12"/>
    <mergeCell ref="B13:C13"/>
    <mergeCell ref="B14:C14"/>
    <mergeCell ref="B15:C15"/>
    <mergeCell ref="B17:C17"/>
    <mergeCell ref="B18:C18"/>
    <mergeCell ref="D90:D102"/>
    <mergeCell ref="D38:D40"/>
    <mergeCell ref="D41:D44"/>
    <mergeCell ref="D45:D50"/>
    <mergeCell ref="D56:D71"/>
    <mergeCell ref="D72:D84"/>
    <mergeCell ref="D85:D89"/>
  </mergeCells>
  <conditionalFormatting sqref="W94 R97:U107 Y97:Y107 Y68:Y90 P68:U90 P94:Q107 Y92:Y95 S94:S96 P92:S93 R94:R95 T92:U95 P5:U65 Y5:Y65">
    <cfRule type="cellIs" dxfId="3" priority="4" operator="between">
      <formula>1</formula>
      <formula>NOW()+1</formula>
    </cfRule>
  </conditionalFormatting>
  <conditionalFormatting sqref="G5:G107">
    <cfRule type="expression" dxfId="2" priority="3">
      <formula>$O5&lt;-500</formula>
    </cfRule>
  </conditionalFormatting>
  <conditionalFormatting sqref="P66:U67 Y66:Y67">
    <cfRule type="cellIs" dxfId="1" priority="2" operator="between">
      <formula>1</formula>
      <formula>NOW()+1</formula>
    </cfRule>
  </conditionalFormatting>
  <conditionalFormatting sqref="P91:U91 Y91">
    <cfRule type="cellIs" dxfId="0" priority="1" operator="between">
      <formula>1</formula>
      <formula>NOW()+1</formula>
    </cfRule>
  </conditionalFormatting>
  <dataValidations count="1">
    <dataValidation type="list" allowBlank="1" showInputMessage="1" showErrorMessage="1" sqref="F5:F107">
      <formula1>العملاء</formula1>
    </dataValidation>
  </dataValidations>
  <printOptions horizontalCentered="1" verticalCentered="1"/>
  <pageMargins left="0.15748031496062992" right="0.19685039370078741" top="0.19685039370078741" bottom="0" header="0.31496062992125984" footer="0"/>
  <pageSetup paperSize="9" scale="115" orientation="landscape" r:id="rId1"/>
  <headerFooter alignWithMargins="0">
    <oddFooter>&amp;LPrepare by: Husain H. Al-Harazi&amp;C&amp;P Of &amp;N&amp;R&amp;D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6</vt:i4>
      </vt:variant>
      <vt:variant>
        <vt:lpstr>نطاقات تمت تسميتها</vt:lpstr>
      </vt:variant>
      <vt:variant>
        <vt:i4>5</vt:i4>
      </vt:variant>
    </vt:vector>
  </HeadingPairs>
  <TitlesOfParts>
    <vt:vector size="11" baseType="lpstr">
      <vt:lpstr>ورقة1</vt:lpstr>
      <vt:lpstr>ورقة1 (2)</vt:lpstr>
      <vt:lpstr>3</vt:lpstr>
      <vt:lpstr>4</vt:lpstr>
      <vt:lpstr>5</vt:lpstr>
      <vt:lpstr>6</vt:lpstr>
      <vt:lpstr>'3'!Print_Area</vt:lpstr>
      <vt:lpstr>'4'!Print_Area</vt:lpstr>
      <vt:lpstr>'5'!Print_Area</vt:lpstr>
      <vt:lpstr>'6'!Print_Area</vt:lpstr>
      <vt:lpstr>'6'!العملاء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accsuper</dc:creator>
  <cp:lastModifiedBy>accsuper</cp:lastModifiedBy>
  <dcterms:created xsi:type="dcterms:W3CDTF">2021-06-16T06:58:55Z</dcterms:created>
  <dcterms:modified xsi:type="dcterms:W3CDTF">2021-06-29T06:44:20Z</dcterms:modified>
</cp:coreProperties>
</file>