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65D21078-4077-4AAA-8B50-8D891B3C2ED7}" xr6:coauthVersionLast="47" xr6:coauthVersionMax="47" xr10:uidLastSave="{00000000-0000-0000-0000-000000000000}"/>
  <bookViews>
    <workbookView xWindow="-120" yWindow="-120" windowWidth="20730" windowHeight="11160" xr2:uid="{7C49BB29-CBD2-472E-B91A-4060DCEE4960}"/>
  </bookViews>
  <sheets>
    <sheet name="التوزب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L13" i="1"/>
  <c r="K13" i="1"/>
  <c r="G13" i="1"/>
  <c r="E13" i="1"/>
  <c r="D13" i="1"/>
  <c r="A12" i="1"/>
  <c r="A11" i="1"/>
  <c r="A10" i="1"/>
  <c r="A9" i="1"/>
  <c r="A8" i="1"/>
  <c r="A7" i="1"/>
  <c r="A6" i="1"/>
  <c r="A5" i="1"/>
  <c r="A4" i="1"/>
  <c r="E3" i="1" a="1"/>
  <c r="E3" i="1" s="1"/>
  <c r="D3" i="1"/>
  <c r="A3" i="1"/>
  <c r="N1" i="1"/>
  <c r="F3" i="1" l="1" a="1"/>
  <c r="F3" i="1" s="1"/>
  <c r="D4" i="1"/>
  <c r="F13" i="1"/>
  <c r="H13" i="1"/>
  <c r="I13" i="1" l="1"/>
  <c r="D5" i="1"/>
  <c r="G3" i="1" a="1"/>
  <c r="G3" i="1" s="1"/>
  <c r="E4" i="1" a="1"/>
  <c r="E4" i="1" s="1"/>
  <c r="F4" i="1" s="1" a="1"/>
  <c r="F4" i="1" s="1"/>
  <c r="H3" i="1" a="1"/>
  <c r="H3" i="1" s="1"/>
  <c r="D6" i="1" l="1"/>
  <c r="J13" i="1"/>
  <c r="M13" i="1" s="1"/>
  <c r="N13" i="1" s="1"/>
  <c r="E5" i="1" a="1"/>
  <c r="E5" i="1" s="1"/>
  <c r="F5" i="1" s="1" a="1"/>
  <c r="F5" i="1" s="1"/>
  <c r="E6" i="1" a="1"/>
  <c r="E6" i="1" s="1"/>
  <c r="G4" i="1" a="1"/>
  <c r="G4" i="1" s="1"/>
  <c r="I3" i="1" a="1"/>
  <c r="I3" i="1" s="1"/>
  <c r="D7" i="1"/>
  <c r="F6" i="1" l="1" a="1"/>
  <c r="F6" i="1" s="1"/>
  <c r="G5" i="1" a="1"/>
  <c r="G5" i="1" s="1"/>
  <c r="E7" i="1" a="1"/>
  <c r="E7" i="1" s="1"/>
  <c r="D8" i="1"/>
  <c r="H4" i="1" a="1"/>
  <c r="H4" i="1" s="1"/>
  <c r="I4" i="1" s="1" a="1"/>
  <c r="I4" i="1" s="1"/>
  <c r="J3" i="1" a="1"/>
  <c r="J3" i="1" s="1"/>
  <c r="G6" i="1" a="1"/>
  <c r="G6" i="1" s="1"/>
  <c r="K3" i="1" a="1"/>
  <c r="K3" i="1" s="1"/>
  <c r="L3" i="1" l="1" a="1"/>
  <c r="L3" i="1" s="1"/>
  <c r="M3" i="1"/>
  <c r="J4" i="1" a="1"/>
  <c r="J4" i="1" s="1"/>
  <c r="E8" i="1" a="1"/>
  <c r="E8" i="1" s="1"/>
  <c r="N3" i="1"/>
  <c r="H5" i="1" a="1"/>
  <c r="H5" i="1" s="1"/>
  <c r="H6" i="1" a="1"/>
  <c r="H6" i="1" s="1"/>
  <c r="F7" i="1" a="1"/>
  <c r="F7" i="1" s="1"/>
  <c r="D9" i="1"/>
  <c r="D10" i="1" l="1"/>
  <c r="F8" i="1" a="1"/>
  <c r="F8" i="1" s="1"/>
  <c r="D11" i="1"/>
  <c r="E9" i="1" a="1"/>
  <c r="E9" i="1" s="1"/>
  <c r="L4" i="1" a="1"/>
  <c r="L4" i="1" s="1"/>
  <c r="M4" i="1" s="1"/>
  <c r="K4" i="1" a="1"/>
  <c r="K4" i="1" s="1"/>
  <c r="I5" i="1" a="1"/>
  <c r="I5" i="1" s="1"/>
  <c r="G7" i="1" a="1"/>
  <c r="G7" i="1" s="1"/>
  <c r="I6" i="1" l="1" a="1"/>
  <c r="I6" i="1" s="1"/>
  <c r="J5" i="1" a="1"/>
  <c r="J5" i="1" s="1"/>
  <c r="F9" i="1" a="1"/>
  <c r="F9" i="1" s="1"/>
  <c r="G8" i="1" a="1"/>
  <c r="G8" i="1" s="1"/>
  <c r="G9" i="1" a="1"/>
  <c r="G9" i="1" s="1"/>
  <c r="H7" i="1" a="1"/>
  <c r="H7" i="1" s="1"/>
  <c r="K5" i="1" a="1"/>
  <c r="K5" i="1" s="1"/>
  <c r="N4" i="1"/>
  <c r="E10" i="1" a="1"/>
  <c r="E10" i="1" s="1"/>
  <c r="D12" i="1"/>
  <c r="D14" i="1" l="1"/>
  <c r="E12" i="1" a="1"/>
  <c r="E12" i="1" s="1"/>
  <c r="E14" i="1" s="1"/>
  <c r="H8" i="1" a="1"/>
  <c r="H8" i="1" s="1"/>
  <c r="H9" i="1" a="1"/>
  <c r="H9" i="1" s="1"/>
  <c r="G10" i="1" a="1"/>
  <c r="G10" i="1" s="1"/>
  <c r="I7" i="1" a="1"/>
  <c r="I7" i="1" s="1"/>
  <c r="E11" i="1" a="1"/>
  <c r="E11" i="1" s="1"/>
  <c r="L5" i="1" a="1"/>
  <c r="L5" i="1" s="1"/>
  <c r="F10" i="1" a="1"/>
  <c r="F10" i="1" s="1"/>
  <c r="J6" i="1" a="1"/>
  <c r="J6" i="1" s="1"/>
  <c r="K6" i="1" s="1" a="1"/>
  <c r="K6" i="1" s="1"/>
  <c r="I8" i="1" l="1" a="1"/>
  <c r="I8" i="1" s="1"/>
  <c r="H10" i="1" a="1"/>
  <c r="H10" i="1" s="1"/>
  <c r="L6" i="1" a="1"/>
  <c r="L6" i="1" s="1"/>
  <c r="M6" i="1" s="1"/>
  <c r="J7" i="1" a="1"/>
  <c r="J7" i="1" s="1"/>
  <c r="F11" i="1" a="1"/>
  <c r="F11" i="1" s="1"/>
  <c r="F12" i="1" s="1" a="1"/>
  <c r="F12" i="1" s="1"/>
  <c r="F14" i="1" s="1"/>
  <c r="N6" i="1"/>
  <c r="M5" i="1"/>
  <c r="J8" i="1" l="1" a="1"/>
  <c r="J8" i="1" s="1"/>
  <c r="K7" i="1" a="1"/>
  <c r="K7" i="1" s="1"/>
  <c r="N5" i="1"/>
  <c r="L7" i="1" a="1"/>
  <c r="L7" i="1" s="1"/>
  <c r="M7" i="1" s="1"/>
  <c r="G11" i="1" a="1"/>
  <c r="G11" i="1" s="1"/>
  <c r="I9" i="1" a="1"/>
  <c r="I9" i="1" s="1"/>
  <c r="G12" i="1" l="1" a="1"/>
  <c r="G12" i="1" s="1"/>
  <c r="H11" i="1" a="1"/>
  <c r="H11" i="1" s="1"/>
  <c r="H12" i="1" s="1" a="1"/>
  <c r="H12" i="1" s="1"/>
  <c r="H14" i="1" s="1"/>
  <c r="I10" i="1" a="1"/>
  <c r="I10" i="1" s="1"/>
  <c r="J9" i="1" a="1"/>
  <c r="J9" i="1" s="1"/>
  <c r="J10" i="1" s="1" a="1"/>
  <c r="J10" i="1" s="1"/>
  <c r="K8" i="1" a="1"/>
  <c r="K8" i="1" s="1"/>
  <c r="L8" i="1" s="1" a="1"/>
  <c r="L8" i="1" s="1"/>
  <c r="N7" i="1"/>
  <c r="M8" i="1" l="1"/>
  <c r="N8" i="1"/>
  <c r="I11" i="1" a="1"/>
  <c r="I11" i="1" s="1"/>
  <c r="K9" i="1" a="1"/>
  <c r="K9" i="1" s="1"/>
  <c r="K10" i="1" s="1" a="1"/>
  <c r="K10" i="1" s="1"/>
  <c r="G14" i="1"/>
  <c r="I12" i="1" l="1" a="1"/>
  <c r="I12" i="1" s="1"/>
  <c r="L9" i="1" a="1"/>
  <c r="L9" i="1" s="1"/>
  <c r="J11" i="1" a="1"/>
  <c r="J11" i="1" s="1"/>
  <c r="J12" i="1" s="1" a="1"/>
  <c r="J12" i="1" s="1"/>
  <c r="J14" i="1" s="1"/>
  <c r="M9" i="1" l="1"/>
  <c r="L10" i="1" a="1"/>
  <c r="L10" i="1" s="1"/>
  <c r="I14" i="1"/>
  <c r="K11" i="1" a="1"/>
  <c r="K11" i="1" s="1"/>
  <c r="K12" i="1" s="1" a="1"/>
  <c r="K12" i="1" s="1"/>
  <c r="K14" i="1" s="1"/>
  <c r="N9" i="1"/>
  <c r="L11" i="1" l="1" a="1"/>
  <c r="L11" i="1" s="1"/>
  <c r="N10" i="1"/>
  <c r="M10" i="1"/>
  <c r="L12" i="1" l="1" a="1"/>
  <c r="L12" i="1" s="1"/>
  <c r="M11" i="1"/>
  <c r="N11" i="1" s="1"/>
  <c r="L14" i="1" l="1"/>
  <c r="M12" i="1"/>
  <c r="M14" i="1" s="1"/>
  <c r="N12" i="1" l="1"/>
  <c r="N1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<sst xmlns="http://schemas.openxmlformats.org/spreadsheetml/2006/main" count="19" uniqueCount="18">
  <si>
    <t>توزيع المبالغ حسب الفئات لجميع العاملين</t>
  </si>
  <si>
    <t>المبلغ/ أعداد الفئات المتاحة</t>
  </si>
  <si>
    <t>إجمالي المتاح</t>
  </si>
  <si>
    <t>م</t>
  </si>
  <si>
    <t>الاسم</t>
  </si>
  <si>
    <t>ما لم يوزع</t>
  </si>
  <si>
    <t>الإجمالي</t>
  </si>
  <si>
    <t>اسم 1</t>
  </si>
  <si>
    <t>اسم 2</t>
  </si>
  <si>
    <t>اسم 3</t>
  </si>
  <si>
    <t>اسم 4</t>
  </si>
  <si>
    <t>اسم 5</t>
  </si>
  <si>
    <t>اسم 6</t>
  </si>
  <si>
    <t>اسم 7</t>
  </si>
  <si>
    <t>اسم 8</t>
  </si>
  <si>
    <t>اسم 9</t>
  </si>
  <si>
    <t>اسم 10</t>
  </si>
  <si>
    <t>اسم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</si>
</sst>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8"/>
      <name val="Arial"/>
      <family val="2"/>
      <scheme val="minor"/>
    </font>
    <font>
      <b/>
      <sz val="10"/>
      <name val="Courier New"/>
      <family val="3"/>
    </font>
    <font>
      <b/>
      <sz val="14"/>
      <name val="Courier New"/>
      <family val="3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4" fontId="2" fillId="3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1104-4200-4BA6-9AC5-C14BA2E0CBCD}">
  <sheetPr>
    <pageSetUpPr fitToPage="1"/>
  </sheetPr>
  <dimension ref="A1:O16"/>
  <sheetViews>
    <sheetView rightToLeft="1" tabSelected="1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D3" sqref="D3"/>
    </sheetView>
  </sheetViews>
  <sheetFormatPr defaultRowHeight="17.25" customHeight="1" x14ac:dyDescent="0.2"/>
  <cols>
    <col min="1" max="1" width="7.875" style="7" customWidth="1"/>
    <col min="2" max="2" width="26" style="7" customWidth="1"/>
    <col min="3" max="3" width="12" style="7" bestFit="1" customWidth="1"/>
    <col min="4" max="4" width="8.5" style="7" bestFit="1" customWidth="1"/>
    <col min="5" max="9" width="7.875" style="7" customWidth="1"/>
    <col min="10" max="10" width="9.25" style="7" bestFit="1" customWidth="1"/>
    <col min="11" max="12" width="7.875" style="7" customWidth="1"/>
    <col min="13" max="13" width="11.375" style="7" bestFit="1" customWidth="1"/>
    <col min="14" max="14" width="14.625" style="7" bestFit="1" customWidth="1"/>
    <col min="15" max="16384" width="9" style="7"/>
  </cols>
  <sheetData>
    <row r="1" spans="1:15" ht="23.25" x14ac:dyDescent="0.2">
      <c r="A1" s="1" t="s">
        <v>0</v>
      </c>
      <c r="B1" s="2"/>
      <c r="C1" s="3" t="s">
        <v>1</v>
      </c>
      <c r="D1" s="4">
        <v>20</v>
      </c>
      <c r="E1" s="4">
        <v>414</v>
      </c>
      <c r="F1" s="4">
        <v>100</v>
      </c>
      <c r="G1" s="4">
        <v>0</v>
      </c>
      <c r="H1" s="4">
        <v>44</v>
      </c>
      <c r="I1" s="4">
        <v>8</v>
      </c>
      <c r="J1" s="4">
        <v>13</v>
      </c>
      <c r="K1" s="4">
        <v>0</v>
      </c>
      <c r="L1" s="4">
        <v>0</v>
      </c>
      <c r="M1" s="5" t="s">
        <v>2</v>
      </c>
      <c r="N1" s="6">
        <f>SUMPRODUCT(D1:L1,$D$2:$L$2)</f>
        <v>50893</v>
      </c>
    </row>
    <row r="2" spans="1:15" s="13" customFormat="1" ht="19.5" x14ac:dyDescent="0.2">
      <c r="A2" s="8" t="s">
        <v>3</v>
      </c>
      <c r="B2" s="9" t="s">
        <v>4</v>
      </c>
      <c r="C2" s="10"/>
      <c r="D2" s="9">
        <v>200</v>
      </c>
      <c r="E2" s="9">
        <v>100</v>
      </c>
      <c r="F2" s="9">
        <v>50</v>
      </c>
      <c r="G2" s="9">
        <v>20</v>
      </c>
      <c r="H2" s="9">
        <v>10</v>
      </c>
      <c r="I2" s="9">
        <v>5</v>
      </c>
      <c r="J2" s="9">
        <v>1</v>
      </c>
      <c r="K2" s="11">
        <v>0.5</v>
      </c>
      <c r="L2" s="11">
        <v>0.25</v>
      </c>
      <c r="M2" s="9" t="s">
        <v>5</v>
      </c>
      <c r="N2" s="12" t="s">
        <v>6</v>
      </c>
    </row>
    <row r="3" spans="1:15" ht="16.5" customHeight="1" x14ac:dyDescent="0.2">
      <c r="A3" s="14">
        <f>ROW()-2</f>
        <v>1</v>
      </c>
      <c r="B3" s="15" t="s">
        <v>7</v>
      </c>
      <c r="C3" s="16">
        <v>4724</v>
      </c>
      <c r="D3" s="17">
        <f>IF(SUM(D$2:D2)-D$2&lt;D$1,ROUND(D$1*$C3/$C$14,0),0)</f>
        <v>2</v>
      </c>
      <c r="E3" s="17" cm="1">
        <f t="array" ref="E3">IF($C3&gt;0,MIN(E$1-SUMIFS(E$2:E2,$C$2:$C2,"&gt;0"),INT(($C3-SUMPRODUCT(--$C$2:D$2,$C3:D3))/E$2)),0)</f>
        <v>43</v>
      </c>
      <c r="F3" s="17" cm="1">
        <f t="array" ref="F3">IF($C3&gt;0,MIN(F$1-SUMIFS(F$2:F2,$C$2:$C2,"&gt;0"),INT(($C3-SUMPRODUCT(--$C$2:E$2,$C3:E3))/F$2)),0)</f>
        <v>0</v>
      </c>
      <c r="G3" s="17" cm="1">
        <f t="array" ref="G3">IF($C3&gt;0,MIN(G$1-SUMIFS(G$2:G2,$C$2:$C2,"&gt;0"),INT(($C3-SUMPRODUCT(--$C$2:F$2,$C3:F3))/G$2)),0)</f>
        <v>0</v>
      </c>
      <c r="H3" s="17" cm="1">
        <f t="array" ref="H3">IF($C3&gt;0,MIN(H$1-SUMIFS(H$2:H2,$C$2:$C2,"&gt;0"),INT(($C3-SUMPRODUCT(--$C$2:G$2,$C3:G3))/H$2)),0)</f>
        <v>2</v>
      </c>
      <c r="I3" s="17" cm="1">
        <f t="array" ref="I3">IF($C3&gt;0,MIN(I$1-SUMIFS(I$2:I2,$C$2:$C2,"&gt;0"),INT(($C3-SUMPRODUCT(--$C$2:H$2,$C3:H3))/I$2)),0)</f>
        <v>0</v>
      </c>
      <c r="J3" s="17" cm="1">
        <f t="array" ref="J3">IF($C3&gt;0,MIN(J$1-SUMIFS(J$2:J2,$C$2:$C2,"&gt;0"),INT(($C3-SUMPRODUCT(--$C$2:I$2,$C3:I3))/J$2)),0)</f>
        <v>4</v>
      </c>
      <c r="K3" s="17" cm="1">
        <f t="array" ref="K3">IF($C3&gt;0,MIN(K$1-SUMIFS(K$2:K2,$C$2:$C2,"&gt;0"),INT(($C3-SUMPRODUCT(--$C$2:J$2,$C3:J3))/K$2)),0)</f>
        <v>0</v>
      </c>
      <c r="L3" s="17" cm="1">
        <f t="array" ref="L3">IF($C3&gt;0,MIN(L$1-SUMIFS(L$2:L2,$C$2:$C2,"&gt;0"),INT(($C3-SUMPRODUCT(--$C$2:K$2,$C3:K3))/L$2)),0)</f>
        <v>0</v>
      </c>
      <c r="M3" s="18">
        <f t="shared" ref="M3:M12" si="0">C3-SUMPRODUCT(D3:L3,$D$2:$L$2)</f>
        <v>0</v>
      </c>
      <c r="N3" s="19">
        <f t="shared" ref="N3:N12" si="1">SUM(M3,SUMPRODUCT(D3:L3,$D$2:$L$2))</f>
        <v>4724</v>
      </c>
      <c r="O3" s="20"/>
    </row>
    <row r="4" spans="1:15" ht="17.25" customHeight="1" x14ac:dyDescent="0.2">
      <c r="A4" s="14">
        <f t="shared" ref="A4:A12" si="2">ROW()-2</f>
        <v>2</v>
      </c>
      <c r="B4" s="15" t="s">
        <v>8</v>
      </c>
      <c r="C4" s="16">
        <v>19410</v>
      </c>
      <c r="D4" s="17">
        <f>IF(SUM(D$2:D3)-D$2&lt;D$1,ROUND(D$1*$C4/$C$14,0),0)</f>
        <v>8</v>
      </c>
      <c r="E4" s="17" cm="1">
        <f t="array" ref="E4">IF($C4&gt;0,MIN(E$1-SUMIFS(E$2:E3,$C$2:$C3,"&gt;0"),INT(($C4-SUMPRODUCT(--$C$2:D$2,$C4:D4))/E$2)),0)</f>
        <v>178</v>
      </c>
      <c r="F4" s="17" cm="1">
        <f t="array" ref="F4">IF($C4&gt;0,MIN(F$1-SUMIFS(F$2:F3,$C$2:$C3,"&gt;0"),INT(($C4-SUMPRODUCT(--$C$2:E$2,$C4:E4))/F$2)),0)</f>
        <v>0</v>
      </c>
      <c r="G4" s="17" cm="1">
        <f t="array" ref="G4">IF($C4&gt;0,MIN(G$1-SUMIFS(G$2:G3,$C$2:$C3,"&gt;0"),INT(($C4-SUMPRODUCT(--$C$2:F$2,$C4:F4))/G$2)),0)</f>
        <v>0</v>
      </c>
      <c r="H4" s="17" cm="1">
        <f t="array" ref="H4">IF($C4&gt;0,MIN(H$1-SUMIFS(H$2:H3,$C$2:$C3,"&gt;0"),INT(($C4-SUMPRODUCT(--$C$2:G$2,$C4:G4))/H$2)),0)</f>
        <v>1</v>
      </c>
      <c r="I4" s="17" cm="1">
        <f t="array" ref="I4">IF($C4&gt;0,MIN(I$1-SUMIFS(I$2:I3,$C$2:$C3,"&gt;0"),INT(($C4-SUMPRODUCT(--$C$2:H$2,$C4:H4))/I$2)),0)</f>
        <v>0</v>
      </c>
      <c r="J4" s="17" cm="1">
        <f t="array" ref="J4">IF($C4&gt;0,MIN(J$1-SUMIFS(J$2:J3,$C$2:$C3,"&gt;0"),INT(($C4-SUMPRODUCT(--$C$2:I$2,$C4:I4))/J$2)),0)</f>
        <v>0</v>
      </c>
      <c r="K4" s="17" cm="1">
        <f t="array" ref="K4">IF($C4&gt;0,MIN(K$1-SUMIFS(K$2:K3,$C$2:$C3,"&gt;0"),INT(($C4-SUMPRODUCT(--$C$2:J$2,$C4:J4))/K$2)),0)</f>
        <v>0</v>
      </c>
      <c r="L4" s="17" cm="1">
        <f t="array" ref="L4">IF($C4&gt;0,MIN(L$1-SUMIFS(L$2:L3,$C$2:$C3,"&gt;0"),INT(($C4-SUMPRODUCT(--$C$2:K$2,$C4:K4))/L$2)),0)</f>
        <v>0</v>
      </c>
      <c r="M4" s="18">
        <f t="shared" si="0"/>
        <v>0</v>
      </c>
      <c r="N4" s="19">
        <f t="shared" si="1"/>
        <v>19410</v>
      </c>
      <c r="O4" s="20"/>
    </row>
    <row r="5" spans="1:15" ht="17.25" customHeight="1" x14ac:dyDescent="0.2">
      <c r="A5" s="14">
        <f t="shared" si="2"/>
        <v>3</v>
      </c>
      <c r="B5" s="15" t="s">
        <v>9</v>
      </c>
      <c r="C5" s="16">
        <v>1977</v>
      </c>
      <c r="D5" s="17">
        <f>IF(SUM(D$2:D4)-D$2&lt;D$1,ROUND(D$1*$C5/$C$14,0),0)</f>
        <v>1</v>
      </c>
      <c r="E5" s="17" cm="1">
        <f t="array" ref="E5">IF($C5&gt;0,MIN(E$1-SUMIFS(E$2:E4,$C$2:$C4,"&gt;0"),INT(($C5-SUMPRODUCT(--$C$2:D$2,$C5:D5))/E$2)),0)</f>
        <v>17</v>
      </c>
      <c r="F5" s="17" cm="1">
        <f t="array" ref="F5">IF($C5&gt;0,MIN(F$1-SUMIFS(F$2:F4,$C$2:$C4,"&gt;0"),INT(($C5-SUMPRODUCT(--$C$2:E$2,$C5:E5))/F$2)),0)</f>
        <v>1</v>
      </c>
      <c r="G5" s="17" cm="1">
        <f t="array" ref="G5">IF($C5&gt;0,MIN(G$1-SUMIFS(G$2:G4,$C$2:$C4,"&gt;0"),INT(($C5-SUMPRODUCT(--$C$2:F$2,$C5:F5))/G$2)),0)</f>
        <v>0</v>
      </c>
      <c r="H5" s="17" cm="1">
        <f t="array" ref="H5">IF($C5&gt;0,MIN(H$1-SUMIFS(H$2:H4,$C$2:$C4,"&gt;0"),INT(($C5-SUMPRODUCT(--$C$2:G$2,$C5:G5))/H$2)),0)</f>
        <v>2</v>
      </c>
      <c r="I5" s="17" cm="1">
        <f t="array" ref="I5">IF($C5&gt;0,MIN(I$1-SUMIFS(I$2:I4,$C$2:$C4,"&gt;0"),INT(($C5-SUMPRODUCT(--$C$2:H$2,$C5:H5))/I$2)),0)</f>
        <v>1</v>
      </c>
      <c r="J5" s="17" cm="1">
        <f t="array" ref="J5">IF($C5&gt;0,MIN(J$1-SUMIFS(J$2:J4,$C$2:$C4,"&gt;0"),INT(($C5-SUMPRODUCT(--$C$2:I$2,$C5:I5))/J$2)),0)</f>
        <v>2</v>
      </c>
      <c r="K5" s="17" cm="1">
        <f t="array" ref="K5">IF($C5&gt;0,MIN(K$1-SUMIFS(K$2:K4,$C$2:$C4,"&gt;0"),INT(($C5-SUMPRODUCT(--$C$2:J$2,$C5:J5))/K$2)),0)</f>
        <v>0</v>
      </c>
      <c r="L5" s="17" cm="1">
        <f t="array" ref="L5">IF($C5&gt;0,MIN(L$1-SUMIFS(L$2:L4,$C$2:$C4,"&gt;0"),INT(($C5-SUMPRODUCT(--$C$2:K$2,$C5:K5))/L$2)),0)</f>
        <v>0</v>
      </c>
      <c r="M5" s="18">
        <f t="shared" si="0"/>
        <v>0</v>
      </c>
      <c r="N5" s="19">
        <f t="shared" si="1"/>
        <v>1977</v>
      </c>
      <c r="O5" s="20"/>
    </row>
    <row r="6" spans="1:15" ht="17.25" customHeight="1" x14ac:dyDescent="0.2">
      <c r="A6" s="14">
        <f t="shared" si="2"/>
        <v>4</v>
      </c>
      <c r="B6" s="15" t="s">
        <v>10</v>
      </c>
      <c r="C6" s="16">
        <v>1296</v>
      </c>
      <c r="D6" s="17">
        <f>IF(SUM(D$2:D5)-D$2&lt;D$1,ROUND(D$1*$C6/$C$14,0),0)</f>
        <v>1</v>
      </c>
      <c r="E6" s="17" cm="1">
        <f t="array" ref="E6">IF($C6&gt;0,MIN(E$1-SUMIFS(E$2:E5,$C$2:$C5,"&gt;0"),INT(($C6-SUMPRODUCT(--$C$2:D$2,$C6:D6))/E$2)),0)</f>
        <v>10</v>
      </c>
      <c r="F6" s="17" cm="1">
        <f t="array" ref="F6">IF($C6&gt;0,MIN(F$1-SUMIFS(F$2:F5,$C$2:$C5,"&gt;0"),INT(($C6-SUMPRODUCT(--$C$2:E$2,$C6:E6))/F$2)),0)</f>
        <v>1</v>
      </c>
      <c r="G6" s="17" cm="1">
        <f t="array" ref="G6">IF($C6&gt;0,MIN(G$1-SUMIFS(G$2:G5,$C$2:$C5,"&gt;0"),INT(($C6-SUMPRODUCT(--$C$2:F$2,$C6:F6))/G$2)),0)</f>
        <v>0</v>
      </c>
      <c r="H6" s="17" cm="1">
        <f t="array" ref="H6">IF($C6&gt;0,MIN(H$1-SUMIFS(H$2:H5,$C$2:$C5,"&gt;0"),INT(($C6-SUMPRODUCT(--$C$2:G$2,$C6:G6))/H$2)),0)</f>
        <v>4</v>
      </c>
      <c r="I6" s="17" cm="1">
        <f t="array" ref="I6">IF($C6&gt;0,MIN(I$1-SUMIFS(I$2:I5,$C$2:$C5,"&gt;0"),INT(($C6-SUMPRODUCT(--$C$2:H$2,$C6:H6))/I$2)),0)</f>
        <v>1</v>
      </c>
      <c r="J6" s="17" cm="1">
        <f t="array" ref="J6">IF($C6&gt;0,MIN(J$1-SUMIFS(J$2:J5,$C$2:$C5,"&gt;0"),INT(($C6-SUMPRODUCT(--$C$2:I$2,$C6:I6))/J$2)),0)</f>
        <v>1</v>
      </c>
      <c r="K6" s="17" cm="1">
        <f t="array" ref="K6">IF($C6&gt;0,MIN(K$1-SUMIFS(K$2:K5,$C$2:$C5,"&gt;0"),INT(($C6-SUMPRODUCT(--$C$2:J$2,$C6:J6))/K$2)),0)</f>
        <v>0</v>
      </c>
      <c r="L6" s="17" cm="1">
        <f t="array" ref="L6">IF($C6&gt;0,MIN(L$1-SUMIFS(L$2:L5,$C$2:$C5,"&gt;0"),INT(($C6-SUMPRODUCT(--$C$2:K$2,$C6:K6))/L$2)),0)</f>
        <v>0</v>
      </c>
      <c r="M6" s="18">
        <f t="shared" si="0"/>
        <v>0</v>
      </c>
      <c r="N6" s="19">
        <f t="shared" si="1"/>
        <v>1296</v>
      </c>
      <c r="O6" s="20"/>
    </row>
    <row r="7" spans="1:15" ht="17.25" customHeight="1" x14ac:dyDescent="0.2">
      <c r="A7" s="14">
        <f t="shared" si="2"/>
        <v>5</v>
      </c>
      <c r="B7" s="15" t="s">
        <v>11</v>
      </c>
      <c r="C7" s="16">
        <v>4826</v>
      </c>
      <c r="D7" s="17">
        <f>IF(SUM(D$2:D6)-D$2&lt;D$1,ROUND(D$1*$C7/$C$14,0),0)</f>
        <v>2</v>
      </c>
      <c r="E7" s="17" cm="1">
        <f t="array" ref="E7">IF($C7&gt;0,MIN(E$1-SUMIFS(E$2:E6,$C$2:$C6,"&gt;0"),INT(($C7-SUMPRODUCT(--$C$2:D$2,$C7:D7))/E$2)),0)</f>
        <v>44</v>
      </c>
      <c r="F7" s="17" cm="1">
        <f t="array" ref="F7">IF($C7&gt;0,MIN(F$1-SUMIFS(F$2:F6,$C$2:$C6,"&gt;0"),INT(($C7-SUMPRODUCT(--$C$2:E$2,$C7:E7))/F$2)),0)</f>
        <v>0</v>
      </c>
      <c r="G7" s="17" cm="1">
        <f t="array" ref="G7">IF($C7&gt;0,MIN(G$1-SUMIFS(G$2:G6,$C$2:$C6,"&gt;0"),INT(($C7-SUMPRODUCT(--$C$2:F$2,$C7:F7))/G$2)),0)</f>
        <v>0</v>
      </c>
      <c r="H7" s="17" cm="1">
        <f t="array" ref="H7">IF($C7&gt;0,MIN(H$1-SUMIFS(H$2:H6,$C$2:$C6,"&gt;0"),INT(($C7-SUMPRODUCT(--$C$2:G$2,$C7:G7))/H$2)),0)</f>
        <v>2</v>
      </c>
      <c r="I7" s="17" cm="1">
        <f t="array" ref="I7">IF($C7&gt;0,MIN(I$1-SUMIFS(I$2:I6,$C$2:$C6,"&gt;0"),INT(($C7-SUMPRODUCT(--$C$2:H$2,$C7:H7))/I$2)),0)</f>
        <v>1</v>
      </c>
      <c r="J7" s="17" cm="1">
        <f t="array" ref="J7">IF($C7&gt;0,MIN(J$1-SUMIFS(J$2:J6,$C$2:$C6,"&gt;0"),INT(($C7-SUMPRODUCT(--$C$2:I$2,$C7:I7))/J$2)),0)</f>
        <v>1</v>
      </c>
      <c r="K7" s="17" cm="1">
        <f t="array" ref="K7">IF($C7&gt;0,MIN(K$1-SUMIFS(K$2:K6,$C$2:$C6,"&gt;0"),INT(($C7-SUMPRODUCT(--$C$2:J$2,$C7:J7))/K$2)),0)</f>
        <v>0</v>
      </c>
      <c r="L7" s="17" cm="1">
        <f t="array" ref="L7">IF($C7&gt;0,MIN(L$1-SUMIFS(L$2:L6,$C$2:$C6,"&gt;0"),INT(($C7-SUMPRODUCT(--$C$2:K$2,$C7:K7))/L$2)),0)</f>
        <v>0</v>
      </c>
      <c r="M7" s="18">
        <f t="shared" si="0"/>
        <v>0</v>
      </c>
      <c r="N7" s="19">
        <f t="shared" si="1"/>
        <v>4826</v>
      </c>
      <c r="O7" s="20"/>
    </row>
    <row r="8" spans="1:15" ht="17.25" customHeight="1" x14ac:dyDescent="0.2">
      <c r="A8" s="14">
        <f t="shared" si="2"/>
        <v>6</v>
      </c>
      <c r="B8" s="15" t="s">
        <v>12</v>
      </c>
      <c r="C8" s="16">
        <v>1086</v>
      </c>
      <c r="D8" s="17">
        <f>IF(SUM(D$2:D7)-D$2&lt;D$1,ROUND(D$1*$C8/$C$14,0),0)</f>
        <v>0</v>
      </c>
      <c r="E8" s="17" cm="1">
        <f t="array" ref="E8">IF($C8&gt;0,MIN(E$1-SUMIFS(E$2:E7,$C$2:$C7,"&gt;0"),INT(($C8-SUMPRODUCT(--$C$2:D$2,$C8:D8))/E$2)),0)</f>
        <v>10</v>
      </c>
      <c r="F8" s="17" cm="1">
        <f t="array" ref="F8">IF($C8&gt;0,MIN(F$1-SUMIFS(F$2:F7,$C$2:$C7,"&gt;0"),INT(($C8-SUMPRODUCT(--$C$2:E$2,$C8:E8))/F$2)),0)</f>
        <v>1</v>
      </c>
      <c r="G8" s="17" cm="1">
        <f t="array" ref="G8">IF($C8&gt;0,MIN(G$1-SUMIFS(G$2:G7,$C$2:$C7,"&gt;0"),INT(($C8-SUMPRODUCT(--$C$2:F$2,$C8:F8))/G$2)),0)</f>
        <v>0</v>
      </c>
      <c r="H8" s="17" cm="1">
        <f t="array" ref="H8">IF($C8&gt;0,MIN(H$1-SUMIFS(H$2:H7,$C$2:$C7,"&gt;0"),INT(($C8-SUMPRODUCT(--$C$2:G$2,$C8:G8))/H$2)),0)</f>
        <v>3</v>
      </c>
      <c r="I8" s="17" cm="1">
        <f t="array" ref="I8">IF($C8&gt;0,MIN(I$1-SUMIFS(I$2:I7,$C$2:$C7,"&gt;0"),INT(($C8-SUMPRODUCT(--$C$2:H$2,$C8:H8))/I$2)),0)</f>
        <v>1</v>
      </c>
      <c r="J8" s="17" cm="1">
        <f t="array" ref="J8">IF($C8&gt;0,MIN(J$1-SUMIFS(J$2:J7,$C$2:$C7,"&gt;0"),INT(($C8-SUMPRODUCT(--$C$2:I$2,$C8:I8))/J$2)),0)</f>
        <v>1</v>
      </c>
      <c r="K8" s="17" cm="1">
        <f t="array" ref="K8">IF($C8&gt;0,MIN(K$1-SUMIFS(K$2:K7,$C$2:$C7,"&gt;0"),INT(($C8-SUMPRODUCT(--$C$2:J$2,$C8:J8))/K$2)),0)</f>
        <v>0</v>
      </c>
      <c r="L8" s="17" cm="1">
        <f t="array" ref="L8">IF($C8&gt;0,MIN(L$1-SUMIFS(L$2:L7,$C$2:$C7,"&gt;0"),INT(($C8-SUMPRODUCT(--$C$2:K$2,$C8:K8))/L$2)),0)</f>
        <v>0</v>
      </c>
      <c r="M8" s="18">
        <f t="shared" si="0"/>
        <v>0</v>
      </c>
      <c r="N8" s="19">
        <f t="shared" si="1"/>
        <v>1086</v>
      </c>
      <c r="O8" s="20"/>
    </row>
    <row r="9" spans="1:15" ht="17.25" customHeight="1" x14ac:dyDescent="0.2">
      <c r="A9" s="14">
        <f t="shared" si="2"/>
        <v>7</v>
      </c>
      <c r="B9" s="15" t="s">
        <v>13</v>
      </c>
      <c r="C9" s="16">
        <v>5448</v>
      </c>
      <c r="D9" s="17">
        <f>IF(SUM(D$2:D8)-D$2&lt;D$1,ROUND(D$1*$C9/$C$14,0),0)</f>
        <v>2</v>
      </c>
      <c r="E9" s="17" cm="1">
        <f t="array" ref="E9">IF($C9&gt;0,MIN(E$1-SUMIFS(E$2:E8,$C$2:$C8,"&gt;0"),INT(($C9-SUMPRODUCT(--$C$2:D$2,$C9:D9))/E$2)),0)</f>
        <v>50</v>
      </c>
      <c r="F9" s="17" cm="1">
        <f t="array" ref="F9">IF($C9&gt;0,MIN(F$1-SUMIFS(F$2:F8,$C$2:$C8,"&gt;0"),INT(($C9-SUMPRODUCT(--$C$2:E$2,$C9:E9))/F$2)),0)</f>
        <v>0</v>
      </c>
      <c r="G9" s="17" cm="1">
        <f t="array" ref="G9">IF($C9&gt;0,MIN(G$1-SUMIFS(G$2:G8,$C$2:$C8,"&gt;0"),INT(($C9-SUMPRODUCT(--$C$2:F$2,$C9:F9))/G$2)),0)</f>
        <v>0</v>
      </c>
      <c r="H9" s="17" cm="1">
        <f t="array" ref="H9">IF($C9&gt;0,MIN(H$1-SUMIFS(H$2:H8,$C$2:$C8,"&gt;0"),INT(($C9-SUMPRODUCT(--$C$2:G$2,$C9:G9))/H$2)),0)</f>
        <v>4</v>
      </c>
      <c r="I9" s="17" cm="1">
        <f t="array" ref="I9">IF($C9&gt;0,MIN(I$1-SUMIFS(I$2:I8,$C$2:$C8,"&gt;0"),INT(($C9-SUMPRODUCT(--$C$2:H$2,$C9:H9))/I$2)),0)</f>
        <v>1</v>
      </c>
      <c r="J9" s="17" cm="1">
        <f t="array" ref="J9">IF($C9&gt;0,MIN(J$1-SUMIFS(J$2:J8,$C$2:$C8,"&gt;0"),INT(($C9-SUMPRODUCT(--$C$2:I$2,$C9:I9))/J$2)),0)</f>
        <v>3</v>
      </c>
      <c r="K9" s="17" cm="1">
        <f t="array" ref="K9">IF($C9&gt;0,MIN(K$1-SUMIFS(K$2:K8,$C$2:$C8,"&gt;0"),INT(($C9-SUMPRODUCT(--$C$2:J$2,$C9:J9))/K$2)),0)</f>
        <v>0</v>
      </c>
      <c r="L9" s="17" cm="1">
        <f t="array" ref="L9">IF($C9&gt;0,MIN(L$1-SUMIFS(L$2:L8,$C$2:$C8,"&gt;0"),INT(($C9-SUMPRODUCT(--$C$2:K$2,$C9:K9))/L$2)),0)</f>
        <v>0</v>
      </c>
      <c r="M9" s="18">
        <f t="shared" si="0"/>
        <v>0</v>
      </c>
      <c r="N9" s="19">
        <f t="shared" si="1"/>
        <v>5448</v>
      </c>
      <c r="O9" s="20"/>
    </row>
    <row r="10" spans="1:15" ht="17.25" customHeight="1" x14ac:dyDescent="0.2">
      <c r="A10" s="14">
        <f t="shared" si="2"/>
        <v>8</v>
      </c>
      <c r="B10" s="15" t="s">
        <v>14</v>
      </c>
      <c r="C10" s="16">
        <v>4555</v>
      </c>
      <c r="D10" s="17">
        <f>IF(SUM(D$2:D9)-D$2&lt;D$1,ROUND(D$1*$C10/$C$14,0),0)</f>
        <v>2</v>
      </c>
      <c r="E10" s="17" cm="1">
        <f t="array" ref="E10">IF($C10&gt;0,MIN(E$1-SUMIFS(E$2:E9,$C$2:$C9,"&gt;0"),INT(($C10-SUMPRODUCT(--$C$2:D$2,$C10:D10))/E$2)),0)</f>
        <v>41</v>
      </c>
      <c r="F10" s="17" cm="1">
        <f t="array" ref="F10">IF($C10&gt;0,MIN(F$1-SUMIFS(F$2:F9,$C$2:$C9,"&gt;0"),INT(($C10-SUMPRODUCT(--$C$2:E$2,$C10:E10))/F$2)),0)</f>
        <v>1</v>
      </c>
      <c r="G10" s="17" cm="1">
        <f t="array" ref="G10">IF($C10&gt;0,MIN(G$1-SUMIFS(G$2:G9,$C$2:$C9,"&gt;0"),INT(($C10-SUMPRODUCT(--$C$2:F$2,$C10:F10))/G$2)),0)</f>
        <v>0</v>
      </c>
      <c r="H10" s="17" cm="1">
        <f t="array" ref="H10">IF($C10&gt;0,MIN(H$1-SUMIFS(H$2:H9,$C$2:$C9,"&gt;0"),INT(($C10-SUMPRODUCT(--$C$2:G$2,$C10:G10))/H$2)),0)</f>
        <v>0</v>
      </c>
      <c r="I10" s="17" cm="1">
        <f t="array" ref="I10">IF($C10&gt;0,MIN(I$1-SUMIFS(I$2:I9,$C$2:$C9,"&gt;0"),INT(($C10-SUMPRODUCT(--$C$2:H$2,$C10:H10))/I$2)),0)</f>
        <v>1</v>
      </c>
      <c r="J10" s="17" cm="1">
        <f t="array" ref="J10">IF($C10&gt;0,MIN(J$1-SUMIFS(J$2:J9,$C$2:$C9,"&gt;0"),INT(($C10-SUMPRODUCT(--$C$2:I$2,$C10:I10))/J$2)),0)</f>
        <v>0</v>
      </c>
      <c r="K10" s="17" cm="1">
        <f t="array" ref="K10">IF($C10&gt;0,MIN(K$1-SUMIFS(K$2:K9,$C$2:$C9,"&gt;0"),INT(($C10-SUMPRODUCT(--$C$2:J$2,$C10:J10))/K$2)),0)</f>
        <v>0</v>
      </c>
      <c r="L10" s="17" cm="1">
        <f t="array" ref="L10">IF($C10&gt;0,MIN(L$1-SUMIFS(L$2:L9,$C$2:$C9,"&gt;0"),INT(($C10-SUMPRODUCT(--$C$2:K$2,$C10:K10))/L$2)),0)</f>
        <v>0</v>
      </c>
      <c r="M10" s="18">
        <f t="shared" si="0"/>
        <v>0</v>
      </c>
      <c r="N10" s="19">
        <f t="shared" si="1"/>
        <v>4555</v>
      </c>
      <c r="O10" s="20"/>
    </row>
    <row r="11" spans="1:15" ht="17.25" customHeight="1" x14ac:dyDescent="0.2">
      <c r="A11" s="14">
        <f t="shared" si="2"/>
        <v>9</v>
      </c>
      <c r="B11" s="15" t="s">
        <v>15</v>
      </c>
      <c r="C11" s="16">
        <v>4115</v>
      </c>
      <c r="D11" s="17">
        <f>IF(SUM(D$2:D10)-D$2&lt;D$1,ROUND(D$1*$C11/$C$14,0),0)</f>
        <v>2</v>
      </c>
      <c r="E11" s="17" cm="1">
        <f t="array" ref="E11">IF($C11&gt;0,MIN(E$1-SUMIFS(E$2:E10,$C$2:$C10,"&gt;0"),INT(($C11-SUMPRODUCT(--$C$2:D$2,$C11:D11))/E$2)),0)</f>
        <v>21</v>
      </c>
      <c r="F11" s="17" cm="1">
        <f t="array" ref="F11">IF($C11&gt;0,MIN(F$1-SUMIFS(F$2:F10,$C$2:$C10,"&gt;0"),INT(($C11-SUMPRODUCT(--$C$2:E$2,$C11:E11))/F$2)),0)</f>
        <v>32</v>
      </c>
      <c r="G11" s="17" cm="1">
        <f t="array" ref="G11">IF($C11&gt;0,MIN(G$1-SUMIFS(G$2:G10,$C$2:$C10,"&gt;0"),INT(($C11-SUMPRODUCT(--$C$2:F$2,$C11:F11))/G$2)),0)</f>
        <v>0</v>
      </c>
      <c r="H11" s="17" cm="1">
        <f t="array" ref="H11">IF($C11&gt;0,MIN(H$1-SUMIFS(H$2:H10,$C$2:$C10,"&gt;0"),INT(($C11-SUMPRODUCT(--$C$2:G$2,$C11:G11))/H$2)),0)</f>
        <v>1</v>
      </c>
      <c r="I11" s="17" cm="1">
        <f t="array" ref="I11">IF($C11&gt;0,MIN(I$1-SUMIFS(I$2:I10,$C$2:$C10,"&gt;0"),INT(($C11-SUMPRODUCT(--$C$2:H$2,$C11:H11))/I$2)),0)</f>
        <v>1</v>
      </c>
      <c r="J11" s="17" cm="1">
        <f t="array" ref="J11">IF($C11&gt;0,MIN(J$1-SUMIFS(J$2:J10,$C$2:$C10,"&gt;0"),INT(($C11-SUMPRODUCT(--$C$2:I$2,$C11:I11))/J$2)),0)</f>
        <v>0</v>
      </c>
      <c r="K11" s="17" cm="1">
        <f t="array" ref="K11">IF($C11&gt;0,MIN(K$1-SUMIFS(K$2:K10,$C$2:$C10,"&gt;0"),INT(($C11-SUMPRODUCT(--$C$2:J$2,$C11:J11))/K$2)),0)</f>
        <v>0</v>
      </c>
      <c r="L11" s="17" cm="1">
        <f t="array" ref="L11">IF($C11&gt;0,MIN(L$1-SUMIFS(L$2:L10,$C$2:$C10,"&gt;0"),INT(($C11-SUMPRODUCT(--$C$2:K$2,$C11:K11))/L$2)),0)</f>
        <v>0</v>
      </c>
      <c r="M11" s="18">
        <f t="shared" si="0"/>
        <v>0</v>
      </c>
      <c r="N11" s="19">
        <f t="shared" si="1"/>
        <v>4115</v>
      </c>
      <c r="O11" s="20"/>
    </row>
    <row r="12" spans="1:15" ht="17.25" customHeight="1" x14ac:dyDescent="0.2">
      <c r="A12" s="14">
        <f t="shared" si="2"/>
        <v>10</v>
      </c>
      <c r="B12" s="15" t="s">
        <v>16</v>
      </c>
      <c r="C12" s="16">
        <v>3456</v>
      </c>
      <c r="D12" s="17">
        <f>IF(SUM(D$2:D11)-D$2&lt;D$1,ROUND(D$1*$C12/$C$14,0),0)</f>
        <v>0</v>
      </c>
      <c r="E12" s="17" cm="1">
        <f t="array" ref="E12">IF($C12&gt;0,MIN(E$1-SUMIFS(E$2:E11,$C$2:$C11,"&gt;0"),INT(($C12-SUMPRODUCT(--$C$2:D$2,$C12:D12))/E$2)),0)</f>
        <v>0</v>
      </c>
      <c r="F12" s="17" cm="1">
        <f t="array" ref="F12">IF($C12&gt;0,MIN(F$1-SUMIFS(F$2:F11,$C$2:$C11,"&gt;0"),INT(($C12-SUMPRODUCT(--$C$2:E$2,$C12:E12))/F$2)),0)</f>
        <v>64</v>
      </c>
      <c r="G12" s="17" cm="1">
        <f t="array" ref="G12">IF($C12&gt;0,MIN(G$1-SUMIFS(G$2:G11,$C$2:$C11,"&gt;0"),INT(($C12-SUMPRODUCT(--$C$2:F$2,$C12:F12))/G$2)),0)</f>
        <v>0</v>
      </c>
      <c r="H12" s="17" cm="1">
        <f t="array" ref="H12">IF($C12&gt;0,MIN(H$1-SUMIFS(H$2:H11,$C$2:$C11,"&gt;0"),INT(($C12-SUMPRODUCT(--$C$2:G$2,$C12:G12))/H$2)),0)</f>
        <v>25</v>
      </c>
      <c r="I12" s="17" cm="1">
        <f t="array" ref="I12">IF($C12&gt;0,MIN(I$1-SUMIFS(I$2:I11,$C$2:$C11,"&gt;0"),INT(($C12-SUMPRODUCT(--$C$2:H$2,$C12:H12))/I$2)),0)</f>
        <v>1</v>
      </c>
      <c r="J12" s="17" cm="1">
        <f t="array" ref="J12">IF($C12&gt;0,MIN(J$1-SUMIFS(J$2:J11,$C$2:$C11,"&gt;0"),INT(($C12-SUMPRODUCT(--$C$2:I$2,$C12:I12))/J$2)),0)</f>
        <v>1</v>
      </c>
      <c r="K12" s="17" cm="1">
        <f t="array" ref="K12">IF($C12&gt;0,MIN(K$1-SUMIFS(K$2:K11,$C$2:$C11,"&gt;0"),INT(($C12-SUMPRODUCT(--$C$2:J$2,$C12:J12))/K$2)),0)</f>
        <v>0</v>
      </c>
      <c r="L12" s="17" cm="1">
        <f t="array" ref="L12">IF($C12&gt;0,MIN(L$1-SUMIFS(L$2:L11,$C$2:$C11,"&gt;0"),INT(($C12-SUMPRODUCT(--$C$2:K$2,$C12:K12))/L$2)),0)</f>
        <v>0</v>
      </c>
      <c r="M12" s="18">
        <f t="shared" si="0"/>
        <v>0</v>
      </c>
      <c r="N12" s="19">
        <f t="shared" si="1"/>
        <v>3456</v>
      </c>
      <c r="O12" s="20"/>
    </row>
    <row r="13" spans="1:15" ht="17.25" hidden="1" customHeight="1" x14ac:dyDescent="0.2">
      <c r="A13" s="21"/>
      <c r="B13" s="16" t="s">
        <v>17</v>
      </c>
      <c r="C13" s="16"/>
      <c r="D13" s="22">
        <f>IF(INDEX($D$1:$L$1,MATCH($D$2,$D$2:$L$2,0))=0,0,INT($C13/D$2))</f>
        <v>0</v>
      </c>
      <c r="E13" s="22">
        <f>IF(INDEX($D$1:$L$1,MATCH($E$2,$D$2:$L$2,0))=0=0,0,INT(($C13-SUM($D$2*D13))/E$2))</f>
        <v>0</v>
      </c>
      <c r="F13" s="22">
        <f>IF(INDEX($D$1:$L$1,MATCH($F$2,$D$2:$L$2,0))=0,0,INT(($C13-SUM($D$2*D13,$E$2*E13))/F$2))</f>
        <v>0</v>
      </c>
      <c r="G13" s="22">
        <f>IF(INDEX($D$1:$L$1,MATCH($G$2,$D$2:$L$2,0))=0,0,INT(($C13-SUM($D$2*D13,$E$2*E13,$F$2*F13))/G$2))</f>
        <v>0</v>
      </c>
      <c r="H13" s="22">
        <f>IF(INDEX($D$1:$L$1,MATCH($H$2,$D$2:$L$2,0))=0,0,INT(($C13-SUM($D$2*D13,$E$2*E13,$F$2*F13,$G$2*G13))/H$2))</f>
        <v>0</v>
      </c>
      <c r="I13" s="22">
        <f>IF(INDEX($D$1:$L$1,MATCH($I$2,$D$2:$L$2,0))=0,0,INT(($C13-SUM($D$2*D13,$E$2*E13,$F$2*F13,$G$2*G13,$H$2*H13))/I$2))</f>
        <v>0</v>
      </c>
      <c r="J13" s="22">
        <f>IF(INDEX($D$1:$L$1,MATCH($J$2,$D$2:$L$2,0))=0,0,INT(($C13-SUM($D$2*D13,$E$2*E13,$F$2*F13,$G$2*G13,$H$2*H13,$I$2*I13))/J$2))</f>
        <v>0</v>
      </c>
      <c r="K13" s="22">
        <f>IF(INDEX($D$1:$L$1,MATCH($K$2,$D$2:$L$2,0))=0,0,INT(($C13-SUM($D$2*D13,$E$2*E13,$F$2*F13,$G$2*G13,$H$2*H13,$I$2*I13,$J$2*J13))/K$2))</f>
        <v>0</v>
      </c>
      <c r="L13" s="22">
        <f>IF(INDEX($D$1:$L$1,MATCH($L$2,$D$2:$L$2,0))=0,0,INT(($C13-SUM($D$2*D13,$E$2*E13,$F$2*F13,$G$2*G13,$H$2*H13,$I$2*I13,$J$2*J13,$K$2*K13))/L$2))</f>
        <v>0</v>
      </c>
      <c r="M13" s="23">
        <f>C13-(D13*D$2+E13*E$2+F13*F$2+G13*G$2+H13*H$2+I13*I$2+J13*J$2+K13*K$2+L13*L$2)</f>
        <v>0</v>
      </c>
      <c r="N13" s="24">
        <f>D13*D$2+E13*E$2+F13*F$2+G13*G$2+H13*H$2+I13*I$2+J13*J$2+K13*K$2+M13</f>
        <v>0</v>
      </c>
    </row>
    <row r="14" spans="1:15" ht="18.75" thickBot="1" x14ac:dyDescent="0.25">
      <c r="A14" s="25"/>
      <c r="B14" s="26" t="s">
        <v>6</v>
      </c>
      <c r="C14" s="27">
        <f t="shared" ref="C14:L14" si="3">SUM(C3:C13)</f>
        <v>50893</v>
      </c>
      <c r="D14" s="28">
        <f t="shared" si="3"/>
        <v>20</v>
      </c>
      <c r="E14" s="28">
        <f t="shared" si="3"/>
        <v>414</v>
      </c>
      <c r="F14" s="28">
        <f t="shared" si="3"/>
        <v>100</v>
      </c>
      <c r="G14" s="28">
        <f t="shared" si="3"/>
        <v>0</v>
      </c>
      <c r="H14" s="28">
        <f t="shared" si="3"/>
        <v>44</v>
      </c>
      <c r="I14" s="28">
        <f t="shared" si="3"/>
        <v>8</v>
      </c>
      <c r="J14" s="28">
        <f t="shared" si="3"/>
        <v>13</v>
      </c>
      <c r="K14" s="28">
        <f t="shared" si="3"/>
        <v>0</v>
      </c>
      <c r="L14" s="28">
        <f t="shared" si="3"/>
        <v>0</v>
      </c>
      <c r="M14" s="28">
        <f>SUM(M3:M13)</f>
        <v>0</v>
      </c>
      <c r="N14" s="29">
        <f>SUM(N3:N13)</f>
        <v>50893</v>
      </c>
    </row>
    <row r="16" spans="1:15" ht="17.25" customHeight="1" x14ac:dyDescent="0.2">
      <c r="C16"/>
    </row>
  </sheetData>
  <mergeCells count="2">
    <mergeCell ref="A1:B1"/>
    <mergeCell ref="C1:C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التوزبع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صالح</dc:creator>
  <cp:lastModifiedBy>محمد صالح</cp:lastModifiedBy>
  <dcterms:created xsi:type="dcterms:W3CDTF">2021-09-11T10:34:35Z</dcterms:created>
  <dcterms:modified xsi:type="dcterms:W3CDTF">2021-09-11T10:35:33Z</dcterms:modified>
</cp:coreProperties>
</file>