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C:\Users\qtr65\Desktop\"/>
    </mc:Choice>
  </mc:AlternateContent>
  <xr:revisionPtr revIDLastSave="0" documentId="13_ncr:1_{FBB2DF7D-5A89-47D2-BE21-BE1A06A650CF}" xr6:coauthVersionLast="47" xr6:coauthVersionMax="47" xr10:uidLastSave="{00000000-0000-0000-0000-000000000000}"/>
  <bookViews>
    <workbookView xWindow="-108" yWindow="-108" windowWidth="23256" windowHeight="12576" activeTab="4" xr2:uid="{00000000-000D-0000-FFFF-FFFF00000000}"/>
  </bookViews>
  <sheets>
    <sheet name="الصفحه الرئيسيه" sheetId="4" r:id="rId1"/>
    <sheet name="بيانات الموظفين" sheetId="3" r:id="rId2"/>
    <sheet name="أغسطس" sheetId="6" r:id="rId3"/>
    <sheet name="سبتمبر" sheetId="1" r:id="rId4"/>
    <sheet name="التقارير" sheetId="2" r:id="rId5"/>
  </sheets>
  <externalReferences>
    <externalReference r:id="rId6"/>
    <externalReference r:id="rId7"/>
  </externalReferences>
  <definedNames>
    <definedName name="_xlnm._FilterDatabase" localSheetId="2" hidden="1">أغسطس!$B$6:$G$168</definedName>
    <definedName name="_xlnm._FilterDatabase" localSheetId="4" hidden="1">التقارير!$B$1:$F$20</definedName>
    <definedName name="_xlnm._FilterDatabase" localSheetId="1" hidden="1">'بيانات الموظفين'!$B$2:$I$117</definedName>
    <definedName name="_xlnm._FilterDatabase" localSheetId="3" hidden="1">سبتمبر!$B$6:$G$333</definedName>
    <definedName name="_xlnm.Print_Area" localSheetId="4">التقارير!$B$1:$K$21</definedName>
    <definedName name="_xlnm.Print_Titles" localSheetId="1">'بيانات الموظفين'!$1:$2</definedName>
    <definedName name="Slicer_الأقسام">#N/A</definedName>
    <definedName name="الأسماء">'بيانات الموظفين'!$C$7:$C$96</definedName>
    <definedName name="العمل" localSheetId="0">'[1]حضور وانصراف8'!$A$7:$R$166</definedName>
    <definedName name="العمل">'[2]حضور وانصراف8'!$A$7:$R$166</definedName>
    <definedName name="حضورانصراف" localSheetId="0">'[1]حضور وانصراف8'!$A$5:$R$167</definedName>
    <definedName name="حضورانصراف">'[2]حضور وانصراف8'!$A$5:$R$167</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0" i="1" l="1"/>
  <c r="J200" i="1" s="1"/>
  <c r="H200" i="1"/>
  <c r="K200" i="1" s="1"/>
  <c r="I200" i="1"/>
  <c r="L200" i="1" s="1"/>
  <c r="D201" i="1"/>
  <c r="A201" i="1" s="1"/>
  <c r="H201" i="1"/>
  <c r="K201" i="1" s="1"/>
  <c r="I201" i="1"/>
  <c r="O201" i="1" s="1"/>
  <c r="D202" i="1"/>
  <c r="J202" i="1" s="1"/>
  <c r="H202" i="1"/>
  <c r="K202" i="1" s="1"/>
  <c r="I202" i="1"/>
  <c r="D203" i="1"/>
  <c r="A203" i="1" s="1"/>
  <c r="H203" i="1"/>
  <c r="K203" i="1" s="1"/>
  <c r="I203" i="1"/>
  <c r="L203" i="1" s="1"/>
  <c r="D204" i="1"/>
  <c r="J204" i="1" s="1"/>
  <c r="H204" i="1"/>
  <c r="N204" i="1" s="1"/>
  <c r="I204" i="1"/>
  <c r="L204" i="1" s="1"/>
  <c r="D205" i="1"/>
  <c r="A205" i="1" s="1"/>
  <c r="H205" i="1"/>
  <c r="K205" i="1" s="1"/>
  <c r="I205" i="1"/>
  <c r="O205" i="1" s="1"/>
  <c r="D206" i="1"/>
  <c r="A206" i="1" s="1"/>
  <c r="H206" i="1"/>
  <c r="K206" i="1" s="1"/>
  <c r="I206" i="1"/>
  <c r="L206" i="1" s="1"/>
  <c r="D207" i="1"/>
  <c r="A207" i="1" s="1"/>
  <c r="H207" i="1"/>
  <c r="K207" i="1" s="1"/>
  <c r="I207" i="1"/>
  <c r="O207" i="1" s="1"/>
  <c r="D208" i="1"/>
  <c r="J208" i="1" s="1"/>
  <c r="H208" i="1"/>
  <c r="K208" i="1" s="1"/>
  <c r="I208" i="1"/>
  <c r="D209" i="1"/>
  <c r="A209" i="1" s="1"/>
  <c r="H209" i="1"/>
  <c r="N209" i="1" s="1"/>
  <c r="I209" i="1"/>
  <c r="L209" i="1" s="1"/>
  <c r="D210" i="1"/>
  <c r="J210" i="1" s="1"/>
  <c r="H210" i="1"/>
  <c r="N210" i="1" s="1"/>
  <c r="I210" i="1"/>
  <c r="L210" i="1" s="1"/>
  <c r="D211" i="1"/>
  <c r="A211" i="1" s="1"/>
  <c r="H211" i="1"/>
  <c r="I211" i="1"/>
  <c r="L211" i="1" s="1"/>
  <c r="D212" i="1"/>
  <c r="A212" i="1" s="1"/>
  <c r="H212" i="1"/>
  <c r="K212" i="1" s="1"/>
  <c r="I212" i="1"/>
  <c r="D213" i="1"/>
  <c r="A213" i="1" s="1"/>
  <c r="H213" i="1"/>
  <c r="K213" i="1" s="1"/>
  <c r="I213" i="1"/>
  <c r="O213" i="1" s="1"/>
  <c r="D214" i="1"/>
  <c r="J214" i="1" s="1"/>
  <c r="H214" i="1"/>
  <c r="K214" i="1" s="1"/>
  <c r="I214" i="1"/>
  <c r="D215" i="1"/>
  <c r="A215" i="1" s="1"/>
  <c r="H215" i="1"/>
  <c r="N215" i="1" s="1"/>
  <c r="I215" i="1"/>
  <c r="L215" i="1" s="1"/>
  <c r="D216" i="1"/>
  <c r="A216" i="1" s="1"/>
  <c r="H216" i="1"/>
  <c r="N216" i="1" s="1"/>
  <c r="I216" i="1"/>
  <c r="L216" i="1" s="1"/>
  <c r="D217" i="1"/>
  <c r="A217" i="1" s="1"/>
  <c r="H217" i="1"/>
  <c r="I217" i="1"/>
  <c r="L217" i="1" s="1"/>
  <c r="D218" i="1"/>
  <c r="A218" i="1" s="1"/>
  <c r="H218" i="1"/>
  <c r="K218" i="1" s="1"/>
  <c r="I218" i="1"/>
  <c r="D219" i="1"/>
  <c r="A219" i="1" s="1"/>
  <c r="H219" i="1"/>
  <c r="K219" i="1" s="1"/>
  <c r="I219" i="1"/>
  <c r="O219" i="1" s="1"/>
  <c r="D220" i="1"/>
  <c r="J220" i="1" s="1"/>
  <c r="H220" i="1"/>
  <c r="K220" i="1" s="1"/>
  <c r="I220" i="1"/>
  <c r="D221" i="1"/>
  <c r="A221" i="1" s="1"/>
  <c r="H221" i="1"/>
  <c r="N221" i="1" s="1"/>
  <c r="I221" i="1"/>
  <c r="L221" i="1" s="1"/>
  <c r="D222" i="1"/>
  <c r="A222" i="1" s="1"/>
  <c r="H222" i="1"/>
  <c r="N222" i="1" s="1"/>
  <c r="I222" i="1"/>
  <c r="L222" i="1" s="1"/>
  <c r="D223" i="1"/>
  <c r="A223" i="1" s="1"/>
  <c r="H223" i="1"/>
  <c r="I223" i="1"/>
  <c r="O223" i="1" s="1"/>
  <c r="D224" i="1"/>
  <c r="J224" i="1" s="1"/>
  <c r="H224" i="1"/>
  <c r="K224" i="1" s="1"/>
  <c r="I224" i="1"/>
  <c r="D225" i="1"/>
  <c r="A225" i="1" s="1"/>
  <c r="H225" i="1"/>
  <c r="N225" i="1" s="1"/>
  <c r="I225" i="1"/>
  <c r="O225" i="1" s="1"/>
  <c r="D226" i="1"/>
  <c r="J226" i="1" s="1"/>
  <c r="H226" i="1"/>
  <c r="K226" i="1" s="1"/>
  <c r="I226" i="1"/>
  <c r="D227" i="1"/>
  <c r="A227" i="1" s="1"/>
  <c r="H227" i="1"/>
  <c r="N227" i="1" s="1"/>
  <c r="I227" i="1"/>
  <c r="L227" i="1" s="1"/>
  <c r="D228" i="1"/>
  <c r="A228" i="1" s="1"/>
  <c r="H228" i="1"/>
  <c r="N228" i="1" s="1"/>
  <c r="I228" i="1"/>
  <c r="L228" i="1" s="1"/>
  <c r="D229" i="1"/>
  <c r="A229" i="1" s="1"/>
  <c r="H229" i="1"/>
  <c r="I229" i="1"/>
  <c r="O229" i="1" s="1"/>
  <c r="D230" i="1"/>
  <c r="A230" i="1" s="1"/>
  <c r="H230" i="1"/>
  <c r="K230" i="1" s="1"/>
  <c r="I230" i="1"/>
  <c r="D231" i="1"/>
  <c r="A231" i="1" s="1"/>
  <c r="H231" i="1"/>
  <c r="K231" i="1" s="1"/>
  <c r="I231" i="1"/>
  <c r="O231" i="1" s="1"/>
  <c r="D232" i="1"/>
  <c r="J232" i="1" s="1"/>
  <c r="H232" i="1"/>
  <c r="K232" i="1" s="1"/>
  <c r="I232" i="1"/>
  <c r="D233" i="1"/>
  <c r="A233" i="1" s="1"/>
  <c r="H233" i="1"/>
  <c r="N233" i="1" s="1"/>
  <c r="I233" i="1"/>
  <c r="L233" i="1" s="1"/>
  <c r="D234" i="1"/>
  <c r="J234" i="1" s="1"/>
  <c r="H234" i="1"/>
  <c r="N234" i="1" s="1"/>
  <c r="I234" i="1"/>
  <c r="L234" i="1" s="1"/>
  <c r="D235" i="1"/>
  <c r="A235" i="1" s="1"/>
  <c r="H235" i="1"/>
  <c r="I235" i="1"/>
  <c r="L235" i="1" s="1"/>
  <c r="D236" i="1"/>
  <c r="J236" i="1" s="1"/>
  <c r="H236" i="1"/>
  <c r="K236" i="1" s="1"/>
  <c r="I236" i="1"/>
  <c r="D237" i="1"/>
  <c r="A237" i="1" s="1"/>
  <c r="H237" i="1"/>
  <c r="N237" i="1" s="1"/>
  <c r="I237" i="1"/>
  <c r="O237" i="1" s="1"/>
  <c r="D238" i="1"/>
  <c r="J238" i="1" s="1"/>
  <c r="H238" i="1"/>
  <c r="K238" i="1" s="1"/>
  <c r="I238" i="1"/>
  <c r="D239" i="1"/>
  <c r="A239" i="1" s="1"/>
  <c r="H239" i="1"/>
  <c r="N239" i="1" s="1"/>
  <c r="I239" i="1"/>
  <c r="L239" i="1" s="1"/>
  <c r="D240" i="1"/>
  <c r="A240" i="1" s="1"/>
  <c r="H240" i="1"/>
  <c r="N240" i="1" s="1"/>
  <c r="I240" i="1"/>
  <c r="L240" i="1" s="1"/>
  <c r="D241" i="1"/>
  <c r="A241" i="1" s="1"/>
  <c r="H241" i="1"/>
  <c r="I241" i="1"/>
  <c r="L241" i="1" s="1"/>
  <c r="D242" i="1"/>
  <c r="A242" i="1" s="1"/>
  <c r="H242" i="1"/>
  <c r="N242" i="1" s="1"/>
  <c r="I242" i="1"/>
  <c r="L242" i="1" s="1"/>
  <c r="D243" i="1"/>
  <c r="A243" i="1" s="1"/>
  <c r="H243" i="1"/>
  <c r="K243" i="1" s="1"/>
  <c r="I243" i="1"/>
  <c r="L243" i="1" s="1"/>
  <c r="D244" i="1"/>
  <c r="J244" i="1" s="1"/>
  <c r="H244" i="1"/>
  <c r="K244" i="1" s="1"/>
  <c r="I244" i="1"/>
  <c r="D245" i="1"/>
  <c r="A245" i="1" s="1"/>
  <c r="H245" i="1"/>
  <c r="N245" i="1" s="1"/>
  <c r="I245" i="1"/>
  <c r="L245" i="1" s="1"/>
  <c r="D246" i="1"/>
  <c r="A246" i="1" s="1"/>
  <c r="H246" i="1"/>
  <c r="N246" i="1" s="1"/>
  <c r="I246" i="1"/>
  <c r="L246" i="1" s="1"/>
  <c r="D247" i="1"/>
  <c r="A247" i="1" s="1"/>
  <c r="H247" i="1"/>
  <c r="N247" i="1" s="1"/>
  <c r="I247" i="1"/>
  <c r="L247" i="1" s="1"/>
  <c r="D248" i="1"/>
  <c r="J248" i="1" s="1"/>
  <c r="H248" i="1"/>
  <c r="K248" i="1" s="1"/>
  <c r="I248" i="1"/>
  <c r="L248" i="1" s="1"/>
  <c r="D249" i="1"/>
  <c r="A249" i="1" s="1"/>
  <c r="H249" i="1"/>
  <c r="N249" i="1" s="1"/>
  <c r="I249" i="1"/>
  <c r="L249" i="1" s="1"/>
  <c r="D250" i="1"/>
  <c r="J250" i="1" s="1"/>
  <c r="H250" i="1"/>
  <c r="N250" i="1" s="1"/>
  <c r="I250" i="1"/>
  <c r="D251" i="1"/>
  <c r="A251" i="1" s="1"/>
  <c r="H251" i="1"/>
  <c r="N251" i="1" s="1"/>
  <c r="I251" i="1"/>
  <c r="L251" i="1" s="1"/>
  <c r="D252" i="1"/>
  <c r="J252" i="1" s="1"/>
  <c r="H252" i="1"/>
  <c r="N252" i="1" s="1"/>
  <c r="I252" i="1"/>
  <c r="L252" i="1" s="1"/>
  <c r="D253" i="1"/>
  <c r="A253" i="1" s="1"/>
  <c r="H253" i="1"/>
  <c r="N253" i="1" s="1"/>
  <c r="I253" i="1"/>
  <c r="L253" i="1" s="1"/>
  <c r="D254" i="1"/>
  <c r="A254" i="1" s="1"/>
  <c r="H254" i="1"/>
  <c r="K254" i="1" s="1"/>
  <c r="I254" i="1"/>
  <c r="L254" i="1" s="1"/>
  <c r="D255" i="1"/>
  <c r="A255" i="1" s="1"/>
  <c r="H255" i="1"/>
  <c r="K255" i="1" s="1"/>
  <c r="I255" i="1"/>
  <c r="O255" i="1" s="1"/>
  <c r="D256" i="1"/>
  <c r="J256" i="1" s="1"/>
  <c r="H256" i="1"/>
  <c r="K256" i="1" s="1"/>
  <c r="I256" i="1"/>
  <c r="L256" i="1" s="1"/>
  <c r="D257" i="1"/>
  <c r="A257" i="1" s="1"/>
  <c r="H257" i="1"/>
  <c r="N257" i="1" s="1"/>
  <c r="I257" i="1"/>
  <c r="L257" i="1" s="1"/>
  <c r="D258" i="1"/>
  <c r="A258" i="1" s="1"/>
  <c r="H258" i="1"/>
  <c r="N258" i="1" s="1"/>
  <c r="I258" i="1"/>
  <c r="L258" i="1" s="1"/>
  <c r="D259" i="1"/>
  <c r="A259" i="1" s="1"/>
  <c r="H259" i="1"/>
  <c r="N259" i="1" s="1"/>
  <c r="I259" i="1"/>
  <c r="L259" i="1" s="1"/>
  <c r="D260" i="1"/>
  <c r="A260" i="1" s="1"/>
  <c r="H260" i="1"/>
  <c r="K260" i="1" s="1"/>
  <c r="I260" i="1"/>
  <c r="L260" i="1" s="1"/>
  <c r="D261" i="1"/>
  <c r="A261" i="1" s="1"/>
  <c r="H261" i="1"/>
  <c r="K261" i="1" s="1"/>
  <c r="I261" i="1"/>
  <c r="L261" i="1" s="1"/>
  <c r="D262" i="1"/>
  <c r="J262" i="1" s="1"/>
  <c r="H262" i="1"/>
  <c r="K262" i="1" s="1"/>
  <c r="I262" i="1"/>
  <c r="L262" i="1" s="1"/>
  <c r="D263" i="1"/>
  <c r="A263" i="1" s="1"/>
  <c r="H263" i="1"/>
  <c r="N263" i="1" s="1"/>
  <c r="I263" i="1"/>
  <c r="L263" i="1" s="1"/>
  <c r="D264" i="1"/>
  <c r="A264" i="1" s="1"/>
  <c r="H264" i="1"/>
  <c r="N264" i="1" s="1"/>
  <c r="I264" i="1"/>
  <c r="L264" i="1" s="1"/>
  <c r="D265" i="1"/>
  <c r="A265" i="1" s="1"/>
  <c r="H265" i="1"/>
  <c r="N265" i="1" s="1"/>
  <c r="I265" i="1"/>
  <c r="O265" i="1" s="1"/>
  <c r="D266" i="1"/>
  <c r="A266" i="1" s="1"/>
  <c r="H266" i="1"/>
  <c r="K266" i="1" s="1"/>
  <c r="I266" i="1"/>
  <c r="L266" i="1" s="1"/>
  <c r="D267" i="1"/>
  <c r="A267" i="1" s="1"/>
  <c r="H267" i="1"/>
  <c r="K267" i="1" s="1"/>
  <c r="I267" i="1"/>
  <c r="O267" i="1" s="1"/>
  <c r="D268" i="1"/>
  <c r="J268" i="1" s="1"/>
  <c r="H268" i="1"/>
  <c r="K268" i="1" s="1"/>
  <c r="I268" i="1"/>
  <c r="L268" i="1" s="1"/>
  <c r="D269" i="1"/>
  <c r="A269" i="1" s="1"/>
  <c r="H269" i="1"/>
  <c r="N269" i="1" s="1"/>
  <c r="I269" i="1"/>
  <c r="L269" i="1" s="1"/>
  <c r="D270" i="1"/>
  <c r="J270" i="1" s="1"/>
  <c r="H270" i="1"/>
  <c r="N270" i="1" s="1"/>
  <c r="I270" i="1"/>
  <c r="L270" i="1" s="1"/>
  <c r="D271" i="1"/>
  <c r="A271" i="1" s="1"/>
  <c r="H271" i="1"/>
  <c r="N271" i="1" s="1"/>
  <c r="I271" i="1"/>
  <c r="L271" i="1" s="1"/>
  <c r="D272" i="1"/>
  <c r="A272" i="1" s="1"/>
  <c r="H272" i="1"/>
  <c r="N272" i="1" s="1"/>
  <c r="I272" i="1"/>
  <c r="L272" i="1" s="1"/>
  <c r="D273" i="1"/>
  <c r="A273" i="1" s="1"/>
  <c r="H273" i="1"/>
  <c r="K273" i="1" s="1"/>
  <c r="I273" i="1"/>
  <c r="L273" i="1" s="1"/>
  <c r="D274" i="1"/>
  <c r="J274" i="1" s="1"/>
  <c r="H274" i="1"/>
  <c r="K274" i="1" s="1"/>
  <c r="I274" i="1"/>
  <c r="L274" i="1" s="1"/>
  <c r="D275" i="1"/>
  <c r="A275" i="1" s="1"/>
  <c r="H275" i="1"/>
  <c r="N275" i="1" s="1"/>
  <c r="I275" i="1"/>
  <c r="L275" i="1" s="1"/>
  <c r="D276" i="1"/>
  <c r="A276" i="1" s="1"/>
  <c r="H276" i="1"/>
  <c r="N276" i="1" s="1"/>
  <c r="I276" i="1"/>
  <c r="L276" i="1" s="1"/>
  <c r="D277" i="1"/>
  <c r="A277" i="1" s="1"/>
  <c r="H277" i="1"/>
  <c r="N277" i="1" s="1"/>
  <c r="I277" i="1"/>
  <c r="L277" i="1" s="1"/>
  <c r="D278" i="1"/>
  <c r="A278" i="1" s="1"/>
  <c r="H278" i="1"/>
  <c r="K278" i="1" s="1"/>
  <c r="I278" i="1"/>
  <c r="L278" i="1" s="1"/>
  <c r="D279" i="1"/>
  <c r="A279" i="1" s="1"/>
  <c r="H279" i="1"/>
  <c r="K279" i="1" s="1"/>
  <c r="I279" i="1"/>
  <c r="L279" i="1" s="1"/>
  <c r="D280" i="1"/>
  <c r="J280" i="1" s="1"/>
  <c r="H280" i="1"/>
  <c r="N280" i="1" s="1"/>
  <c r="I280" i="1"/>
  <c r="L280" i="1" s="1"/>
  <c r="D281" i="1"/>
  <c r="A281" i="1" s="1"/>
  <c r="H281" i="1"/>
  <c r="K281" i="1" s="1"/>
  <c r="I281" i="1"/>
  <c r="L281" i="1" s="1"/>
  <c r="D282" i="1"/>
  <c r="A282" i="1" s="1"/>
  <c r="H282" i="1"/>
  <c r="N282" i="1" s="1"/>
  <c r="I282" i="1"/>
  <c r="L282" i="1" s="1"/>
  <c r="D283" i="1"/>
  <c r="J283" i="1" s="1"/>
  <c r="H283" i="1"/>
  <c r="N283" i="1" s="1"/>
  <c r="I283" i="1"/>
  <c r="L283" i="1" s="1"/>
  <c r="D284" i="1"/>
  <c r="A284" i="1" s="1"/>
  <c r="H284" i="1"/>
  <c r="K284" i="1" s="1"/>
  <c r="I284" i="1"/>
  <c r="L284" i="1" s="1"/>
  <c r="D285" i="1"/>
  <c r="A285" i="1" s="1"/>
  <c r="H285" i="1"/>
  <c r="K285" i="1" s="1"/>
  <c r="I285" i="1"/>
  <c r="O285" i="1" s="1"/>
  <c r="D286" i="1"/>
  <c r="J286" i="1" s="1"/>
  <c r="H286" i="1"/>
  <c r="K286" i="1" s="1"/>
  <c r="I286" i="1"/>
  <c r="L286" i="1" s="1"/>
  <c r="D287" i="1"/>
  <c r="A287" i="1" s="1"/>
  <c r="H287" i="1"/>
  <c r="K287" i="1" s="1"/>
  <c r="I287" i="1"/>
  <c r="L287" i="1" s="1"/>
  <c r="D288" i="1"/>
  <c r="J288" i="1" s="1"/>
  <c r="H288" i="1"/>
  <c r="N288" i="1" s="1"/>
  <c r="I288" i="1"/>
  <c r="L288" i="1" s="1"/>
  <c r="D289" i="1"/>
  <c r="J289" i="1" s="1"/>
  <c r="H289" i="1"/>
  <c r="N289" i="1" s="1"/>
  <c r="I289" i="1"/>
  <c r="L289" i="1" s="1"/>
  <c r="D290" i="1"/>
  <c r="A290" i="1" s="1"/>
  <c r="H290" i="1"/>
  <c r="K290" i="1" s="1"/>
  <c r="I290" i="1"/>
  <c r="L290" i="1" s="1"/>
  <c r="D291" i="1"/>
  <c r="A291" i="1" s="1"/>
  <c r="H291" i="1"/>
  <c r="K291" i="1" s="1"/>
  <c r="I291" i="1"/>
  <c r="O291" i="1" s="1"/>
  <c r="D292" i="1"/>
  <c r="J292" i="1" s="1"/>
  <c r="H292" i="1"/>
  <c r="N292" i="1" s="1"/>
  <c r="I292" i="1"/>
  <c r="L292" i="1" s="1"/>
  <c r="D293" i="1"/>
  <c r="A293" i="1" s="1"/>
  <c r="H293" i="1"/>
  <c r="K293" i="1" s="1"/>
  <c r="I293" i="1"/>
  <c r="L293" i="1" s="1"/>
  <c r="D294" i="1"/>
  <c r="J294" i="1" s="1"/>
  <c r="H294" i="1"/>
  <c r="N294" i="1" s="1"/>
  <c r="I294" i="1"/>
  <c r="L294" i="1" s="1"/>
  <c r="D295" i="1"/>
  <c r="J295" i="1" s="1"/>
  <c r="H295" i="1"/>
  <c r="N295" i="1" s="1"/>
  <c r="I295" i="1"/>
  <c r="L295" i="1" s="1"/>
  <c r="D296" i="1"/>
  <c r="A296" i="1" s="1"/>
  <c r="H296" i="1"/>
  <c r="N296" i="1" s="1"/>
  <c r="I296" i="1"/>
  <c r="L296" i="1" s="1"/>
  <c r="D297" i="1"/>
  <c r="A297" i="1" s="1"/>
  <c r="H297" i="1"/>
  <c r="K297" i="1" s="1"/>
  <c r="I297" i="1"/>
  <c r="O297" i="1" s="1"/>
  <c r="D298" i="1"/>
  <c r="J298" i="1" s="1"/>
  <c r="H298" i="1"/>
  <c r="K298" i="1" s="1"/>
  <c r="I298" i="1"/>
  <c r="O298" i="1" s="1"/>
  <c r="D299" i="1"/>
  <c r="J299" i="1" s="1"/>
  <c r="H299" i="1"/>
  <c r="N299" i="1" s="1"/>
  <c r="I299" i="1"/>
  <c r="L299" i="1" s="1"/>
  <c r="D300" i="1"/>
  <c r="J300" i="1" s="1"/>
  <c r="H300" i="1"/>
  <c r="N300" i="1" s="1"/>
  <c r="I300" i="1"/>
  <c r="L300" i="1" s="1"/>
  <c r="D301" i="1"/>
  <c r="A301" i="1" s="1"/>
  <c r="H301" i="1"/>
  <c r="N301" i="1" s="1"/>
  <c r="I301" i="1"/>
  <c r="O301" i="1" s="1"/>
  <c r="D302" i="1"/>
  <c r="A302" i="1" s="1"/>
  <c r="H302" i="1"/>
  <c r="N302" i="1" s="1"/>
  <c r="I302" i="1"/>
  <c r="L302" i="1" s="1"/>
  <c r="D303" i="1"/>
  <c r="A303" i="1" s="1"/>
  <c r="H303" i="1"/>
  <c r="K303" i="1" s="1"/>
  <c r="I303" i="1"/>
  <c r="O303" i="1" s="1"/>
  <c r="D304" i="1"/>
  <c r="J304" i="1" s="1"/>
  <c r="H304" i="1"/>
  <c r="K304" i="1" s="1"/>
  <c r="I304" i="1"/>
  <c r="L304" i="1" s="1"/>
  <c r="D305" i="1"/>
  <c r="A305" i="1" s="1"/>
  <c r="H305" i="1"/>
  <c r="K305" i="1" s="1"/>
  <c r="I305" i="1"/>
  <c r="L305" i="1" s="1"/>
  <c r="D306" i="1"/>
  <c r="J306" i="1" s="1"/>
  <c r="H306" i="1"/>
  <c r="N306" i="1" s="1"/>
  <c r="I306" i="1"/>
  <c r="L306" i="1" s="1"/>
  <c r="D307" i="1"/>
  <c r="A307" i="1" s="1"/>
  <c r="H307" i="1"/>
  <c r="N307" i="1" s="1"/>
  <c r="I307" i="1"/>
  <c r="O307" i="1" s="1"/>
  <c r="D308" i="1"/>
  <c r="A308" i="1" s="1"/>
  <c r="H308" i="1"/>
  <c r="K308" i="1" s="1"/>
  <c r="I308" i="1"/>
  <c r="O308" i="1" s="1"/>
  <c r="D309" i="1"/>
  <c r="A309" i="1" s="1"/>
  <c r="H309" i="1"/>
  <c r="N309" i="1" s="1"/>
  <c r="I309" i="1"/>
  <c r="O309" i="1" s="1"/>
  <c r="D310" i="1"/>
  <c r="J310" i="1" s="1"/>
  <c r="H310" i="1"/>
  <c r="N310" i="1" s="1"/>
  <c r="I310" i="1"/>
  <c r="L310" i="1" s="1"/>
  <c r="D311" i="1"/>
  <c r="A311" i="1" s="1"/>
  <c r="H311" i="1"/>
  <c r="K311" i="1" s="1"/>
  <c r="I311" i="1"/>
  <c r="L311" i="1" s="1"/>
  <c r="D312" i="1"/>
  <c r="J312" i="1" s="1"/>
  <c r="H312" i="1"/>
  <c r="N312" i="1" s="1"/>
  <c r="I312" i="1"/>
  <c r="L312" i="1" s="1"/>
  <c r="D313" i="1"/>
  <c r="A313" i="1" s="1"/>
  <c r="H313" i="1"/>
  <c r="N313" i="1" s="1"/>
  <c r="I313" i="1"/>
  <c r="L313" i="1" s="1"/>
  <c r="D314" i="1"/>
  <c r="A314" i="1" s="1"/>
  <c r="H314" i="1"/>
  <c r="N314" i="1" s="1"/>
  <c r="I314" i="1"/>
  <c r="L314" i="1" s="1"/>
  <c r="D315" i="1"/>
  <c r="J315" i="1" s="1"/>
  <c r="H315" i="1"/>
  <c r="K315" i="1" s="1"/>
  <c r="I315" i="1"/>
  <c r="O315" i="1" s="1"/>
  <c r="D316" i="1"/>
  <c r="J316" i="1" s="1"/>
  <c r="H316" i="1"/>
  <c r="K316" i="1" s="1"/>
  <c r="I316" i="1"/>
  <c r="O316" i="1" s="1"/>
  <c r="D317" i="1"/>
  <c r="J317" i="1" s="1"/>
  <c r="H317" i="1"/>
  <c r="N317" i="1" s="1"/>
  <c r="I317" i="1"/>
  <c r="L317" i="1" s="1"/>
  <c r="D318" i="1"/>
  <c r="A318" i="1" s="1"/>
  <c r="H318" i="1"/>
  <c r="N318" i="1" s="1"/>
  <c r="I318" i="1"/>
  <c r="L318" i="1" s="1"/>
  <c r="D319" i="1"/>
  <c r="A319" i="1" s="1"/>
  <c r="H319" i="1"/>
  <c r="N319" i="1" s="1"/>
  <c r="I319" i="1"/>
  <c r="O319" i="1" s="1"/>
  <c r="D320" i="1"/>
  <c r="A320" i="1" s="1"/>
  <c r="H320" i="1"/>
  <c r="N320" i="1" s="1"/>
  <c r="I320" i="1"/>
  <c r="L320" i="1" s="1"/>
  <c r="D321" i="1"/>
  <c r="A321" i="1" s="1"/>
  <c r="H321" i="1"/>
  <c r="K321" i="1" s="1"/>
  <c r="I321" i="1"/>
  <c r="O321" i="1" s="1"/>
  <c r="D322" i="1"/>
  <c r="J322" i="1" s="1"/>
  <c r="H322" i="1"/>
  <c r="K322" i="1" s="1"/>
  <c r="I322" i="1"/>
  <c r="L322" i="1" s="1"/>
  <c r="D323" i="1"/>
  <c r="A323" i="1" s="1"/>
  <c r="H323" i="1"/>
  <c r="K323" i="1" s="1"/>
  <c r="I323" i="1"/>
  <c r="L323" i="1" s="1"/>
  <c r="D324" i="1"/>
  <c r="A324" i="1" s="1"/>
  <c r="H324" i="1"/>
  <c r="N324" i="1" s="1"/>
  <c r="I324" i="1"/>
  <c r="L324" i="1" s="1"/>
  <c r="D325" i="1"/>
  <c r="A325" i="1" s="1"/>
  <c r="H325" i="1"/>
  <c r="N325" i="1" s="1"/>
  <c r="I325" i="1"/>
  <c r="O325" i="1" s="1"/>
  <c r="D326" i="1"/>
  <c r="J326" i="1" s="1"/>
  <c r="H326" i="1"/>
  <c r="K326" i="1" s="1"/>
  <c r="I326" i="1"/>
  <c r="L326" i="1" s="1"/>
  <c r="D327" i="1"/>
  <c r="J327" i="1" s="1"/>
  <c r="H327" i="1"/>
  <c r="K327" i="1" s="1"/>
  <c r="I327" i="1"/>
  <c r="O327" i="1" s="1"/>
  <c r="D328" i="1"/>
  <c r="A328" i="1" s="1"/>
  <c r="H328" i="1"/>
  <c r="N328" i="1" s="1"/>
  <c r="I328" i="1"/>
  <c r="O328" i="1" s="1"/>
  <c r="D329" i="1"/>
  <c r="J329" i="1" s="1"/>
  <c r="H329" i="1"/>
  <c r="K329" i="1" s="1"/>
  <c r="I329" i="1"/>
  <c r="O329" i="1" s="1"/>
  <c r="D330" i="1"/>
  <c r="A330" i="1" s="1"/>
  <c r="H330" i="1"/>
  <c r="N330" i="1" s="1"/>
  <c r="I330" i="1"/>
  <c r="O330" i="1" s="1"/>
  <c r="D331" i="1"/>
  <c r="A331" i="1" s="1"/>
  <c r="H331" i="1"/>
  <c r="K331" i="1" s="1"/>
  <c r="I331" i="1"/>
  <c r="O331" i="1" s="1"/>
  <c r="G70" i="6"/>
  <c r="G71" i="6"/>
  <c r="G72" i="6"/>
  <c r="G73" i="6"/>
  <c r="G74" i="6"/>
  <c r="G75" i="6"/>
  <c r="G76" i="6"/>
  <c r="G77" i="6"/>
  <c r="G78" i="6"/>
  <c r="G79" i="6"/>
  <c r="G80" i="6"/>
  <c r="G81" i="6"/>
  <c r="G82" i="6"/>
  <c r="G83" i="6"/>
  <c r="G84" i="6"/>
  <c r="G85" i="6"/>
  <c r="G86" i="6"/>
  <c r="G87" i="6"/>
  <c r="G88" i="6"/>
  <c r="G89" i="6"/>
  <c r="G90" i="6"/>
  <c r="G91" i="6"/>
  <c r="G92" i="6"/>
  <c r="G93" i="6"/>
  <c r="G94" i="6"/>
  <c r="G95" i="6"/>
  <c r="G96" i="6"/>
  <c r="G97" i="6"/>
  <c r="G98" i="6"/>
  <c r="G99" i="6"/>
  <c r="G100" i="6"/>
  <c r="G101" i="6"/>
  <c r="G102" i="6"/>
  <c r="G103" i="6"/>
  <c r="G104" i="6"/>
  <c r="G105" i="6"/>
  <c r="G106" i="6"/>
  <c r="G107" i="6"/>
  <c r="G108" i="6"/>
  <c r="G109" i="6"/>
  <c r="G110" i="6"/>
  <c r="G111" i="6"/>
  <c r="G112" i="6"/>
  <c r="G113" i="6"/>
  <c r="G114" i="6"/>
  <c r="G115" i="6"/>
  <c r="G116" i="6"/>
  <c r="G117" i="6"/>
  <c r="G118" i="6"/>
  <c r="G119" i="6"/>
  <c r="G120" i="6"/>
  <c r="G121" i="6"/>
  <c r="G122" i="6"/>
  <c r="G123" i="6"/>
  <c r="G124" i="6"/>
  <c r="G125" i="6"/>
  <c r="G126" i="6"/>
  <c r="G127" i="6"/>
  <c r="G128" i="6"/>
  <c r="G129" i="6"/>
  <c r="G130" i="6"/>
  <c r="G131" i="6"/>
  <c r="G132" i="6"/>
  <c r="G133" i="6"/>
  <c r="G134" i="6"/>
  <c r="G135" i="6"/>
  <c r="G136" i="6"/>
  <c r="G137" i="6"/>
  <c r="G138" i="6"/>
  <c r="G139" i="6"/>
  <c r="G140" i="6"/>
  <c r="G141" i="6"/>
  <c r="G142" i="6"/>
  <c r="G143" i="6"/>
  <c r="G144" i="6"/>
  <c r="G145" i="6"/>
  <c r="G146" i="6"/>
  <c r="G147" i="6"/>
  <c r="G148" i="6"/>
  <c r="G149" i="6"/>
  <c r="G150" i="6"/>
  <c r="G151" i="6"/>
  <c r="G152" i="6"/>
  <c r="G153" i="6"/>
  <c r="G154" i="6"/>
  <c r="G155" i="6"/>
  <c r="G156" i="6"/>
  <c r="G157" i="6"/>
  <c r="G158" i="6"/>
  <c r="G159" i="6"/>
  <c r="G160" i="6"/>
  <c r="G161" i="6"/>
  <c r="G162" i="6"/>
  <c r="G163" i="6"/>
  <c r="G164" i="6"/>
  <c r="G165" i="6"/>
  <c r="G166" i="6"/>
  <c r="G8" i="6"/>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38" i="6"/>
  <c r="G39" i="6"/>
  <c r="G40" i="6"/>
  <c r="G41" i="6"/>
  <c r="G42" i="6"/>
  <c r="G43" i="6"/>
  <c r="G44" i="6"/>
  <c r="G45" i="6"/>
  <c r="G46" i="6"/>
  <c r="G47" i="6"/>
  <c r="G48" i="6"/>
  <c r="G49" i="6"/>
  <c r="G50" i="6"/>
  <c r="G51" i="6"/>
  <c r="G52" i="6"/>
  <c r="G53" i="6"/>
  <c r="G54" i="6"/>
  <c r="G55" i="6"/>
  <c r="G56" i="6"/>
  <c r="G57" i="6"/>
  <c r="G58" i="6"/>
  <c r="G59" i="6"/>
  <c r="G60" i="6"/>
  <c r="G61" i="6"/>
  <c r="G62" i="6"/>
  <c r="G63" i="6"/>
  <c r="G64" i="6"/>
  <c r="G65" i="6"/>
  <c r="G66" i="6"/>
  <c r="G67" i="6"/>
  <c r="G68" i="6"/>
  <c r="G69" i="6"/>
  <c r="G7" i="6"/>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 i="1"/>
  <c r="K250" i="1" l="1"/>
  <c r="O211" i="1"/>
  <c r="L330" i="1"/>
  <c r="J260" i="1"/>
  <c r="L205" i="1"/>
  <c r="K282" i="1"/>
  <c r="K228" i="1"/>
  <c r="K313" i="1"/>
  <c r="J216" i="1"/>
  <c r="K320" i="1"/>
  <c r="K258" i="1"/>
  <c r="L265" i="1"/>
  <c r="K272" i="1"/>
  <c r="J246" i="1"/>
  <c r="O253" i="1"/>
  <c r="K325" i="1"/>
  <c r="K317" i="1"/>
  <c r="O215" i="1"/>
  <c r="L285" i="1"/>
  <c r="N274" i="1"/>
  <c r="J285" i="1"/>
  <c r="J330" i="1"/>
  <c r="O228" i="1"/>
  <c r="L291" i="1"/>
  <c r="O326" i="1"/>
  <c r="K302" i="1"/>
  <c r="K288" i="1"/>
  <c r="J222" i="1"/>
  <c r="A295" i="1"/>
  <c r="K309" i="1"/>
  <c r="N298" i="1"/>
  <c r="O295" i="1"/>
  <c r="J278" i="1"/>
  <c r="N232" i="1"/>
  <c r="J218" i="1"/>
  <c r="A294" i="1"/>
  <c r="O305" i="1"/>
  <c r="A283" i="1"/>
  <c r="N297" i="1"/>
  <c r="K280" i="1"/>
  <c r="N256" i="1"/>
  <c r="N238" i="1"/>
  <c r="N231" i="1"/>
  <c r="N224" i="1"/>
  <c r="O217" i="1"/>
  <c r="N331" i="1"/>
  <c r="L321" i="1"/>
  <c r="K318" i="1"/>
  <c r="J311" i="1"/>
  <c r="J297" i="1"/>
  <c r="N266" i="1"/>
  <c r="K234" i="1"/>
  <c r="N214" i="1"/>
  <c r="J321" i="1"/>
  <c r="A236" i="1"/>
  <c r="J324" i="1"/>
  <c r="K269" i="1"/>
  <c r="A234" i="1"/>
  <c r="O282" i="1"/>
  <c r="N279" i="1"/>
  <c r="A224" i="1"/>
  <c r="J313" i="1"/>
  <c r="J303" i="1"/>
  <c r="N220" i="1"/>
  <c r="N267" i="1"/>
  <c r="O248" i="1"/>
  <c r="K237" i="1"/>
  <c r="A210" i="1"/>
  <c r="A214" i="1"/>
  <c r="A270" i="1"/>
  <c r="N329" i="1"/>
  <c r="K299" i="1"/>
  <c r="N293" i="1"/>
  <c r="O273" i="1"/>
  <c r="N254" i="1"/>
  <c r="O210" i="1"/>
  <c r="O203" i="1"/>
  <c r="A306" i="1"/>
  <c r="A248" i="1"/>
  <c r="A202" i="1"/>
  <c r="L309" i="1"/>
  <c r="O296" i="1"/>
  <c r="K276" i="1"/>
  <c r="O260" i="1"/>
  <c r="J254" i="1"/>
  <c r="N206" i="1"/>
  <c r="N203" i="1"/>
  <c r="A200" i="1"/>
  <c r="N327" i="1"/>
  <c r="N311" i="1"/>
  <c r="J309" i="1"/>
  <c r="N303" i="1"/>
  <c r="K295" i="1"/>
  <c r="N248" i="1"/>
  <c r="O242" i="1"/>
  <c r="O239" i="1"/>
  <c r="J228" i="1"/>
  <c r="O222" i="1"/>
  <c r="N208" i="1"/>
  <c r="A329" i="1"/>
  <c r="A317" i="1"/>
  <c r="L327" i="1"/>
  <c r="L316" i="1"/>
  <c r="K300" i="1"/>
  <c r="O292" i="1"/>
  <c r="N268" i="1"/>
  <c r="O256" i="1"/>
  <c r="K242" i="1"/>
  <c r="K222" i="1"/>
  <c r="A316" i="1"/>
  <c r="A304" i="1"/>
  <c r="A292" i="1"/>
  <c r="A280" i="1"/>
  <c r="A268" i="1"/>
  <c r="A256" i="1"/>
  <c r="A244" i="1"/>
  <c r="A232" i="1"/>
  <c r="A220" i="1"/>
  <c r="A208" i="1"/>
  <c r="N321" i="1"/>
  <c r="O262" i="1"/>
  <c r="O259" i="1"/>
  <c r="O233" i="1"/>
  <c r="N230" i="1"/>
  <c r="O216" i="1"/>
  <c r="A327" i="1"/>
  <c r="A315" i="1"/>
  <c r="L213" i="1"/>
  <c r="A326" i="1"/>
  <c r="N305" i="1"/>
  <c r="N273" i="1"/>
  <c r="N244" i="1"/>
  <c r="N218" i="1"/>
  <c r="N207" i="1"/>
  <c r="A289" i="1"/>
  <c r="L331" i="1"/>
  <c r="N315" i="1"/>
  <c r="O299" i="1"/>
  <c r="N291" i="1"/>
  <c r="O288" i="1"/>
  <c r="O235" i="1"/>
  <c r="L207" i="1"/>
  <c r="O204" i="1"/>
  <c r="A312" i="1"/>
  <c r="A300" i="1"/>
  <c r="A288" i="1"/>
  <c r="A252" i="1"/>
  <c r="A204" i="1"/>
  <c r="J331" i="1"/>
  <c r="L229" i="1"/>
  <c r="A299" i="1"/>
  <c r="N323" i="1"/>
  <c r="O312" i="1"/>
  <c r="L307" i="1"/>
  <c r="N278" i="1"/>
  <c r="K264" i="1"/>
  <c r="O252" i="1"/>
  <c r="N226" i="1"/>
  <c r="N212" i="1"/>
  <c r="N201" i="1"/>
  <c r="A322" i="1"/>
  <c r="A310" i="1"/>
  <c r="A298" i="1"/>
  <c r="A286" i="1"/>
  <c r="A274" i="1"/>
  <c r="A262" i="1"/>
  <c r="A250" i="1"/>
  <c r="A238" i="1"/>
  <c r="A226" i="1"/>
  <c r="L328" i="1"/>
  <c r="O317" i="1"/>
  <c r="K307" i="1"/>
  <c r="O293" i="1"/>
  <c r="O246" i="1"/>
  <c r="K240" i="1"/>
  <c r="L223" i="1"/>
  <c r="O209" i="1"/>
  <c r="G167" i="6"/>
  <c r="O320" i="1"/>
  <c r="O314" i="1"/>
  <c r="L308" i="1"/>
  <c r="L298" i="1"/>
  <c r="M298" i="1" s="1"/>
  <c r="K292" i="1"/>
  <c r="O261" i="1"/>
  <c r="K257" i="1"/>
  <c r="N255" i="1"/>
  <c r="K249" i="1"/>
  <c r="O247" i="1"/>
  <c r="K227" i="1"/>
  <c r="K225" i="1"/>
  <c r="K330" i="1"/>
  <c r="O324" i="1"/>
  <c r="J318" i="1"/>
  <c r="J308" i="1"/>
  <c r="J302" i="1"/>
  <c r="N285" i="1"/>
  <c r="K283" i="1"/>
  <c r="O272" i="1"/>
  <c r="O263" i="1"/>
  <c r="N261" i="1"/>
  <c r="L255" i="1"/>
  <c r="O251" i="1"/>
  <c r="O240" i="1"/>
  <c r="K216" i="1"/>
  <c r="J212" i="1"/>
  <c r="K296" i="1"/>
  <c r="O287" i="1"/>
  <c r="K263" i="1"/>
  <c r="K253" i="1"/>
  <c r="J320" i="1"/>
  <c r="L303" i="1"/>
  <c r="N287" i="1"/>
  <c r="O276" i="1"/>
  <c r="J240" i="1"/>
  <c r="L201" i="1"/>
  <c r="N213" i="1"/>
  <c r="K209" i="1"/>
  <c r="N286" i="1"/>
  <c r="N262" i="1"/>
  <c r="J258" i="1"/>
  <c r="K252" i="1"/>
  <c r="K246" i="1"/>
  <c r="G332" i="1"/>
  <c r="L325" i="1"/>
  <c r="O300" i="1"/>
  <c r="O284" i="1"/>
  <c r="O275" i="1"/>
  <c r="O264" i="1"/>
  <c r="N260" i="1"/>
  <c r="O241" i="1"/>
  <c r="N219" i="1"/>
  <c r="K215" i="1"/>
  <c r="J284" i="1"/>
  <c r="O279" i="1"/>
  <c r="O277" i="1"/>
  <c r="O268" i="1"/>
  <c r="N243" i="1"/>
  <c r="O234" i="1"/>
  <c r="O221" i="1"/>
  <c r="L219" i="1"/>
  <c r="K204" i="1"/>
  <c r="N202" i="1"/>
  <c r="O318" i="1"/>
  <c r="O306" i="1"/>
  <c r="O302" i="1"/>
  <c r="N290" i="1"/>
  <c r="K221" i="1"/>
  <c r="O310" i="1"/>
  <c r="K294" i="1"/>
  <c r="O281" i="1"/>
  <c r="K277" i="1"/>
  <c r="K270" i="1"/>
  <c r="J266" i="1"/>
  <c r="N236" i="1"/>
  <c r="O227" i="1"/>
  <c r="L225" i="1"/>
  <c r="K210" i="1"/>
  <c r="J206" i="1"/>
  <c r="K328" i="1"/>
  <c r="J323" i="1"/>
  <c r="L319" i="1"/>
  <c r="K314" i="1"/>
  <c r="O311" i="1"/>
  <c r="J305" i="1"/>
  <c r="L301" i="1"/>
  <c r="J296" i="1"/>
  <c r="N284" i="1"/>
  <c r="N281" i="1"/>
  <c r="O278" i="1"/>
  <c r="O270" i="1"/>
  <c r="J264" i="1"/>
  <c r="O254" i="1"/>
  <c r="O249" i="1"/>
  <c r="L329" i="1"/>
  <c r="J328" i="1"/>
  <c r="K319" i="1"/>
  <c r="L315" i="1"/>
  <c r="J314" i="1"/>
  <c r="K310" i="1"/>
  <c r="K301" i="1"/>
  <c r="L297" i="1"/>
  <c r="O294" i="1"/>
  <c r="K275" i="1"/>
  <c r="J272" i="1"/>
  <c r="J269" i="1"/>
  <c r="L267" i="1"/>
  <c r="K251" i="1"/>
  <c r="J243" i="1"/>
  <c r="K241" i="1"/>
  <c r="N241" i="1"/>
  <c r="K239" i="1"/>
  <c r="L237" i="1"/>
  <c r="K324" i="1"/>
  <c r="J319" i="1"/>
  <c r="N316" i="1"/>
  <c r="K306" i="1"/>
  <c r="J301" i="1"/>
  <c r="J290" i="1"/>
  <c r="J277" i="1"/>
  <c r="J261" i="1"/>
  <c r="K259" i="1"/>
  <c r="O257" i="1"/>
  <c r="J253" i="1"/>
  <c r="J241" i="1"/>
  <c r="K235" i="1"/>
  <c r="N235" i="1"/>
  <c r="K233" i="1"/>
  <c r="L231" i="1"/>
  <c r="J245" i="1"/>
  <c r="J293" i="1"/>
  <c r="L244" i="1"/>
  <c r="O244" i="1"/>
  <c r="J235" i="1"/>
  <c r="K229" i="1"/>
  <c r="N229" i="1"/>
  <c r="J287" i="1"/>
  <c r="J275" i="1"/>
  <c r="J251" i="1"/>
  <c r="J229" i="1"/>
  <c r="K223" i="1"/>
  <c r="N223" i="1"/>
  <c r="K217" i="1"/>
  <c r="N217" i="1"/>
  <c r="K211" i="1"/>
  <c r="N211" i="1"/>
  <c r="N326" i="1"/>
  <c r="O322" i="1"/>
  <c r="O313" i="1"/>
  <c r="N308" i="1"/>
  <c r="O304" i="1"/>
  <c r="O286" i="1"/>
  <c r="J281" i="1"/>
  <c r="O274" i="1"/>
  <c r="O271" i="1"/>
  <c r="J267" i="1"/>
  <c r="K265" i="1"/>
  <c r="M265" i="1" s="1"/>
  <c r="J259" i="1"/>
  <c r="J242" i="1"/>
  <c r="J237" i="1"/>
  <c r="J223" i="1"/>
  <c r="J217" i="1"/>
  <c r="J211" i="1"/>
  <c r="J325" i="1"/>
  <c r="N322" i="1"/>
  <c r="K312" i="1"/>
  <c r="J307" i="1"/>
  <c r="N304" i="1"/>
  <c r="J291" i="1"/>
  <c r="O289" i="1"/>
  <c r="J282" i="1"/>
  <c r="O280" i="1"/>
  <c r="J276" i="1"/>
  <c r="O266" i="1"/>
  <c r="O258" i="1"/>
  <c r="J249" i="1"/>
  <c r="K247" i="1"/>
  <c r="O245" i="1"/>
  <c r="J231" i="1"/>
  <c r="J201" i="1"/>
  <c r="J255" i="1"/>
  <c r="O283" i="1"/>
  <c r="J257" i="1"/>
  <c r="O243" i="1"/>
  <c r="J225" i="1"/>
  <c r="J219" i="1"/>
  <c r="J213" i="1"/>
  <c r="J207" i="1"/>
  <c r="J271" i="1"/>
  <c r="O323" i="1"/>
  <c r="J279" i="1"/>
  <c r="J273" i="1"/>
  <c r="K271" i="1"/>
  <c r="O269" i="1"/>
  <c r="J265" i="1"/>
  <c r="L250" i="1"/>
  <c r="O250" i="1"/>
  <c r="K245" i="1"/>
  <c r="L238" i="1"/>
  <c r="O238" i="1"/>
  <c r="L236" i="1"/>
  <c r="O236" i="1"/>
  <c r="J230" i="1"/>
  <c r="K289" i="1"/>
  <c r="J247" i="1"/>
  <c r="L232" i="1"/>
  <c r="O232" i="1"/>
  <c r="L230" i="1"/>
  <c r="O230" i="1"/>
  <c r="O290" i="1"/>
  <c r="J263" i="1"/>
  <c r="L226" i="1"/>
  <c r="O226" i="1"/>
  <c r="L224" i="1"/>
  <c r="O224" i="1"/>
  <c r="L220" i="1"/>
  <c r="O220" i="1"/>
  <c r="L218" i="1"/>
  <c r="O218" i="1"/>
  <c r="L214" i="1"/>
  <c r="O214" i="1"/>
  <c r="L212" i="1"/>
  <c r="O212" i="1"/>
  <c r="L208" i="1"/>
  <c r="O208" i="1"/>
  <c r="L202" i="1"/>
  <c r="O202" i="1"/>
  <c r="J239" i="1"/>
  <c r="J233" i="1"/>
  <c r="J227" i="1"/>
  <c r="J221" i="1"/>
  <c r="J215" i="1"/>
  <c r="J209" i="1"/>
  <c r="N205" i="1"/>
  <c r="M205" i="1" s="1"/>
  <c r="J203" i="1"/>
  <c r="O206" i="1"/>
  <c r="O200" i="1"/>
  <c r="N200" i="1"/>
  <c r="J205" i="1"/>
  <c r="M325" i="1" l="1"/>
  <c r="M258" i="1"/>
  <c r="M331" i="1"/>
  <c r="M280" i="1"/>
  <c r="M237" i="1"/>
  <c r="M320" i="1"/>
  <c r="M215" i="1"/>
  <c r="M279" i="1"/>
  <c r="M330" i="1"/>
  <c r="M231" i="1"/>
  <c r="M310" i="1"/>
  <c r="M285" i="1"/>
  <c r="M228" i="1"/>
  <c r="M272" i="1"/>
  <c r="M282" i="1"/>
  <c r="M219" i="1"/>
  <c r="M323" i="1"/>
  <c r="M312" i="1"/>
  <c r="M274" i="1"/>
  <c r="M234" i="1"/>
  <c r="M321" i="1"/>
  <c r="M254" i="1"/>
  <c r="M297" i="1"/>
  <c r="M266" i="1"/>
  <c r="M313" i="1"/>
  <c r="M302" i="1"/>
  <c r="M303" i="1"/>
  <c r="M253" i="1"/>
  <c r="M203" i="1"/>
  <c r="M317" i="1"/>
  <c r="M311" i="1"/>
  <c r="M267" i="1"/>
  <c r="M293" i="1"/>
  <c r="M299" i="1"/>
  <c r="M327" i="1"/>
  <c r="M213" i="1"/>
  <c r="M240" i="1"/>
  <c r="M206" i="1"/>
  <c r="M316" i="1"/>
  <c r="M300" i="1"/>
  <c r="M248" i="1"/>
  <c r="M295" i="1"/>
  <c r="M309" i="1"/>
  <c r="M233" i="1"/>
  <c r="M268" i="1"/>
  <c r="M201" i="1"/>
  <c r="M256" i="1"/>
  <c r="M305" i="1"/>
  <c r="M283" i="1"/>
  <c r="M257" i="1"/>
  <c r="M315" i="1"/>
  <c r="M252" i="1"/>
  <c r="M287" i="1"/>
  <c r="M288" i="1"/>
  <c r="M204" i="1"/>
  <c r="M291" i="1"/>
  <c r="M216" i="1"/>
  <c r="M326" i="1"/>
  <c r="M307" i="1"/>
  <c r="M318" i="1"/>
  <c r="M242" i="1"/>
  <c r="M290" i="1"/>
  <c r="M207" i="1"/>
  <c r="M296" i="1"/>
  <c r="M260" i="1"/>
  <c r="M269" i="1"/>
  <c r="M281" i="1"/>
  <c r="M239" i="1"/>
  <c r="M259" i="1"/>
  <c r="M241" i="1"/>
  <c r="M222" i="1"/>
  <c r="M208" i="1"/>
  <c r="M247" i="1"/>
  <c r="M319" i="1"/>
  <c r="M276" i="1"/>
  <c r="M255" i="1"/>
  <c r="M273" i="1"/>
  <c r="M308" i="1"/>
  <c r="M210" i="1"/>
  <c r="M329" i="1"/>
  <c r="M225" i="1"/>
  <c r="M328" i="1"/>
  <c r="M294" i="1"/>
  <c r="M270" i="1"/>
  <c r="M292" i="1"/>
  <c r="M278" i="1"/>
  <c r="M246" i="1"/>
  <c r="M304" i="1"/>
  <c r="M284" i="1"/>
  <c r="M200" i="1"/>
  <c r="M262" i="1"/>
  <c r="M264" i="1"/>
  <c r="M289" i="1"/>
  <c r="M226" i="1"/>
  <c r="M249" i="1"/>
  <c r="M209" i="1"/>
  <c r="M238" i="1"/>
  <c r="M286" i="1"/>
  <c r="M277" i="1"/>
  <c r="M261" i="1"/>
  <c r="M236" i="1"/>
  <c r="M230" i="1"/>
  <c r="M223" i="1"/>
  <c r="M314" i="1"/>
  <c r="M214" i="1"/>
  <c r="M250" i="1"/>
  <c r="M243" i="1"/>
  <c r="M218" i="1"/>
  <c r="M306" i="1"/>
  <c r="M235" i="1"/>
  <c r="M251" i="1"/>
  <c r="M322" i="1"/>
  <c r="M202" i="1"/>
  <c r="M224" i="1"/>
  <c r="M232" i="1"/>
  <c r="M263" i="1"/>
  <c r="M227" i="1"/>
  <c r="M211" i="1"/>
  <c r="M324" i="1"/>
  <c r="M275" i="1"/>
  <c r="M221" i="1"/>
  <c r="M212" i="1"/>
  <c r="M229" i="1"/>
  <c r="M271" i="1"/>
  <c r="M244" i="1"/>
  <c r="M217" i="1"/>
  <c r="M220" i="1"/>
  <c r="M245" i="1"/>
  <c r="M301" i="1"/>
  <c r="I166" i="6" l="1"/>
  <c r="O166" i="6" s="1"/>
  <c r="H166" i="6"/>
  <c r="D166" i="6"/>
  <c r="A166" i="6" s="1"/>
  <c r="I165" i="6"/>
  <c r="L165" i="6" s="1"/>
  <c r="H165" i="6"/>
  <c r="N165" i="6" s="1"/>
  <c r="D165" i="6"/>
  <c r="A165" i="6" s="1"/>
  <c r="I164" i="6"/>
  <c r="O164" i="6" s="1"/>
  <c r="H164" i="6"/>
  <c r="N164" i="6" s="1"/>
  <c r="D164" i="6"/>
  <c r="A164" i="6" s="1"/>
  <c r="I163" i="6"/>
  <c r="O163" i="6" s="1"/>
  <c r="H163" i="6"/>
  <c r="K163" i="6" s="1"/>
  <c r="D163" i="6"/>
  <c r="A163" i="6" s="1"/>
  <c r="I162" i="6"/>
  <c r="O162" i="6" s="1"/>
  <c r="H162" i="6"/>
  <c r="N162" i="6" s="1"/>
  <c r="D162" i="6"/>
  <c r="A162" i="6" s="1"/>
  <c r="I161" i="6"/>
  <c r="H161" i="6"/>
  <c r="D161" i="6"/>
  <c r="A161" i="6" s="1"/>
  <c r="I160" i="6"/>
  <c r="O160" i="6" s="1"/>
  <c r="H160" i="6"/>
  <c r="D160" i="6"/>
  <c r="A160" i="6" s="1"/>
  <c r="I159" i="6"/>
  <c r="L159" i="6" s="1"/>
  <c r="H159" i="6"/>
  <c r="N159" i="6" s="1"/>
  <c r="D159" i="6"/>
  <c r="A159" i="6" s="1"/>
  <c r="I158" i="6"/>
  <c r="O158" i="6" s="1"/>
  <c r="H158" i="6"/>
  <c r="N158" i="6" s="1"/>
  <c r="D158" i="6"/>
  <c r="A158" i="6" s="1"/>
  <c r="I157" i="6"/>
  <c r="O157" i="6" s="1"/>
  <c r="H157" i="6"/>
  <c r="K157" i="6" s="1"/>
  <c r="D157" i="6"/>
  <c r="A157" i="6" s="1"/>
  <c r="I156" i="6"/>
  <c r="O156" i="6" s="1"/>
  <c r="H156" i="6"/>
  <c r="N156" i="6" s="1"/>
  <c r="D156" i="6"/>
  <c r="A156" i="6" s="1"/>
  <c r="I155" i="6"/>
  <c r="O155" i="6" s="1"/>
  <c r="H155" i="6"/>
  <c r="D155" i="6"/>
  <c r="A155" i="6" s="1"/>
  <c r="I154" i="6"/>
  <c r="L154" i="6" s="1"/>
  <c r="H154" i="6"/>
  <c r="D154" i="6"/>
  <c r="A154" i="6" s="1"/>
  <c r="I153" i="6"/>
  <c r="L153" i="6" s="1"/>
  <c r="H153" i="6"/>
  <c r="N153" i="6" s="1"/>
  <c r="D153" i="6"/>
  <c r="A153" i="6" s="1"/>
  <c r="I152" i="6"/>
  <c r="L152" i="6" s="1"/>
  <c r="H152" i="6"/>
  <c r="K152" i="6" s="1"/>
  <c r="D152" i="6"/>
  <c r="A152" i="6" s="1"/>
  <c r="I151" i="6"/>
  <c r="O151" i="6" s="1"/>
  <c r="H151" i="6"/>
  <c r="N151" i="6" s="1"/>
  <c r="D151" i="6"/>
  <c r="A151" i="6" s="1"/>
  <c r="I150" i="6"/>
  <c r="O150" i="6" s="1"/>
  <c r="H150" i="6"/>
  <c r="N150" i="6" s="1"/>
  <c r="D150" i="6"/>
  <c r="A150" i="6" s="1"/>
  <c r="I149" i="6"/>
  <c r="L149" i="6" s="1"/>
  <c r="H149" i="6"/>
  <c r="D149" i="6"/>
  <c r="A149" i="6" s="1"/>
  <c r="I148" i="6"/>
  <c r="O148" i="6" s="1"/>
  <c r="H148" i="6"/>
  <c r="N148" i="6" s="1"/>
  <c r="D148" i="6"/>
  <c r="A148" i="6" s="1"/>
  <c r="I147" i="6"/>
  <c r="L147" i="6" s="1"/>
  <c r="H147" i="6"/>
  <c r="D147" i="6"/>
  <c r="A147" i="6" s="1"/>
  <c r="I146" i="6"/>
  <c r="O146" i="6" s="1"/>
  <c r="H146" i="6"/>
  <c r="N146" i="6" s="1"/>
  <c r="D146" i="6"/>
  <c r="A146" i="6" s="1"/>
  <c r="I145" i="6"/>
  <c r="O145" i="6" s="1"/>
  <c r="H145" i="6"/>
  <c r="N145" i="6" s="1"/>
  <c r="D145" i="6"/>
  <c r="I144" i="6"/>
  <c r="O144" i="6" s="1"/>
  <c r="H144" i="6"/>
  <c r="N144" i="6" s="1"/>
  <c r="D144" i="6"/>
  <c r="A144" i="6" s="1"/>
  <c r="I143" i="6"/>
  <c r="O143" i="6" s="1"/>
  <c r="H143" i="6"/>
  <c r="K143" i="6" s="1"/>
  <c r="D143" i="6"/>
  <c r="A143" i="6" s="1"/>
  <c r="I142" i="6"/>
  <c r="O142" i="6" s="1"/>
  <c r="H142" i="6"/>
  <c r="N142" i="6" s="1"/>
  <c r="D142" i="6"/>
  <c r="A142" i="6" s="1"/>
  <c r="I141" i="6"/>
  <c r="L141" i="6" s="1"/>
  <c r="H141" i="6"/>
  <c r="K141" i="6" s="1"/>
  <c r="D141" i="6"/>
  <c r="A141" i="6" s="1"/>
  <c r="I140" i="6"/>
  <c r="L140" i="6" s="1"/>
  <c r="H140" i="6"/>
  <c r="N140" i="6" s="1"/>
  <c r="D140" i="6"/>
  <c r="A140" i="6" s="1"/>
  <c r="I139" i="6"/>
  <c r="O139" i="6" s="1"/>
  <c r="H139" i="6"/>
  <c r="N139" i="6" s="1"/>
  <c r="D139" i="6"/>
  <c r="A139" i="6" s="1"/>
  <c r="I138" i="6"/>
  <c r="O138" i="6" s="1"/>
  <c r="H138" i="6"/>
  <c r="N138" i="6" s="1"/>
  <c r="D138" i="6"/>
  <c r="A138" i="6" s="1"/>
  <c r="I137" i="6"/>
  <c r="O137" i="6" s="1"/>
  <c r="H137" i="6"/>
  <c r="K137" i="6" s="1"/>
  <c r="D137" i="6"/>
  <c r="A137" i="6" s="1"/>
  <c r="I136" i="6"/>
  <c r="O136" i="6" s="1"/>
  <c r="H136" i="6"/>
  <c r="N136" i="6" s="1"/>
  <c r="D136" i="6"/>
  <c r="A136" i="6" s="1"/>
  <c r="I135" i="6"/>
  <c r="L135" i="6" s="1"/>
  <c r="H135" i="6"/>
  <c r="N135" i="6" s="1"/>
  <c r="D135" i="6"/>
  <c r="A135" i="6" s="1"/>
  <c r="I134" i="6"/>
  <c r="L134" i="6" s="1"/>
  <c r="H134" i="6"/>
  <c r="N134" i="6" s="1"/>
  <c r="D134" i="6"/>
  <c r="A134" i="6" s="1"/>
  <c r="I133" i="6"/>
  <c r="O133" i="6" s="1"/>
  <c r="H133" i="6"/>
  <c r="N133" i="6" s="1"/>
  <c r="D133" i="6"/>
  <c r="A133" i="6" s="1"/>
  <c r="I132" i="6"/>
  <c r="H132" i="6"/>
  <c r="D132" i="6"/>
  <c r="A132" i="6" s="1"/>
  <c r="I131" i="6"/>
  <c r="O131" i="6" s="1"/>
  <c r="H131" i="6"/>
  <c r="K131" i="6" s="1"/>
  <c r="D131" i="6"/>
  <c r="A131" i="6" s="1"/>
  <c r="I130" i="6"/>
  <c r="O130" i="6" s="1"/>
  <c r="H130" i="6"/>
  <c r="N130" i="6" s="1"/>
  <c r="D130" i="6"/>
  <c r="A130" i="6" s="1"/>
  <c r="I129" i="6"/>
  <c r="L129" i="6" s="1"/>
  <c r="H129" i="6"/>
  <c r="N129" i="6" s="1"/>
  <c r="D129" i="6"/>
  <c r="A129" i="6" s="1"/>
  <c r="I128" i="6"/>
  <c r="O128" i="6" s="1"/>
  <c r="H128" i="6"/>
  <c r="D128" i="6"/>
  <c r="A128" i="6" s="1"/>
  <c r="I127" i="6"/>
  <c r="O127" i="6" s="1"/>
  <c r="H127" i="6"/>
  <c r="N127" i="6" s="1"/>
  <c r="D127" i="6"/>
  <c r="A127" i="6" s="1"/>
  <c r="I126" i="6"/>
  <c r="L126" i="6" s="1"/>
  <c r="H126" i="6"/>
  <c r="N126" i="6" s="1"/>
  <c r="D126" i="6"/>
  <c r="A126" i="6" s="1"/>
  <c r="I125" i="6"/>
  <c r="H125" i="6"/>
  <c r="K125" i="6" s="1"/>
  <c r="D125" i="6"/>
  <c r="A125" i="6" s="1"/>
  <c r="I124" i="6"/>
  <c r="O124" i="6" s="1"/>
  <c r="H124" i="6"/>
  <c r="N124" i="6" s="1"/>
  <c r="D124" i="6"/>
  <c r="A124" i="6" s="1"/>
  <c r="I123" i="6"/>
  <c r="O123" i="6" s="1"/>
  <c r="H123" i="6"/>
  <c r="N123" i="6" s="1"/>
  <c r="D123" i="6"/>
  <c r="A123" i="6" s="1"/>
  <c r="I122" i="6"/>
  <c r="O122" i="6" s="1"/>
  <c r="H122" i="6"/>
  <c r="K122" i="6" s="1"/>
  <c r="D122" i="6"/>
  <c r="A122" i="6" s="1"/>
  <c r="I121" i="6"/>
  <c r="O121" i="6" s="1"/>
  <c r="H121" i="6"/>
  <c r="N121" i="6" s="1"/>
  <c r="D121" i="6"/>
  <c r="A121" i="6" s="1"/>
  <c r="I120" i="6"/>
  <c r="L120" i="6" s="1"/>
  <c r="H120" i="6"/>
  <c r="N120" i="6" s="1"/>
  <c r="D120" i="6"/>
  <c r="A120" i="6" s="1"/>
  <c r="I119" i="6"/>
  <c r="H119" i="6"/>
  <c r="D119" i="6"/>
  <c r="A119" i="6" s="1"/>
  <c r="I118" i="6"/>
  <c r="O118" i="6" s="1"/>
  <c r="H118" i="6"/>
  <c r="N118" i="6" s="1"/>
  <c r="D118" i="6"/>
  <c r="A118" i="6" s="1"/>
  <c r="I117" i="6"/>
  <c r="O117" i="6" s="1"/>
  <c r="H117" i="6"/>
  <c r="N117" i="6" s="1"/>
  <c r="D117" i="6"/>
  <c r="A117" i="6" s="1"/>
  <c r="I116" i="6"/>
  <c r="O116" i="6" s="1"/>
  <c r="H116" i="6"/>
  <c r="K116" i="6" s="1"/>
  <c r="D116" i="6"/>
  <c r="A116" i="6" s="1"/>
  <c r="I115" i="6"/>
  <c r="O115" i="6" s="1"/>
  <c r="H115" i="6"/>
  <c r="D115" i="6"/>
  <c r="A115" i="6" s="1"/>
  <c r="I114" i="6"/>
  <c r="O114" i="6" s="1"/>
  <c r="H114" i="6"/>
  <c r="N114" i="6" s="1"/>
  <c r="D114" i="6"/>
  <c r="A114" i="6" s="1"/>
  <c r="I113" i="6"/>
  <c r="H113" i="6"/>
  <c r="N113" i="6" s="1"/>
  <c r="D113" i="6"/>
  <c r="A113" i="6" s="1"/>
  <c r="I112" i="6"/>
  <c r="H112" i="6"/>
  <c r="K112" i="6" s="1"/>
  <c r="D112" i="6"/>
  <c r="A112" i="6" s="1"/>
  <c r="I111" i="6"/>
  <c r="O111" i="6" s="1"/>
  <c r="H111" i="6"/>
  <c r="N111" i="6" s="1"/>
  <c r="D111" i="6"/>
  <c r="A111" i="6" s="1"/>
  <c r="I110" i="6"/>
  <c r="O110" i="6" s="1"/>
  <c r="H110" i="6"/>
  <c r="K110" i="6" s="1"/>
  <c r="D110" i="6"/>
  <c r="A110" i="6" s="1"/>
  <c r="I109" i="6"/>
  <c r="O109" i="6" s="1"/>
  <c r="H109" i="6"/>
  <c r="D109" i="6"/>
  <c r="A109" i="6" s="1"/>
  <c r="I108" i="6"/>
  <c r="L108" i="6" s="1"/>
  <c r="H108" i="6"/>
  <c r="N108" i="6" s="1"/>
  <c r="D108" i="6"/>
  <c r="A108" i="6" s="1"/>
  <c r="I107" i="6"/>
  <c r="H107" i="6"/>
  <c r="N107" i="6" s="1"/>
  <c r="D107" i="6"/>
  <c r="A107" i="6" s="1"/>
  <c r="I106" i="6"/>
  <c r="H106" i="6"/>
  <c r="N106" i="6" s="1"/>
  <c r="D106" i="6"/>
  <c r="A106" i="6" s="1"/>
  <c r="I105" i="6"/>
  <c r="O105" i="6" s="1"/>
  <c r="H105" i="6"/>
  <c r="K105" i="6" s="1"/>
  <c r="D105" i="6"/>
  <c r="A105" i="6" s="1"/>
  <c r="I104" i="6"/>
  <c r="O104" i="6" s="1"/>
  <c r="H104" i="6"/>
  <c r="K104" i="6" s="1"/>
  <c r="D104" i="6"/>
  <c r="A104" i="6" s="1"/>
  <c r="I103" i="6"/>
  <c r="O103" i="6" s="1"/>
  <c r="H103" i="6"/>
  <c r="D103" i="6"/>
  <c r="A103" i="6" s="1"/>
  <c r="I102" i="6"/>
  <c r="O102" i="6" s="1"/>
  <c r="H102" i="6"/>
  <c r="N102" i="6" s="1"/>
  <c r="D102" i="6"/>
  <c r="A102" i="6" s="1"/>
  <c r="I101" i="6"/>
  <c r="H101" i="6"/>
  <c r="N101" i="6" s="1"/>
  <c r="D101" i="6"/>
  <c r="A101" i="6" s="1"/>
  <c r="I100" i="6"/>
  <c r="H100" i="6"/>
  <c r="N100" i="6" s="1"/>
  <c r="D100" i="6"/>
  <c r="A100" i="6" s="1"/>
  <c r="I99" i="6"/>
  <c r="O99" i="6" s="1"/>
  <c r="H99" i="6"/>
  <c r="N99" i="6" s="1"/>
  <c r="D99" i="6"/>
  <c r="A99" i="6" s="1"/>
  <c r="I98" i="6"/>
  <c r="O98" i="6" s="1"/>
  <c r="H98" i="6"/>
  <c r="K98" i="6" s="1"/>
  <c r="D98" i="6"/>
  <c r="A98" i="6" s="1"/>
  <c r="I97" i="6"/>
  <c r="L97" i="6" s="1"/>
  <c r="H97" i="6"/>
  <c r="D97" i="6"/>
  <c r="A97" i="6" s="1"/>
  <c r="I96" i="6"/>
  <c r="O96" i="6" s="1"/>
  <c r="H96" i="6"/>
  <c r="N96" i="6" s="1"/>
  <c r="D96" i="6"/>
  <c r="A96" i="6" s="1"/>
  <c r="I95" i="6"/>
  <c r="H95" i="6"/>
  <c r="N95" i="6" s="1"/>
  <c r="D95" i="6"/>
  <c r="A95" i="6" s="1"/>
  <c r="I94" i="6"/>
  <c r="H94" i="6"/>
  <c r="N94" i="6" s="1"/>
  <c r="D94" i="6"/>
  <c r="A94" i="6" s="1"/>
  <c r="I93" i="6"/>
  <c r="O93" i="6" s="1"/>
  <c r="H93" i="6"/>
  <c r="K93" i="6" s="1"/>
  <c r="D93" i="6"/>
  <c r="A93" i="6" s="1"/>
  <c r="I92" i="6"/>
  <c r="O92" i="6" s="1"/>
  <c r="H92" i="6"/>
  <c r="K92" i="6" s="1"/>
  <c r="D92" i="6"/>
  <c r="A92" i="6" s="1"/>
  <c r="I91" i="6"/>
  <c r="O91" i="6" s="1"/>
  <c r="H91" i="6"/>
  <c r="D91" i="6"/>
  <c r="A91" i="6" s="1"/>
  <c r="I90" i="6"/>
  <c r="O90" i="6" s="1"/>
  <c r="H90" i="6"/>
  <c r="N90" i="6" s="1"/>
  <c r="D90" i="6"/>
  <c r="A90" i="6" s="1"/>
  <c r="I89" i="6"/>
  <c r="H89" i="6"/>
  <c r="N89" i="6" s="1"/>
  <c r="D89" i="6"/>
  <c r="A89" i="6" s="1"/>
  <c r="I88" i="6"/>
  <c r="H88" i="6"/>
  <c r="N88" i="6" s="1"/>
  <c r="D88" i="6"/>
  <c r="A88" i="6" s="1"/>
  <c r="I87" i="6"/>
  <c r="O87" i="6" s="1"/>
  <c r="H87" i="6"/>
  <c r="N87" i="6" s="1"/>
  <c r="D87" i="6"/>
  <c r="A87" i="6" s="1"/>
  <c r="I86" i="6"/>
  <c r="O86" i="6" s="1"/>
  <c r="H86" i="6"/>
  <c r="K86" i="6" s="1"/>
  <c r="D86" i="6"/>
  <c r="A86" i="6" s="1"/>
  <c r="I85" i="6"/>
  <c r="O85" i="6" s="1"/>
  <c r="H85" i="6"/>
  <c r="K85" i="6" s="1"/>
  <c r="D85" i="6"/>
  <c r="A85" i="6" s="1"/>
  <c r="I84" i="6"/>
  <c r="O84" i="6" s="1"/>
  <c r="H84" i="6"/>
  <c r="N84" i="6" s="1"/>
  <c r="D84" i="6"/>
  <c r="A84" i="6" s="1"/>
  <c r="I83" i="6"/>
  <c r="L83" i="6" s="1"/>
  <c r="H83" i="6"/>
  <c r="N83" i="6" s="1"/>
  <c r="D83" i="6"/>
  <c r="A83" i="6" s="1"/>
  <c r="I82" i="6"/>
  <c r="H82" i="6"/>
  <c r="N82" i="6" s="1"/>
  <c r="D82" i="6"/>
  <c r="A82" i="6" s="1"/>
  <c r="I81" i="6"/>
  <c r="O81" i="6" s="1"/>
  <c r="H81" i="6"/>
  <c r="N81" i="6" s="1"/>
  <c r="D81" i="6"/>
  <c r="A81" i="6" s="1"/>
  <c r="I80" i="6"/>
  <c r="L80" i="6" s="1"/>
  <c r="H80" i="6"/>
  <c r="K80" i="6" s="1"/>
  <c r="D80" i="6"/>
  <c r="A80" i="6" s="1"/>
  <c r="I79" i="6"/>
  <c r="O79" i="6" s="1"/>
  <c r="H79" i="6"/>
  <c r="K79" i="6" s="1"/>
  <c r="D79" i="6"/>
  <c r="A79" i="6" s="1"/>
  <c r="I78" i="6"/>
  <c r="O78" i="6" s="1"/>
  <c r="H78" i="6"/>
  <c r="N78" i="6" s="1"/>
  <c r="D78" i="6"/>
  <c r="A78" i="6" s="1"/>
  <c r="I77" i="6"/>
  <c r="L77" i="6" s="1"/>
  <c r="H77" i="6"/>
  <c r="N77" i="6" s="1"/>
  <c r="D77" i="6"/>
  <c r="A77" i="6" s="1"/>
  <c r="I76" i="6"/>
  <c r="H76" i="6"/>
  <c r="N76" i="6" s="1"/>
  <c r="D76" i="6"/>
  <c r="A76" i="6" s="1"/>
  <c r="I75" i="6"/>
  <c r="O75" i="6" s="1"/>
  <c r="H75" i="6"/>
  <c r="N75" i="6" s="1"/>
  <c r="D75" i="6"/>
  <c r="A75" i="6" s="1"/>
  <c r="I74" i="6"/>
  <c r="L74" i="6" s="1"/>
  <c r="H74" i="6"/>
  <c r="K74" i="6" s="1"/>
  <c r="D74" i="6"/>
  <c r="A74" i="6" s="1"/>
  <c r="I73" i="6"/>
  <c r="O73" i="6" s="1"/>
  <c r="H73" i="6"/>
  <c r="K73" i="6" s="1"/>
  <c r="D73" i="6"/>
  <c r="A73" i="6" s="1"/>
  <c r="I72" i="6"/>
  <c r="O72" i="6" s="1"/>
  <c r="H72" i="6"/>
  <c r="N72" i="6" s="1"/>
  <c r="D72" i="6"/>
  <c r="A72" i="6" s="1"/>
  <c r="I71" i="6"/>
  <c r="L71" i="6" s="1"/>
  <c r="H71" i="6"/>
  <c r="N71" i="6" s="1"/>
  <c r="D71" i="6"/>
  <c r="A71" i="6" s="1"/>
  <c r="I70" i="6"/>
  <c r="H70" i="6"/>
  <c r="N70" i="6" s="1"/>
  <c r="D70" i="6"/>
  <c r="A70" i="6" s="1"/>
  <c r="I69" i="6"/>
  <c r="O69" i="6" s="1"/>
  <c r="H69" i="6"/>
  <c r="N69" i="6" s="1"/>
  <c r="D69" i="6"/>
  <c r="A69" i="6" s="1"/>
  <c r="I68" i="6"/>
  <c r="L68" i="6" s="1"/>
  <c r="H68" i="6"/>
  <c r="K68" i="6" s="1"/>
  <c r="D68" i="6"/>
  <c r="A68" i="6" s="1"/>
  <c r="I67" i="6"/>
  <c r="L67" i="6" s="1"/>
  <c r="H67" i="6"/>
  <c r="K67" i="6" s="1"/>
  <c r="D67" i="6"/>
  <c r="A67" i="6" s="1"/>
  <c r="I66" i="6"/>
  <c r="O66" i="6" s="1"/>
  <c r="H66" i="6"/>
  <c r="N66" i="6" s="1"/>
  <c r="D66" i="6"/>
  <c r="A66" i="6" s="1"/>
  <c r="I65" i="6"/>
  <c r="L65" i="6" s="1"/>
  <c r="H65" i="6"/>
  <c r="N65" i="6" s="1"/>
  <c r="D65" i="6"/>
  <c r="A65" i="6" s="1"/>
  <c r="I64" i="6"/>
  <c r="L64" i="6" s="1"/>
  <c r="H64" i="6"/>
  <c r="K64" i="6" s="1"/>
  <c r="D64" i="6"/>
  <c r="A64" i="6" s="1"/>
  <c r="I63" i="6"/>
  <c r="O63" i="6" s="1"/>
  <c r="H63" i="6"/>
  <c r="N63" i="6" s="1"/>
  <c r="D63" i="6"/>
  <c r="A63" i="6" s="1"/>
  <c r="I62" i="6"/>
  <c r="O62" i="6" s="1"/>
  <c r="H62" i="6"/>
  <c r="K62" i="6" s="1"/>
  <c r="D62" i="6"/>
  <c r="A62" i="6" s="1"/>
  <c r="I61" i="6"/>
  <c r="O61" i="6" s="1"/>
  <c r="H61" i="6"/>
  <c r="K61" i="6" s="1"/>
  <c r="D61" i="6"/>
  <c r="A61" i="6" s="1"/>
  <c r="I60" i="6"/>
  <c r="H60" i="6"/>
  <c r="N60" i="6" s="1"/>
  <c r="D60" i="6"/>
  <c r="A60" i="6" s="1"/>
  <c r="I59" i="6"/>
  <c r="L59" i="6" s="1"/>
  <c r="H59" i="6"/>
  <c r="K59" i="6" s="1"/>
  <c r="D59" i="6"/>
  <c r="A59" i="6" s="1"/>
  <c r="I58" i="6"/>
  <c r="L58" i="6" s="1"/>
  <c r="H58" i="6"/>
  <c r="N58" i="6" s="1"/>
  <c r="D58" i="6"/>
  <c r="A58" i="6" s="1"/>
  <c r="I57" i="6"/>
  <c r="O57" i="6" s="1"/>
  <c r="H57" i="6"/>
  <c r="N57" i="6" s="1"/>
  <c r="D57" i="6"/>
  <c r="A57" i="6" s="1"/>
  <c r="I56" i="6"/>
  <c r="O56" i="6" s="1"/>
  <c r="H56" i="6"/>
  <c r="N56" i="6" s="1"/>
  <c r="D56" i="6"/>
  <c r="A56" i="6" s="1"/>
  <c r="I55" i="6"/>
  <c r="O55" i="6" s="1"/>
  <c r="H55" i="6"/>
  <c r="K55" i="6" s="1"/>
  <c r="D55" i="6"/>
  <c r="A55" i="6" s="1"/>
  <c r="I54" i="6"/>
  <c r="L54" i="6" s="1"/>
  <c r="H54" i="6"/>
  <c r="N54" i="6" s="1"/>
  <c r="D54" i="6"/>
  <c r="A54" i="6" s="1"/>
  <c r="I53" i="6"/>
  <c r="L53" i="6" s="1"/>
  <c r="H53" i="6"/>
  <c r="N53" i="6" s="1"/>
  <c r="D53" i="6"/>
  <c r="A53" i="6" s="1"/>
  <c r="I52" i="6"/>
  <c r="O52" i="6" s="1"/>
  <c r="H52" i="6"/>
  <c r="N52" i="6" s="1"/>
  <c r="D52" i="6"/>
  <c r="A52" i="6" s="1"/>
  <c r="I51" i="6"/>
  <c r="O51" i="6" s="1"/>
  <c r="H51" i="6"/>
  <c r="K51" i="6" s="1"/>
  <c r="D51" i="6"/>
  <c r="A51" i="6" s="1"/>
  <c r="I50" i="6"/>
  <c r="H50" i="6"/>
  <c r="N50" i="6" s="1"/>
  <c r="D50" i="6"/>
  <c r="A50" i="6" s="1"/>
  <c r="I49" i="6"/>
  <c r="O49" i="6" s="1"/>
  <c r="H49" i="6"/>
  <c r="K49" i="6" s="1"/>
  <c r="D49" i="6"/>
  <c r="A49" i="6" s="1"/>
  <c r="I48" i="6"/>
  <c r="O48" i="6" s="1"/>
  <c r="H48" i="6"/>
  <c r="N48" i="6" s="1"/>
  <c r="D48" i="6"/>
  <c r="A48" i="6" s="1"/>
  <c r="I47" i="6"/>
  <c r="L47" i="6" s="1"/>
  <c r="H47" i="6"/>
  <c r="K47" i="6" s="1"/>
  <c r="D47" i="6"/>
  <c r="A47" i="6" s="1"/>
  <c r="I46" i="6"/>
  <c r="L46" i="6" s="1"/>
  <c r="H46" i="6"/>
  <c r="N46" i="6" s="1"/>
  <c r="D46" i="6"/>
  <c r="A46" i="6" s="1"/>
  <c r="I45" i="6"/>
  <c r="O45" i="6" s="1"/>
  <c r="H45" i="6"/>
  <c r="N45" i="6" s="1"/>
  <c r="D45" i="6"/>
  <c r="A45" i="6" s="1"/>
  <c r="I44" i="6"/>
  <c r="L44" i="6" s="1"/>
  <c r="H44" i="6"/>
  <c r="N44" i="6" s="1"/>
  <c r="D44" i="6"/>
  <c r="A44" i="6" s="1"/>
  <c r="I43" i="6"/>
  <c r="L43" i="6" s="1"/>
  <c r="H43" i="6"/>
  <c r="K43" i="6" s="1"/>
  <c r="D43" i="6"/>
  <c r="A43" i="6" s="1"/>
  <c r="I42" i="6"/>
  <c r="O42" i="6" s="1"/>
  <c r="H42" i="6"/>
  <c r="N42" i="6" s="1"/>
  <c r="D42" i="6"/>
  <c r="A42" i="6" s="1"/>
  <c r="I41" i="6"/>
  <c r="L41" i="6" s="1"/>
  <c r="H41" i="6"/>
  <c r="N41" i="6" s="1"/>
  <c r="D41" i="6"/>
  <c r="A41" i="6" s="1"/>
  <c r="I40" i="6"/>
  <c r="O40" i="6" s="1"/>
  <c r="H40" i="6"/>
  <c r="K40" i="6" s="1"/>
  <c r="D40" i="6"/>
  <c r="A40" i="6" s="1"/>
  <c r="I39" i="6"/>
  <c r="L39" i="6" s="1"/>
  <c r="H39" i="6"/>
  <c r="N39" i="6" s="1"/>
  <c r="D39" i="6"/>
  <c r="A39" i="6" s="1"/>
  <c r="I38" i="6"/>
  <c r="O38" i="6" s="1"/>
  <c r="H38" i="6"/>
  <c r="N38" i="6" s="1"/>
  <c r="D38" i="6"/>
  <c r="A38" i="6" s="1"/>
  <c r="I37" i="6"/>
  <c r="L37" i="6" s="1"/>
  <c r="H37" i="6"/>
  <c r="N37" i="6" s="1"/>
  <c r="D37" i="6"/>
  <c r="A37" i="6" s="1"/>
  <c r="I36" i="6"/>
  <c r="O36" i="6" s="1"/>
  <c r="H36" i="6"/>
  <c r="N36" i="6" s="1"/>
  <c r="D36" i="6"/>
  <c r="A36" i="6" s="1"/>
  <c r="I35" i="6"/>
  <c r="L35" i="6" s="1"/>
  <c r="H35" i="6"/>
  <c r="N35" i="6" s="1"/>
  <c r="D35" i="6"/>
  <c r="A35" i="6" s="1"/>
  <c r="I34" i="6"/>
  <c r="O34" i="6" s="1"/>
  <c r="H34" i="6"/>
  <c r="K34" i="6" s="1"/>
  <c r="D34" i="6"/>
  <c r="A34" i="6" s="1"/>
  <c r="I33" i="6"/>
  <c r="O33" i="6" s="1"/>
  <c r="H33" i="6"/>
  <c r="N33" i="6" s="1"/>
  <c r="D33" i="6"/>
  <c r="A33" i="6" s="1"/>
  <c r="I32" i="6"/>
  <c r="O32" i="6" s="1"/>
  <c r="H32" i="6"/>
  <c r="N32" i="6" s="1"/>
  <c r="D32" i="6"/>
  <c r="A32" i="6" s="1"/>
  <c r="I31" i="6"/>
  <c r="O31" i="6" s="1"/>
  <c r="H31" i="6"/>
  <c r="K31" i="6" s="1"/>
  <c r="D31" i="6"/>
  <c r="A31" i="6" s="1"/>
  <c r="I30" i="6"/>
  <c r="L30" i="6" s="1"/>
  <c r="H30" i="6"/>
  <c r="N30" i="6" s="1"/>
  <c r="D30" i="6"/>
  <c r="A30" i="6" s="1"/>
  <c r="I29" i="6"/>
  <c r="O29" i="6" s="1"/>
  <c r="H29" i="6"/>
  <c r="N29" i="6" s="1"/>
  <c r="D29" i="6"/>
  <c r="A29" i="6" s="1"/>
  <c r="I28" i="6"/>
  <c r="O28" i="6" s="1"/>
  <c r="H28" i="6"/>
  <c r="N28" i="6" s="1"/>
  <c r="D28" i="6"/>
  <c r="A28" i="6" s="1"/>
  <c r="I27" i="6"/>
  <c r="O27" i="6" s="1"/>
  <c r="H27" i="6"/>
  <c r="N27" i="6" s="1"/>
  <c r="D27" i="6"/>
  <c r="A27" i="6" s="1"/>
  <c r="I26" i="6"/>
  <c r="L26" i="6" s="1"/>
  <c r="H26" i="6"/>
  <c r="K26" i="6" s="1"/>
  <c r="D26" i="6"/>
  <c r="A26" i="6" s="1"/>
  <c r="I25" i="6"/>
  <c r="O25" i="6" s="1"/>
  <c r="H25" i="6"/>
  <c r="N25" i="6" s="1"/>
  <c r="D25" i="6"/>
  <c r="A25" i="6" s="1"/>
  <c r="I24" i="6"/>
  <c r="L24" i="6" s="1"/>
  <c r="H24" i="6"/>
  <c r="N24" i="6" s="1"/>
  <c r="D24" i="6"/>
  <c r="A24" i="6" s="1"/>
  <c r="I23" i="6"/>
  <c r="O23" i="6" s="1"/>
  <c r="H23" i="6"/>
  <c r="N23" i="6" s="1"/>
  <c r="D23" i="6"/>
  <c r="A23" i="6" s="1"/>
  <c r="I22" i="6"/>
  <c r="O22" i="6" s="1"/>
  <c r="H22" i="6"/>
  <c r="N22" i="6" s="1"/>
  <c r="D22" i="6"/>
  <c r="A22" i="6" s="1"/>
  <c r="I21" i="6"/>
  <c r="O21" i="6" s="1"/>
  <c r="H21" i="6"/>
  <c r="N21" i="6" s="1"/>
  <c r="D21" i="6"/>
  <c r="A21" i="6" s="1"/>
  <c r="I20" i="6"/>
  <c r="L20" i="6" s="1"/>
  <c r="H20" i="6"/>
  <c r="K20" i="6" s="1"/>
  <c r="D20" i="6"/>
  <c r="A20" i="6" s="1"/>
  <c r="I19" i="6"/>
  <c r="O19" i="6" s="1"/>
  <c r="H19" i="6"/>
  <c r="N19" i="6" s="1"/>
  <c r="D19" i="6"/>
  <c r="A19" i="6" s="1"/>
  <c r="I18" i="6"/>
  <c r="L18" i="6" s="1"/>
  <c r="H18" i="6"/>
  <c r="N18" i="6" s="1"/>
  <c r="D18" i="6"/>
  <c r="A18" i="6" s="1"/>
  <c r="I17" i="6"/>
  <c r="O17" i="6" s="1"/>
  <c r="H17" i="6"/>
  <c r="N17" i="6" s="1"/>
  <c r="D17" i="6"/>
  <c r="A17" i="6" s="1"/>
  <c r="I16" i="6"/>
  <c r="O16" i="6" s="1"/>
  <c r="H16" i="6"/>
  <c r="K16" i="6" s="1"/>
  <c r="D16" i="6"/>
  <c r="A16" i="6" s="1"/>
  <c r="I15" i="6"/>
  <c r="O15" i="6" s="1"/>
  <c r="H15" i="6"/>
  <c r="N15" i="6" s="1"/>
  <c r="D15" i="6"/>
  <c r="A15" i="6" s="1"/>
  <c r="I14" i="6"/>
  <c r="L14" i="6" s="1"/>
  <c r="H14" i="6"/>
  <c r="K14" i="6" s="1"/>
  <c r="D14" i="6"/>
  <c r="A14" i="6" s="1"/>
  <c r="I13" i="6"/>
  <c r="O13" i="6" s="1"/>
  <c r="H13" i="6"/>
  <c r="N13" i="6" s="1"/>
  <c r="D13" i="6"/>
  <c r="A13" i="6" s="1"/>
  <c r="I12" i="6"/>
  <c r="L12" i="6" s="1"/>
  <c r="H12" i="6"/>
  <c r="N12" i="6" s="1"/>
  <c r="D12" i="6"/>
  <c r="A12" i="6" s="1"/>
  <c r="I11" i="6"/>
  <c r="O11" i="6" s="1"/>
  <c r="H11" i="6"/>
  <c r="N11" i="6" s="1"/>
  <c r="D11" i="6"/>
  <c r="A11" i="6" s="1"/>
  <c r="I10" i="6"/>
  <c r="O10" i="6" s="1"/>
  <c r="H10" i="6"/>
  <c r="K10" i="6" s="1"/>
  <c r="D10" i="6"/>
  <c r="A10" i="6" s="1"/>
  <c r="I9" i="6"/>
  <c r="O9" i="6" s="1"/>
  <c r="H9" i="6"/>
  <c r="N9" i="6" s="1"/>
  <c r="D9" i="6"/>
  <c r="A9" i="6" s="1"/>
  <c r="I8" i="6"/>
  <c r="L8" i="6" s="1"/>
  <c r="H8" i="6"/>
  <c r="K8" i="6" s="1"/>
  <c r="D8" i="6"/>
  <c r="A8" i="6" s="1"/>
  <c r="I7" i="6"/>
  <c r="L7" i="6" s="1"/>
  <c r="H7" i="6"/>
  <c r="D7" i="6"/>
  <c r="A7" i="6" s="1"/>
  <c r="J145" i="6" l="1"/>
  <c r="A145" i="6"/>
  <c r="K127" i="6"/>
  <c r="L13" i="6"/>
  <c r="N112" i="6"/>
  <c r="K81" i="6"/>
  <c r="K106" i="6"/>
  <c r="O44" i="6"/>
  <c r="O53" i="6"/>
  <c r="K158" i="6"/>
  <c r="L116" i="6"/>
  <c r="N163" i="6"/>
  <c r="N51" i="6"/>
  <c r="K99" i="6"/>
  <c r="K35" i="6"/>
  <c r="L85" i="6"/>
  <c r="L110" i="6"/>
  <c r="N16" i="6"/>
  <c r="K39" i="6"/>
  <c r="L151" i="6"/>
  <c r="N20" i="6"/>
  <c r="N93" i="6"/>
  <c r="K108" i="6"/>
  <c r="K111" i="6"/>
  <c r="N10" i="6"/>
  <c r="J72" i="6"/>
  <c r="N105" i="6"/>
  <c r="L122" i="6"/>
  <c r="K129" i="6"/>
  <c r="J142" i="6"/>
  <c r="J96" i="6"/>
  <c r="K57" i="6"/>
  <c r="N64" i="6"/>
  <c r="O67" i="6"/>
  <c r="O74" i="6"/>
  <c r="L91" i="6"/>
  <c r="L114" i="6"/>
  <c r="L157" i="6"/>
  <c r="K164" i="6"/>
  <c r="K23" i="6"/>
  <c r="J52" i="6"/>
  <c r="L109" i="6"/>
  <c r="L115" i="6"/>
  <c r="N7" i="6"/>
  <c r="N62" i="6"/>
  <c r="K82" i="6"/>
  <c r="L155" i="6"/>
  <c r="L158" i="6"/>
  <c r="J17" i="6"/>
  <c r="N152" i="6"/>
  <c r="O35" i="6"/>
  <c r="K42" i="6"/>
  <c r="K52" i="6"/>
  <c r="N59" i="6"/>
  <c r="L66" i="6"/>
  <c r="J124" i="6"/>
  <c r="L133" i="6"/>
  <c r="J53" i="6"/>
  <c r="N80" i="6"/>
  <c r="J18" i="6"/>
  <c r="O97" i="6"/>
  <c r="L130" i="6"/>
  <c r="O14" i="6"/>
  <c r="N8" i="6"/>
  <c r="K46" i="6"/>
  <c r="O77" i="6"/>
  <c r="K124" i="6"/>
  <c r="J164" i="6"/>
  <c r="L25" i="6"/>
  <c r="K28" i="6"/>
  <c r="N34" i="6"/>
  <c r="O37" i="6"/>
  <c r="K58" i="6"/>
  <c r="J64" i="6"/>
  <c r="N68" i="6"/>
  <c r="J78" i="6"/>
  <c r="J84" i="6"/>
  <c r="L103" i="6"/>
  <c r="N110" i="6"/>
  <c r="L127" i="6"/>
  <c r="K140" i="6"/>
  <c r="J148" i="6"/>
  <c r="K156" i="6"/>
  <c r="L164" i="6"/>
  <c r="J23" i="6"/>
  <c r="N31" i="6"/>
  <c r="N49" i="6"/>
  <c r="N61" i="6"/>
  <c r="J86" i="6"/>
  <c r="J89" i="6"/>
  <c r="J95" i="6"/>
  <c r="J101" i="6"/>
  <c r="J108" i="6"/>
  <c r="K130" i="6"/>
  <c r="K144" i="6"/>
  <c r="K151" i="6"/>
  <c r="J162" i="6"/>
  <c r="J119" i="6"/>
  <c r="J125" i="6"/>
  <c r="J8" i="6"/>
  <c r="O43" i="6"/>
  <c r="K78" i="6"/>
  <c r="L81" i="6"/>
  <c r="L84" i="6"/>
  <c r="J90" i="6"/>
  <c r="L92" i="6"/>
  <c r="L98" i="6"/>
  <c r="J114" i="6"/>
  <c r="J116" i="6"/>
  <c r="K148" i="6"/>
  <c r="O154" i="6"/>
  <c r="J51" i="6"/>
  <c r="J62" i="6"/>
  <c r="O64" i="6"/>
  <c r="K87" i="6"/>
  <c r="L104" i="6"/>
  <c r="J129" i="6"/>
  <c r="N157" i="6"/>
  <c r="N14" i="6"/>
  <c r="J36" i="6"/>
  <c r="N47" i="6"/>
  <c r="K76" i="6"/>
  <c r="K90" i="6"/>
  <c r="K114" i="6"/>
  <c r="L123" i="6"/>
  <c r="K126" i="6"/>
  <c r="N131" i="6"/>
  <c r="L160" i="6"/>
  <c r="L163" i="6"/>
  <c r="J30" i="6"/>
  <c r="L62" i="6"/>
  <c r="J85" i="6"/>
  <c r="J155" i="6"/>
  <c r="O24" i="6"/>
  <c r="K27" i="6"/>
  <c r="K30" i="6"/>
  <c r="K33" i="6"/>
  <c r="J60" i="6"/>
  <c r="J102" i="6"/>
  <c r="O135" i="6"/>
  <c r="K21" i="6"/>
  <c r="J37" i="6"/>
  <c r="O39" i="6"/>
  <c r="L42" i="6"/>
  <c r="L51" i="6"/>
  <c r="M51" i="6" s="1"/>
  <c r="K60" i="6"/>
  <c r="K117" i="6"/>
  <c r="J136" i="6"/>
  <c r="K9" i="6"/>
  <c r="O18" i="6"/>
  <c r="J31" i="6"/>
  <c r="J71" i="6"/>
  <c r="J74" i="6"/>
  <c r="J77" i="6"/>
  <c r="J91" i="6"/>
  <c r="J47" i="6"/>
  <c r="J56" i="6"/>
  <c r="L60" i="6"/>
  <c r="K71" i="6"/>
  <c r="L73" i="6"/>
  <c r="J79" i="6"/>
  <c r="J83" i="6"/>
  <c r="J120" i="6"/>
  <c r="J141" i="6"/>
  <c r="J147" i="6"/>
  <c r="J153" i="6"/>
  <c r="O7" i="6"/>
  <c r="K12" i="6"/>
  <c r="L19" i="6"/>
  <c r="N26" i="6"/>
  <c r="J29" i="6"/>
  <c r="K38" i="6"/>
  <c r="N40" i="6"/>
  <c r="K45" i="6"/>
  <c r="K54" i="6"/>
  <c r="K56" i="6"/>
  <c r="O60" i="6"/>
  <c r="J63" i="6"/>
  <c r="K69" i="6"/>
  <c r="O71" i="6"/>
  <c r="N73" i="6"/>
  <c r="K75" i="6"/>
  <c r="L79" i="6"/>
  <c r="N85" i="6"/>
  <c r="J88" i="6"/>
  <c r="L93" i="6"/>
  <c r="O108" i="6"/>
  <c r="N116" i="6"/>
  <c r="K118" i="6"/>
  <c r="K120" i="6"/>
  <c r="J122" i="6"/>
  <c r="O126" i="6"/>
  <c r="K133" i="6"/>
  <c r="J135" i="6"/>
  <c r="L137" i="6"/>
  <c r="K139" i="6"/>
  <c r="N141" i="6"/>
  <c r="O149" i="6"/>
  <c r="K153" i="6"/>
  <c r="J159" i="6"/>
  <c r="O141" i="6"/>
  <c r="K145" i="6"/>
  <c r="J152" i="6"/>
  <c r="J158" i="6"/>
  <c r="K159" i="6"/>
  <c r="J161" i="6"/>
  <c r="J165" i="6"/>
  <c r="K17" i="6"/>
  <c r="O26" i="6"/>
  <c r="J13" i="6"/>
  <c r="J20" i="6"/>
  <c r="K24" i="6"/>
  <c r="J39" i="6"/>
  <c r="J50" i="6"/>
  <c r="O54" i="6"/>
  <c r="N67" i="6"/>
  <c r="J76" i="6"/>
  <c r="J82" i="6"/>
  <c r="O120" i="6"/>
  <c r="N122" i="6"/>
  <c r="N137" i="6"/>
  <c r="J140" i="6"/>
  <c r="K165" i="6"/>
  <c r="J24" i="6"/>
  <c r="K15" i="6"/>
  <c r="K22" i="6"/>
  <c r="K29" i="6"/>
  <c r="J43" i="6"/>
  <c r="K50" i="6"/>
  <c r="J55" i="6"/>
  <c r="K63" i="6"/>
  <c r="K65" i="6"/>
  <c r="J70" i="6"/>
  <c r="K88" i="6"/>
  <c r="J94" i="6"/>
  <c r="J100" i="6"/>
  <c r="L105" i="6"/>
  <c r="J107" i="6"/>
  <c r="J113" i="6"/>
  <c r="J134" i="6"/>
  <c r="J146" i="6"/>
  <c r="O159" i="6"/>
  <c r="K95" i="6"/>
  <c r="J11" i="6"/>
  <c r="J25" i="6"/>
  <c r="L34" i="6"/>
  <c r="L90" i="6"/>
  <c r="J92" i="6"/>
  <c r="K107" i="6"/>
  <c r="J109" i="6"/>
  <c r="J115" i="6"/>
  <c r="J144" i="6"/>
  <c r="K150" i="6"/>
  <c r="J156" i="6"/>
  <c r="O165" i="6"/>
  <c r="J103" i="6"/>
  <c r="O8" i="6"/>
  <c r="O129" i="6"/>
  <c r="O20" i="6"/>
  <c r="K32" i="6"/>
  <c r="J35" i="6"/>
  <c r="O46" i="6"/>
  <c r="L48" i="6"/>
  <c r="L55" i="6"/>
  <c r="J68" i="6"/>
  <c r="L72" i="6"/>
  <c r="L78" i="6"/>
  <c r="O80" i="6"/>
  <c r="N86" i="6"/>
  <c r="N92" i="6"/>
  <c r="K94" i="6"/>
  <c r="K100" i="6"/>
  <c r="K102" i="6"/>
  <c r="J106" i="6"/>
  <c r="J112" i="6"/>
  <c r="L117" i="6"/>
  <c r="J121" i="6"/>
  <c r="N125" i="6"/>
  <c r="K134" i="6"/>
  <c r="L144" i="6"/>
  <c r="K146" i="6"/>
  <c r="L148" i="6"/>
  <c r="O152" i="6"/>
  <c r="L162" i="6"/>
  <c r="O12" i="6"/>
  <c r="L56" i="6"/>
  <c r="J97" i="6"/>
  <c r="K11" i="6"/>
  <c r="J14" i="6"/>
  <c r="K18" i="6"/>
  <c r="N74" i="6"/>
  <c r="J81" i="6"/>
  <c r="J87" i="6"/>
  <c r="K96" i="6"/>
  <c r="L102" i="6"/>
  <c r="J104" i="6"/>
  <c r="L121" i="6"/>
  <c r="K123" i="6"/>
  <c r="J130" i="6"/>
  <c r="O134" i="6"/>
  <c r="L136" i="6"/>
  <c r="J138" i="6"/>
  <c r="K142" i="6"/>
  <c r="L96" i="6"/>
  <c r="N98" i="6"/>
  <c r="J132" i="6"/>
  <c r="K138" i="6"/>
  <c r="L142" i="6"/>
  <c r="J151" i="6"/>
  <c r="L166" i="6"/>
  <c r="J7" i="6"/>
  <c r="J19" i="6"/>
  <c r="J26" i="6"/>
  <c r="J69" i="6"/>
  <c r="J75" i="6"/>
  <c r="N104" i="6"/>
  <c r="J118" i="6"/>
  <c r="J133" i="6"/>
  <c r="J137" i="6"/>
  <c r="J149" i="6"/>
  <c r="N128" i="6"/>
  <c r="K128" i="6"/>
  <c r="O132" i="6"/>
  <c r="L132" i="6"/>
  <c r="J10" i="6"/>
  <c r="L11" i="6"/>
  <c r="J16" i="6"/>
  <c r="L17" i="6"/>
  <c r="J22" i="6"/>
  <c r="L23" i="6"/>
  <c r="J28" i="6"/>
  <c r="L29" i="6"/>
  <c r="O30" i="6"/>
  <c r="J33" i="6"/>
  <c r="L38" i="6"/>
  <c r="J42" i="6"/>
  <c r="N43" i="6"/>
  <c r="O47" i="6"/>
  <c r="L50" i="6"/>
  <c r="J57" i="6"/>
  <c r="J61" i="6"/>
  <c r="O70" i="6"/>
  <c r="L70" i="6"/>
  <c r="J73" i="6"/>
  <c r="O89" i="6"/>
  <c r="L89" i="6"/>
  <c r="O94" i="6"/>
  <c r="L94" i="6"/>
  <c r="O101" i="6"/>
  <c r="L101" i="6"/>
  <c r="O106" i="6"/>
  <c r="L106" i="6"/>
  <c r="O113" i="6"/>
  <c r="L113" i="6"/>
  <c r="O58" i="6"/>
  <c r="L61" i="6"/>
  <c r="O65" i="6"/>
  <c r="O68" i="6"/>
  <c r="K70" i="6"/>
  <c r="N79" i="6"/>
  <c r="K84" i="6"/>
  <c r="L87" i="6"/>
  <c r="L99" i="6"/>
  <c r="L111" i="6"/>
  <c r="J139" i="6"/>
  <c r="N147" i="6"/>
  <c r="K147" i="6"/>
  <c r="J9" i="6"/>
  <c r="L10" i="6"/>
  <c r="J15" i="6"/>
  <c r="L16" i="6"/>
  <c r="J21" i="6"/>
  <c r="L22" i="6"/>
  <c r="J27" i="6"/>
  <c r="L28" i="6"/>
  <c r="J32" i="6"/>
  <c r="L33" i="6"/>
  <c r="K37" i="6"/>
  <c r="J45" i="6"/>
  <c r="J49" i="6"/>
  <c r="O50" i="6"/>
  <c r="K53" i="6"/>
  <c r="L57" i="6"/>
  <c r="J67" i="6"/>
  <c r="K89" i="6"/>
  <c r="N91" i="6"/>
  <c r="K91" i="6"/>
  <c r="K101" i="6"/>
  <c r="N103" i="6"/>
  <c r="K103" i="6"/>
  <c r="K113" i="6"/>
  <c r="N115" i="6"/>
  <c r="K115" i="6"/>
  <c r="J143" i="6"/>
  <c r="J40" i="6"/>
  <c r="J41" i="6"/>
  <c r="L49" i="6"/>
  <c r="J93" i="6"/>
  <c r="J105" i="6"/>
  <c r="L9" i="6"/>
  <c r="L21" i="6"/>
  <c r="L27" i="6"/>
  <c r="L32" i="6"/>
  <c r="K41" i="6"/>
  <c r="L45" i="6"/>
  <c r="O161" i="6"/>
  <c r="L161" i="6"/>
  <c r="L15" i="6"/>
  <c r="K36" i="6"/>
  <c r="J44" i="6"/>
  <c r="J48" i="6"/>
  <c r="L52" i="6"/>
  <c r="K72" i="6"/>
  <c r="L75" i="6"/>
  <c r="K83" i="6"/>
  <c r="L86" i="6"/>
  <c r="J98" i="6"/>
  <c r="J110" i="6"/>
  <c r="N119" i="6"/>
  <c r="K119" i="6"/>
  <c r="J150" i="6"/>
  <c r="L36" i="6"/>
  <c r="K44" i="6"/>
  <c r="K48" i="6"/>
  <c r="J58" i="6"/>
  <c r="J59" i="6"/>
  <c r="J66" i="6"/>
  <c r="J80" i="6"/>
  <c r="O88" i="6"/>
  <c r="L88" i="6"/>
  <c r="O95" i="6"/>
  <c r="L95" i="6"/>
  <c r="O100" i="6"/>
  <c r="L100" i="6"/>
  <c r="O107" i="6"/>
  <c r="L107" i="6"/>
  <c r="O112" i="6"/>
  <c r="L112" i="6"/>
  <c r="O119" i="6"/>
  <c r="L119" i="6"/>
  <c r="N154" i="6"/>
  <c r="K154" i="6"/>
  <c r="K7" i="6"/>
  <c r="K13" i="6"/>
  <c r="K19" i="6"/>
  <c r="K25" i="6"/>
  <c r="L31" i="6"/>
  <c r="J34" i="6"/>
  <c r="L40" i="6"/>
  <c r="O41" i="6"/>
  <c r="L63" i="6"/>
  <c r="K66" i="6"/>
  <c r="L69" i="6"/>
  <c r="K77" i="6"/>
  <c r="O83" i="6"/>
  <c r="L125" i="6"/>
  <c r="O125" i="6"/>
  <c r="J12" i="6"/>
  <c r="J46" i="6"/>
  <c r="O82" i="6"/>
  <c r="L82" i="6"/>
  <c r="N97" i="6"/>
  <c r="K97" i="6"/>
  <c r="N109" i="6"/>
  <c r="K109" i="6"/>
  <c r="J99" i="6"/>
  <c r="J111" i="6"/>
  <c r="J38" i="6"/>
  <c r="J54" i="6"/>
  <c r="N55" i="6"/>
  <c r="O59" i="6"/>
  <c r="J65" i="6"/>
  <c r="O76" i="6"/>
  <c r="L76" i="6"/>
  <c r="J128" i="6"/>
  <c r="N132" i="6"/>
  <c r="K132" i="6"/>
  <c r="K136" i="6"/>
  <c r="J154" i="6"/>
  <c r="J157" i="6"/>
  <c r="J163" i="6"/>
  <c r="L128" i="6"/>
  <c r="N160" i="6"/>
  <c r="K160" i="6"/>
  <c r="N166" i="6"/>
  <c r="K166" i="6"/>
  <c r="O140" i="6"/>
  <c r="L143" i="6"/>
  <c r="J117" i="6"/>
  <c r="L118" i="6"/>
  <c r="J123" i="6"/>
  <c r="L124" i="6"/>
  <c r="J127" i="6"/>
  <c r="J131" i="6"/>
  <c r="K135" i="6"/>
  <c r="L139" i="6"/>
  <c r="L150" i="6"/>
  <c r="J160" i="6"/>
  <c r="J166" i="6"/>
  <c r="L131" i="6"/>
  <c r="N143" i="6"/>
  <c r="L146" i="6"/>
  <c r="O147" i="6"/>
  <c r="N149" i="6"/>
  <c r="K149" i="6"/>
  <c r="J126" i="6"/>
  <c r="L138" i="6"/>
  <c r="L156" i="6"/>
  <c r="K162" i="6"/>
  <c r="O153" i="6"/>
  <c r="N155" i="6"/>
  <c r="K155" i="6"/>
  <c r="K121" i="6"/>
  <c r="L145" i="6"/>
  <c r="N161" i="6"/>
  <c r="K161" i="6"/>
  <c r="M153" i="6" l="1"/>
  <c r="M66" i="6"/>
  <c r="M127" i="6"/>
  <c r="M52" i="6"/>
  <c r="M151" i="6"/>
  <c r="M16" i="6"/>
  <c r="M38" i="6"/>
  <c r="M126" i="6"/>
  <c r="M140" i="6"/>
  <c r="M20" i="6"/>
  <c r="M13" i="6"/>
  <c r="M31" i="6"/>
  <c r="M59" i="6"/>
  <c r="M158" i="6"/>
  <c r="M93" i="6"/>
  <c r="M79" i="6"/>
  <c r="M133" i="6"/>
  <c r="M145" i="6"/>
  <c r="M53" i="6"/>
  <c r="M156" i="6"/>
  <c r="M80" i="6"/>
  <c r="M25" i="6"/>
  <c r="M105" i="6"/>
  <c r="M39" i="6"/>
  <c r="M45" i="6"/>
  <c r="M62" i="6"/>
  <c r="M81" i="6"/>
  <c r="M139" i="6"/>
  <c r="M46" i="6"/>
  <c r="M10" i="6"/>
  <c r="M23" i="6"/>
  <c r="M159" i="6"/>
  <c r="M116" i="6"/>
  <c r="M163" i="6"/>
  <c r="M48" i="6"/>
  <c r="M135" i="6"/>
  <c r="M42" i="6"/>
  <c r="M122" i="6"/>
  <c r="M44" i="6"/>
  <c r="M157" i="6"/>
  <c r="M138" i="6"/>
  <c r="M21" i="6"/>
  <c r="M28" i="6"/>
  <c r="M152" i="6"/>
  <c r="M129" i="6"/>
  <c r="L167" i="6"/>
  <c r="L4" i="6" s="1"/>
  <c r="M136" i="6"/>
  <c r="M29" i="6"/>
  <c r="M74" i="6"/>
  <c r="M78" i="6"/>
  <c r="M35" i="6"/>
  <c r="M160" i="6"/>
  <c r="M27" i="6"/>
  <c r="M49" i="6"/>
  <c r="O167" i="6"/>
  <c r="O4" i="6" s="1"/>
  <c r="K167" i="6"/>
  <c r="M154" i="6"/>
  <c r="N167" i="6"/>
  <c r="M8" i="6"/>
  <c r="M67" i="6"/>
  <c r="M85" i="6"/>
  <c r="M110" i="6"/>
  <c r="M131" i="6"/>
  <c r="J167" i="6"/>
  <c r="M164" i="6"/>
  <c r="M124" i="6"/>
  <c r="M55" i="6"/>
  <c r="M63" i="6"/>
  <c r="M123" i="6"/>
  <c r="M108" i="6"/>
  <c r="M60" i="6"/>
  <c r="M57" i="6"/>
  <c r="M104" i="6"/>
  <c r="M99" i="6"/>
  <c r="M148" i="6"/>
  <c r="M19" i="6"/>
  <c r="M146" i="6"/>
  <c r="M144" i="6"/>
  <c r="M90" i="6"/>
  <c r="M114" i="6"/>
  <c r="M37" i="6"/>
  <c r="M134" i="6"/>
  <c r="M64" i="6"/>
  <c r="M18" i="6"/>
  <c r="M75" i="6"/>
  <c r="M14" i="6"/>
  <c r="M120" i="6"/>
  <c r="M12" i="6"/>
  <c r="M58" i="6"/>
  <c r="M111" i="6"/>
  <c r="M130" i="6"/>
  <c r="M95" i="6"/>
  <c r="M121" i="6"/>
  <c r="M77" i="6"/>
  <c r="M91" i="6"/>
  <c r="M33" i="6"/>
  <c r="M141" i="6"/>
  <c r="M15" i="6"/>
  <c r="M34" i="6"/>
  <c r="M117" i="6"/>
  <c r="M165" i="6"/>
  <c r="M61" i="6"/>
  <c r="M71" i="6"/>
  <c r="M150" i="6"/>
  <c r="M24" i="6"/>
  <c r="M9" i="6"/>
  <c r="M87" i="6"/>
  <c r="M84" i="6"/>
  <c r="M68" i="6"/>
  <c r="M94" i="6"/>
  <c r="M47" i="6"/>
  <c r="M96" i="6"/>
  <c r="M86" i="6"/>
  <c r="M17" i="6"/>
  <c r="M98" i="6"/>
  <c r="M92" i="6"/>
  <c r="M26" i="6"/>
  <c r="M142" i="6"/>
  <c r="M22" i="6"/>
  <c r="M50" i="6"/>
  <c r="M56" i="6"/>
  <c r="M65" i="6"/>
  <c r="M72" i="6"/>
  <c r="M32" i="6"/>
  <c r="M102" i="6"/>
  <c r="M137" i="6"/>
  <c r="M112" i="6"/>
  <c r="M103" i="6"/>
  <c r="M162" i="6"/>
  <c r="M107" i="6"/>
  <c r="M125" i="6"/>
  <c r="M69" i="6"/>
  <c r="M128" i="6"/>
  <c r="M143" i="6"/>
  <c r="M54" i="6"/>
  <c r="M82" i="6"/>
  <c r="M89" i="6"/>
  <c r="M106" i="6"/>
  <c r="M40" i="6"/>
  <c r="M88" i="6"/>
  <c r="M83" i="6"/>
  <c r="M70" i="6"/>
  <c r="M76" i="6"/>
  <c r="M132" i="6"/>
  <c r="M73" i="6"/>
  <c r="M118" i="6"/>
  <c r="M97" i="6"/>
  <c r="M113" i="6"/>
  <c r="M161" i="6"/>
  <c r="M100" i="6"/>
  <c r="M11" i="6"/>
  <c r="M155" i="6"/>
  <c r="M101" i="6"/>
  <c r="M30" i="6"/>
  <c r="M7" i="6"/>
  <c r="M41" i="6"/>
  <c r="M43" i="6"/>
  <c r="M36" i="6"/>
  <c r="M149" i="6"/>
  <c r="M119" i="6"/>
  <c r="M147" i="6"/>
  <c r="M115" i="6"/>
  <c r="M166" i="6"/>
  <c r="M109" i="6"/>
  <c r="L3" i="6" l="1"/>
  <c r="O3" i="6"/>
  <c r="N168" i="6"/>
  <c r="M167" i="6"/>
  <c r="M3" i="6" s="1"/>
  <c r="K168" i="6"/>
  <c r="M4" i="6" l="1"/>
  <c r="K4" i="6"/>
  <c r="K3" i="6"/>
  <c r="N4" i="6"/>
  <c r="N3" i="6"/>
  <c r="F3" i="2"/>
  <c r="I70" i="1"/>
  <c r="I71" i="1"/>
  <c r="I72" i="1"/>
  <c r="O72" i="1" s="1"/>
  <c r="I73" i="1"/>
  <c r="I74" i="1"/>
  <c r="O74" i="1" s="1"/>
  <c r="I75" i="1"/>
  <c r="L75" i="1" s="1"/>
  <c r="I76" i="1"/>
  <c r="L76" i="1" s="1"/>
  <c r="I77" i="1"/>
  <c r="I78" i="1"/>
  <c r="I79" i="1"/>
  <c r="I80" i="1"/>
  <c r="O80" i="1" s="1"/>
  <c r="I81" i="1"/>
  <c r="L81" i="1" s="1"/>
  <c r="I82" i="1"/>
  <c r="I83" i="1"/>
  <c r="I84" i="1"/>
  <c r="L84" i="1" s="1"/>
  <c r="I85" i="1"/>
  <c r="O85" i="1" s="1"/>
  <c r="I86" i="1"/>
  <c r="L86" i="1" s="1"/>
  <c r="I87" i="1"/>
  <c r="L87" i="1" s="1"/>
  <c r="I88" i="1"/>
  <c r="O88" i="1" s="1"/>
  <c r="I89" i="1"/>
  <c r="I90" i="1"/>
  <c r="I91" i="1"/>
  <c r="I92" i="1"/>
  <c r="L92" i="1" s="1"/>
  <c r="I93" i="1"/>
  <c r="L93" i="1" s="1"/>
  <c r="I94" i="1"/>
  <c r="I95" i="1"/>
  <c r="I96" i="1"/>
  <c r="L96" i="1" s="1"/>
  <c r="I97" i="1"/>
  <c r="I98" i="1"/>
  <c r="O98" i="1" s="1"/>
  <c r="I99" i="1"/>
  <c r="L99" i="1" s="1"/>
  <c r="I100" i="1"/>
  <c r="L100" i="1" s="1"/>
  <c r="I101" i="1"/>
  <c r="I102" i="1"/>
  <c r="I103" i="1"/>
  <c r="I104" i="1"/>
  <c r="L104" i="1" s="1"/>
  <c r="I105" i="1"/>
  <c r="L105" i="1" s="1"/>
  <c r="I106" i="1"/>
  <c r="I107" i="1"/>
  <c r="I108" i="1"/>
  <c r="L108" i="1" s="1"/>
  <c r="I109" i="1"/>
  <c r="L109" i="1" s="1"/>
  <c r="I110" i="1"/>
  <c r="O110" i="1" s="1"/>
  <c r="I111" i="1"/>
  <c r="L111" i="1" s="1"/>
  <c r="I112" i="1"/>
  <c r="L112" i="1" s="1"/>
  <c r="I113" i="1"/>
  <c r="I114" i="1"/>
  <c r="I115" i="1"/>
  <c r="I116" i="1"/>
  <c r="L116" i="1" s="1"/>
  <c r="I117" i="1"/>
  <c r="L117" i="1" s="1"/>
  <c r="I118" i="1"/>
  <c r="I119" i="1"/>
  <c r="I120" i="1"/>
  <c r="O120" i="1" s="1"/>
  <c r="I121" i="1"/>
  <c r="O121" i="1" s="1"/>
  <c r="I122" i="1"/>
  <c r="O122" i="1" s="1"/>
  <c r="I123" i="1"/>
  <c r="L123" i="1" s="1"/>
  <c r="I124" i="1"/>
  <c r="L124" i="1" s="1"/>
  <c r="I125" i="1"/>
  <c r="I126" i="1"/>
  <c r="I127" i="1"/>
  <c r="I128" i="1"/>
  <c r="O128" i="1" s="1"/>
  <c r="I129" i="1"/>
  <c r="L129" i="1" s="1"/>
  <c r="I130" i="1"/>
  <c r="I131" i="1"/>
  <c r="I132" i="1"/>
  <c r="L132" i="1" s="1"/>
  <c r="I133" i="1"/>
  <c r="L133" i="1" s="1"/>
  <c r="I134" i="1"/>
  <c r="L134" i="1" s="1"/>
  <c r="I135" i="1"/>
  <c r="L135" i="1" s="1"/>
  <c r="I136" i="1"/>
  <c r="L136" i="1" s="1"/>
  <c r="I137" i="1"/>
  <c r="I138" i="1"/>
  <c r="I139" i="1"/>
  <c r="I140" i="1"/>
  <c r="L140" i="1" s="1"/>
  <c r="I141" i="1"/>
  <c r="O141" i="1" s="1"/>
  <c r="I142" i="1"/>
  <c r="I143" i="1"/>
  <c r="I144" i="1"/>
  <c r="L144" i="1" s="1"/>
  <c r="I145" i="1"/>
  <c r="I146" i="1"/>
  <c r="O146" i="1" s="1"/>
  <c r="I147" i="1"/>
  <c r="O147" i="1" s="1"/>
  <c r="I148" i="1"/>
  <c r="L148" i="1" s="1"/>
  <c r="I149" i="1"/>
  <c r="I150" i="1"/>
  <c r="I151" i="1"/>
  <c r="I152" i="1"/>
  <c r="O152" i="1" s="1"/>
  <c r="I153" i="1"/>
  <c r="L153" i="1" s="1"/>
  <c r="I154" i="1"/>
  <c r="I155" i="1"/>
  <c r="I156" i="1"/>
  <c r="L156" i="1" s="1"/>
  <c r="I157" i="1"/>
  <c r="L157" i="1" s="1"/>
  <c r="I158" i="1"/>
  <c r="L158" i="1" s="1"/>
  <c r="I159" i="1"/>
  <c r="L159" i="1" s="1"/>
  <c r="I160" i="1"/>
  <c r="L160" i="1" s="1"/>
  <c r="I161" i="1"/>
  <c r="I162" i="1"/>
  <c r="I163" i="1"/>
  <c r="I164" i="1"/>
  <c r="L164" i="1" s="1"/>
  <c r="I165" i="1"/>
  <c r="L165" i="1" s="1"/>
  <c r="I166" i="1"/>
  <c r="I167" i="1"/>
  <c r="I168" i="1"/>
  <c r="O168" i="1" s="1"/>
  <c r="I169" i="1"/>
  <c r="O169" i="1" s="1"/>
  <c r="I170" i="1"/>
  <c r="L170" i="1" s="1"/>
  <c r="I171" i="1"/>
  <c r="L171" i="1" s="1"/>
  <c r="I172" i="1"/>
  <c r="L172" i="1" s="1"/>
  <c r="I173" i="1"/>
  <c r="I174" i="1"/>
  <c r="I175" i="1"/>
  <c r="I176" i="1"/>
  <c r="L176" i="1" s="1"/>
  <c r="I177" i="1"/>
  <c r="L177" i="1" s="1"/>
  <c r="I178" i="1"/>
  <c r="I179" i="1"/>
  <c r="I180" i="1"/>
  <c r="L180" i="1" s="1"/>
  <c r="I181" i="1"/>
  <c r="L181" i="1" s="1"/>
  <c r="I182" i="1"/>
  <c r="L182" i="1" s="1"/>
  <c r="I183" i="1"/>
  <c r="L183" i="1" s="1"/>
  <c r="I184" i="1"/>
  <c r="L184" i="1" s="1"/>
  <c r="I185" i="1"/>
  <c r="I186" i="1"/>
  <c r="I187" i="1"/>
  <c r="I188" i="1"/>
  <c r="L188" i="1" s="1"/>
  <c r="I189" i="1"/>
  <c r="L189" i="1" s="1"/>
  <c r="I190" i="1"/>
  <c r="I191" i="1"/>
  <c r="I192" i="1"/>
  <c r="L192" i="1" s="1"/>
  <c r="I193" i="1"/>
  <c r="L193" i="1" s="1"/>
  <c r="I194" i="1"/>
  <c r="L194" i="1" s="1"/>
  <c r="I195" i="1"/>
  <c r="L195" i="1" s="1"/>
  <c r="I196" i="1"/>
  <c r="O196" i="1" s="1"/>
  <c r="I197" i="1"/>
  <c r="I198" i="1"/>
  <c r="I199" i="1"/>
  <c r="I8" i="1"/>
  <c r="I9" i="1"/>
  <c r="I10" i="1"/>
  <c r="I11" i="1"/>
  <c r="I12" i="1"/>
  <c r="I13" i="1"/>
  <c r="I14" i="1"/>
  <c r="I15" i="1"/>
  <c r="I16" i="1"/>
  <c r="O16" i="1" s="1"/>
  <c r="I17" i="1"/>
  <c r="I18" i="1"/>
  <c r="I19" i="1"/>
  <c r="L19" i="1" s="1"/>
  <c r="I20" i="1"/>
  <c r="I21" i="1"/>
  <c r="O21" i="1" s="1"/>
  <c r="I22" i="1"/>
  <c r="I23" i="1"/>
  <c r="I24" i="1"/>
  <c r="O24" i="1" s="1"/>
  <c r="I25" i="1"/>
  <c r="O25" i="1" s="1"/>
  <c r="I26" i="1"/>
  <c r="L26" i="1" s="1"/>
  <c r="I27" i="1"/>
  <c r="L27" i="1" s="1"/>
  <c r="I28" i="1"/>
  <c r="L28" i="1" s="1"/>
  <c r="I29" i="1"/>
  <c r="I30" i="1"/>
  <c r="L30" i="1" s="1"/>
  <c r="I31" i="1"/>
  <c r="L31" i="1" s="1"/>
  <c r="I32" i="1"/>
  <c r="L32" i="1" s="1"/>
  <c r="I33" i="1"/>
  <c r="L33" i="1" s="1"/>
  <c r="I34" i="1"/>
  <c r="I35" i="1"/>
  <c r="I36" i="1"/>
  <c r="L36" i="1" s="1"/>
  <c r="I37" i="1"/>
  <c r="L37" i="1" s="1"/>
  <c r="I38" i="1"/>
  <c r="L38" i="1" s="1"/>
  <c r="I39" i="1"/>
  <c r="L39" i="1" s="1"/>
  <c r="I40" i="1"/>
  <c r="L40" i="1" s="1"/>
  <c r="I41" i="1"/>
  <c r="O41" i="1" s="1"/>
  <c r="I42" i="1"/>
  <c r="I43" i="1"/>
  <c r="L43" i="1" s="1"/>
  <c r="I44" i="1"/>
  <c r="L44" i="1" s="1"/>
  <c r="I45" i="1"/>
  <c r="L45" i="1" s="1"/>
  <c r="I46" i="1"/>
  <c r="I47" i="1"/>
  <c r="I48" i="1"/>
  <c r="L48" i="1" s="1"/>
  <c r="I49" i="1"/>
  <c r="L49" i="1" s="1"/>
  <c r="I50" i="1"/>
  <c r="O50" i="1" s="1"/>
  <c r="I51" i="1"/>
  <c r="L51" i="1" s="1"/>
  <c r="I52" i="1"/>
  <c r="L52" i="1" s="1"/>
  <c r="I53" i="1"/>
  <c r="I54" i="1"/>
  <c r="L54" i="1" s="1"/>
  <c r="I55" i="1"/>
  <c r="O55" i="1" s="1"/>
  <c r="I56" i="1"/>
  <c r="O56" i="1" s="1"/>
  <c r="I57" i="1"/>
  <c r="O57" i="1" s="1"/>
  <c r="I58" i="1"/>
  <c r="I59" i="1"/>
  <c r="I60" i="1"/>
  <c r="L60" i="1" s="1"/>
  <c r="I61" i="1"/>
  <c r="L61" i="1" s="1"/>
  <c r="I62" i="1"/>
  <c r="L62" i="1" s="1"/>
  <c r="I63" i="1"/>
  <c r="L63" i="1" s="1"/>
  <c r="I64" i="1"/>
  <c r="L64" i="1" s="1"/>
  <c r="I65" i="1"/>
  <c r="I66" i="1"/>
  <c r="O66" i="1" s="1"/>
  <c r="I67" i="1"/>
  <c r="L67" i="1" s="1"/>
  <c r="I68" i="1"/>
  <c r="O68" i="1" s="1"/>
  <c r="I69" i="1"/>
  <c r="I7" i="1"/>
  <c r="H70" i="1"/>
  <c r="H71" i="1"/>
  <c r="K71" i="1" s="1"/>
  <c r="H72" i="1"/>
  <c r="N72" i="1" s="1"/>
  <c r="H73" i="1"/>
  <c r="K73" i="1" s="1"/>
  <c r="H74" i="1"/>
  <c r="K74" i="1" s="1"/>
  <c r="H75" i="1"/>
  <c r="K75" i="1" s="1"/>
  <c r="H76" i="1"/>
  <c r="N76" i="1" s="1"/>
  <c r="H77" i="1"/>
  <c r="K77" i="1" s="1"/>
  <c r="H78" i="1"/>
  <c r="K78" i="1" s="1"/>
  <c r="H79" i="1"/>
  <c r="K79" i="1" s="1"/>
  <c r="H80" i="1"/>
  <c r="K80" i="1" s="1"/>
  <c r="H81" i="1"/>
  <c r="N81" i="1" s="1"/>
  <c r="H82" i="1"/>
  <c r="H83" i="1"/>
  <c r="N83" i="1" s="1"/>
  <c r="H84" i="1"/>
  <c r="K84" i="1" s="1"/>
  <c r="H85" i="1"/>
  <c r="K85" i="1" s="1"/>
  <c r="H86" i="1"/>
  <c r="K86" i="1" s="1"/>
  <c r="H87" i="1"/>
  <c r="K87" i="1" s="1"/>
  <c r="H88" i="1"/>
  <c r="H89" i="1"/>
  <c r="N89" i="1" s="1"/>
  <c r="H90" i="1"/>
  <c r="N90" i="1" s="1"/>
  <c r="H91" i="1"/>
  <c r="K91" i="1" s="1"/>
  <c r="H92" i="1"/>
  <c r="N92" i="1" s="1"/>
  <c r="H93" i="1"/>
  <c r="N93" i="1" s="1"/>
  <c r="H94" i="1"/>
  <c r="H95" i="1"/>
  <c r="N95" i="1" s="1"/>
  <c r="H96" i="1"/>
  <c r="N96" i="1" s="1"/>
  <c r="H97" i="1"/>
  <c r="K97" i="1" s="1"/>
  <c r="H98" i="1"/>
  <c r="K98" i="1" s="1"/>
  <c r="H99" i="1"/>
  <c r="N99" i="1" s="1"/>
  <c r="H100" i="1"/>
  <c r="N100" i="1" s="1"/>
  <c r="H101" i="1"/>
  <c r="K101" i="1" s="1"/>
  <c r="H102" i="1"/>
  <c r="N102" i="1" s="1"/>
  <c r="H103" i="1"/>
  <c r="K103" i="1" s="1"/>
  <c r="H104" i="1"/>
  <c r="K104" i="1" s="1"/>
  <c r="H105" i="1"/>
  <c r="N105" i="1" s="1"/>
  <c r="H106" i="1"/>
  <c r="H107" i="1"/>
  <c r="K107" i="1" s="1"/>
  <c r="H108" i="1"/>
  <c r="K108" i="1" s="1"/>
  <c r="H109" i="1"/>
  <c r="K109" i="1" s="1"/>
  <c r="H110" i="1"/>
  <c r="K110" i="1" s="1"/>
  <c r="H111" i="1"/>
  <c r="K111" i="1" s="1"/>
  <c r="H112" i="1"/>
  <c r="N112" i="1" s="1"/>
  <c r="H113" i="1"/>
  <c r="N113" i="1" s="1"/>
  <c r="H114" i="1"/>
  <c r="N114" i="1" s="1"/>
  <c r="H115" i="1"/>
  <c r="K115" i="1" s="1"/>
  <c r="H116" i="1"/>
  <c r="K116" i="1" s="1"/>
  <c r="H117" i="1"/>
  <c r="N117" i="1" s="1"/>
  <c r="H118" i="1"/>
  <c r="H119" i="1"/>
  <c r="K119" i="1" s="1"/>
  <c r="H120" i="1"/>
  <c r="H121" i="1"/>
  <c r="N121" i="1" s="1"/>
  <c r="H122" i="1"/>
  <c r="N122" i="1" s="1"/>
  <c r="H123" i="1"/>
  <c r="K123" i="1" s="1"/>
  <c r="H124" i="1"/>
  <c r="N124" i="1" s="1"/>
  <c r="H125" i="1"/>
  <c r="N125" i="1" s="1"/>
  <c r="H126" i="1"/>
  <c r="K126" i="1" s="1"/>
  <c r="H127" i="1"/>
  <c r="N127" i="1" s="1"/>
  <c r="H128" i="1"/>
  <c r="K128" i="1" s="1"/>
  <c r="H129" i="1"/>
  <c r="N129" i="1" s="1"/>
  <c r="H130" i="1"/>
  <c r="H131" i="1"/>
  <c r="N131" i="1" s="1"/>
  <c r="H132" i="1"/>
  <c r="K132" i="1" s="1"/>
  <c r="H133" i="1"/>
  <c r="K133" i="1" s="1"/>
  <c r="H134" i="1"/>
  <c r="K134" i="1" s="1"/>
  <c r="H135" i="1"/>
  <c r="K135" i="1" s="1"/>
  <c r="H136" i="1"/>
  <c r="H137" i="1"/>
  <c r="K137" i="1" s="1"/>
  <c r="H138" i="1"/>
  <c r="H139" i="1"/>
  <c r="K139" i="1" s="1"/>
  <c r="H140" i="1"/>
  <c r="N140" i="1" s="1"/>
  <c r="H141" i="1"/>
  <c r="N141" i="1" s="1"/>
  <c r="H142" i="1"/>
  <c r="H143" i="1"/>
  <c r="K143" i="1" s="1"/>
  <c r="H144" i="1"/>
  <c r="K144" i="1" s="1"/>
  <c r="H145" i="1"/>
  <c r="K145" i="1" s="1"/>
  <c r="H146" i="1"/>
  <c r="K146" i="1" s="1"/>
  <c r="H147" i="1"/>
  <c r="K147" i="1" s="1"/>
  <c r="H148" i="1"/>
  <c r="N148" i="1" s="1"/>
  <c r="H149" i="1"/>
  <c r="K149" i="1" s="1"/>
  <c r="H150" i="1"/>
  <c r="K150" i="1" s="1"/>
  <c r="H151" i="1"/>
  <c r="K151" i="1" s="1"/>
  <c r="H152" i="1"/>
  <c r="K152" i="1" s="1"/>
  <c r="H153" i="1"/>
  <c r="N153" i="1" s="1"/>
  <c r="H154" i="1"/>
  <c r="H155" i="1"/>
  <c r="K155" i="1" s="1"/>
  <c r="H156" i="1"/>
  <c r="K156" i="1" s="1"/>
  <c r="H157" i="1"/>
  <c r="N157" i="1" s="1"/>
  <c r="H158" i="1"/>
  <c r="K158" i="1" s="1"/>
  <c r="H159" i="1"/>
  <c r="K159" i="1" s="1"/>
  <c r="H160" i="1"/>
  <c r="N160" i="1" s="1"/>
  <c r="H161" i="1"/>
  <c r="N161" i="1" s="1"/>
  <c r="H162" i="1"/>
  <c r="H163" i="1"/>
  <c r="K163" i="1" s="1"/>
  <c r="H164" i="1"/>
  <c r="K164" i="1" s="1"/>
  <c r="H165" i="1"/>
  <c r="N165" i="1" s="1"/>
  <c r="H166" i="1"/>
  <c r="H167" i="1"/>
  <c r="K167" i="1" s="1"/>
  <c r="H168" i="1"/>
  <c r="N168" i="1" s="1"/>
  <c r="H169" i="1"/>
  <c r="K169" i="1" s="1"/>
  <c r="H170" i="1"/>
  <c r="K170" i="1" s="1"/>
  <c r="H171" i="1"/>
  <c r="K171" i="1" s="1"/>
  <c r="H172" i="1"/>
  <c r="K172" i="1" s="1"/>
  <c r="H173" i="1"/>
  <c r="H174" i="1"/>
  <c r="K174" i="1" s="1"/>
  <c r="H175" i="1"/>
  <c r="K175" i="1" s="1"/>
  <c r="H176" i="1"/>
  <c r="N176" i="1" s="1"/>
  <c r="H177" i="1"/>
  <c r="N177" i="1" s="1"/>
  <c r="H178" i="1"/>
  <c r="H179" i="1"/>
  <c r="K179" i="1" s="1"/>
  <c r="H180" i="1"/>
  <c r="N180" i="1" s="1"/>
  <c r="H181" i="1"/>
  <c r="N181" i="1" s="1"/>
  <c r="H182" i="1"/>
  <c r="K182" i="1" s="1"/>
  <c r="H183" i="1"/>
  <c r="K183" i="1" s="1"/>
  <c r="H184" i="1"/>
  <c r="N184" i="1" s="1"/>
  <c r="H185" i="1"/>
  <c r="K185" i="1" s="1"/>
  <c r="H186" i="1"/>
  <c r="K186" i="1" s="1"/>
  <c r="H187" i="1"/>
  <c r="N187" i="1" s="1"/>
  <c r="H188" i="1"/>
  <c r="K188" i="1" s="1"/>
  <c r="H189" i="1"/>
  <c r="N189" i="1" s="1"/>
  <c r="H190" i="1"/>
  <c r="H191" i="1"/>
  <c r="K191" i="1" s="1"/>
  <c r="H192" i="1"/>
  <c r="K192" i="1" s="1"/>
  <c r="H193" i="1"/>
  <c r="N193" i="1" s="1"/>
  <c r="H194" i="1"/>
  <c r="K194" i="1" s="1"/>
  <c r="H195" i="1"/>
  <c r="K195" i="1" s="1"/>
  <c r="H196" i="1"/>
  <c r="H197" i="1"/>
  <c r="K197" i="1" s="1"/>
  <c r="H198" i="1"/>
  <c r="K198" i="1" s="1"/>
  <c r="H199" i="1"/>
  <c r="K199" i="1" s="1"/>
  <c r="H8" i="1"/>
  <c r="H9" i="1"/>
  <c r="H10" i="1"/>
  <c r="H11" i="1"/>
  <c r="H12" i="1"/>
  <c r="H13" i="1"/>
  <c r="H14" i="1"/>
  <c r="H15" i="1"/>
  <c r="H16" i="1"/>
  <c r="K16" i="1" s="1"/>
  <c r="H17" i="1"/>
  <c r="N17" i="1" s="1"/>
  <c r="H18" i="1"/>
  <c r="N18" i="1" s="1"/>
  <c r="H19" i="1"/>
  <c r="K19" i="1" s="1"/>
  <c r="H20" i="1"/>
  <c r="K20" i="1" s="1"/>
  <c r="H21" i="1"/>
  <c r="K21" i="1" s="1"/>
  <c r="H22" i="1"/>
  <c r="K22" i="1" s="1"/>
  <c r="H23" i="1"/>
  <c r="K23" i="1" s="1"/>
  <c r="H24" i="1"/>
  <c r="K24" i="1" s="1"/>
  <c r="H25" i="1"/>
  <c r="K25" i="1" s="1"/>
  <c r="H26" i="1"/>
  <c r="K26" i="1" s="1"/>
  <c r="H27" i="1"/>
  <c r="H28" i="1"/>
  <c r="K28" i="1" s="1"/>
  <c r="H29" i="1"/>
  <c r="K29" i="1" s="1"/>
  <c r="H30" i="1"/>
  <c r="K30" i="1" s="1"/>
  <c r="H31" i="1"/>
  <c r="H32" i="1"/>
  <c r="N32" i="1" s="1"/>
  <c r="H33" i="1"/>
  <c r="K33" i="1" s="1"/>
  <c r="H34" i="1"/>
  <c r="N34" i="1" s="1"/>
  <c r="H35" i="1"/>
  <c r="K35" i="1" s="1"/>
  <c r="H36" i="1"/>
  <c r="N36" i="1" s="1"/>
  <c r="H37" i="1"/>
  <c r="K37" i="1" s="1"/>
  <c r="H38" i="1"/>
  <c r="K38" i="1" s="1"/>
  <c r="H39" i="1"/>
  <c r="N39" i="1" s="1"/>
  <c r="H40" i="1"/>
  <c r="K40" i="1" s="1"/>
  <c r="H41" i="1"/>
  <c r="N41" i="1" s="1"/>
  <c r="H42" i="1"/>
  <c r="K42" i="1" s="1"/>
  <c r="H43" i="1"/>
  <c r="H44" i="1"/>
  <c r="N44" i="1" s="1"/>
  <c r="H45" i="1"/>
  <c r="K45" i="1" s="1"/>
  <c r="H46" i="1"/>
  <c r="K46" i="1" s="1"/>
  <c r="H47" i="1"/>
  <c r="K47" i="1" s="1"/>
  <c r="H48" i="1"/>
  <c r="K48" i="1" s="1"/>
  <c r="H49" i="1"/>
  <c r="N49" i="1" s="1"/>
  <c r="H50" i="1"/>
  <c r="K50" i="1" s="1"/>
  <c r="H51" i="1"/>
  <c r="H52" i="1"/>
  <c r="K52" i="1" s="1"/>
  <c r="H53" i="1"/>
  <c r="K53" i="1" s="1"/>
  <c r="H54" i="1"/>
  <c r="N54" i="1" s="1"/>
  <c r="H55" i="1"/>
  <c r="H56" i="1"/>
  <c r="N56" i="1" s="1"/>
  <c r="H57" i="1"/>
  <c r="N57" i="1" s="1"/>
  <c r="H58" i="1"/>
  <c r="K58" i="1" s="1"/>
  <c r="H59" i="1"/>
  <c r="K59" i="1" s="1"/>
  <c r="H60" i="1"/>
  <c r="N60" i="1" s="1"/>
  <c r="H61" i="1"/>
  <c r="K61" i="1" s="1"/>
  <c r="H62" i="1"/>
  <c r="H63" i="1"/>
  <c r="K63" i="1" s="1"/>
  <c r="H64" i="1"/>
  <c r="K64" i="1" s="1"/>
  <c r="H65" i="1"/>
  <c r="N65" i="1" s="1"/>
  <c r="H66" i="1"/>
  <c r="K66" i="1" s="1"/>
  <c r="H67" i="1"/>
  <c r="H68" i="1"/>
  <c r="N68" i="1" s="1"/>
  <c r="H69" i="1"/>
  <c r="K69" i="1" s="1"/>
  <c r="H7" i="1"/>
  <c r="D8" i="1"/>
  <c r="A8" i="1" s="1"/>
  <c r="D9" i="1"/>
  <c r="A9" i="1" s="1"/>
  <c r="D10" i="1"/>
  <c r="A10" i="1" s="1"/>
  <c r="D11" i="1"/>
  <c r="A11" i="1" s="1"/>
  <c r="D12" i="1"/>
  <c r="A12" i="1" s="1"/>
  <c r="D13" i="1"/>
  <c r="A13" i="1" s="1"/>
  <c r="D14" i="1"/>
  <c r="A14" i="1" s="1"/>
  <c r="D15" i="1"/>
  <c r="A15" i="1" s="1"/>
  <c r="D16" i="1"/>
  <c r="A16" i="1" s="1"/>
  <c r="D17" i="1"/>
  <c r="A17" i="1" s="1"/>
  <c r="D18" i="1"/>
  <c r="A18" i="1" s="1"/>
  <c r="D19" i="1"/>
  <c r="A19" i="1" s="1"/>
  <c r="D20" i="1"/>
  <c r="A20" i="1" s="1"/>
  <c r="D21" i="1"/>
  <c r="A21" i="1" s="1"/>
  <c r="D22" i="1"/>
  <c r="A22" i="1" s="1"/>
  <c r="D23" i="1"/>
  <c r="A23" i="1" s="1"/>
  <c r="D24" i="1"/>
  <c r="A24" i="1" s="1"/>
  <c r="D25" i="1"/>
  <c r="A25" i="1" s="1"/>
  <c r="D26" i="1"/>
  <c r="A26" i="1" s="1"/>
  <c r="D27" i="1"/>
  <c r="A27" i="1" s="1"/>
  <c r="D28" i="1"/>
  <c r="A28" i="1" s="1"/>
  <c r="D29" i="1"/>
  <c r="A29" i="1" s="1"/>
  <c r="D30" i="1"/>
  <c r="A30" i="1" s="1"/>
  <c r="D31" i="1"/>
  <c r="A31" i="1" s="1"/>
  <c r="D32" i="1"/>
  <c r="A32" i="1" s="1"/>
  <c r="D33" i="1"/>
  <c r="A33" i="1" s="1"/>
  <c r="D34" i="1"/>
  <c r="A34" i="1" s="1"/>
  <c r="D35" i="1"/>
  <c r="A35" i="1" s="1"/>
  <c r="D36" i="1"/>
  <c r="A36" i="1" s="1"/>
  <c r="D37" i="1"/>
  <c r="A37" i="1" s="1"/>
  <c r="D38" i="1"/>
  <c r="A38" i="1" s="1"/>
  <c r="D39" i="1"/>
  <c r="A39" i="1" s="1"/>
  <c r="D40" i="1"/>
  <c r="A40" i="1" s="1"/>
  <c r="D41" i="1"/>
  <c r="A41" i="1" s="1"/>
  <c r="D42" i="1"/>
  <c r="A42" i="1" s="1"/>
  <c r="D43" i="1"/>
  <c r="A43" i="1" s="1"/>
  <c r="D44" i="1"/>
  <c r="A44" i="1" s="1"/>
  <c r="D45" i="1"/>
  <c r="A45" i="1" s="1"/>
  <c r="D46" i="1"/>
  <c r="A46" i="1" s="1"/>
  <c r="D47" i="1"/>
  <c r="A47" i="1" s="1"/>
  <c r="D48" i="1"/>
  <c r="A48" i="1" s="1"/>
  <c r="D49" i="1"/>
  <c r="A49" i="1" s="1"/>
  <c r="D50" i="1"/>
  <c r="A50" i="1" s="1"/>
  <c r="D51" i="1"/>
  <c r="A51" i="1" s="1"/>
  <c r="D52" i="1"/>
  <c r="A52" i="1" s="1"/>
  <c r="D53" i="1"/>
  <c r="A53" i="1" s="1"/>
  <c r="D54" i="1"/>
  <c r="A54" i="1" s="1"/>
  <c r="D55" i="1"/>
  <c r="A55" i="1" s="1"/>
  <c r="D56" i="1"/>
  <c r="A56" i="1" s="1"/>
  <c r="D57" i="1"/>
  <c r="A57" i="1" s="1"/>
  <c r="D58" i="1"/>
  <c r="A58" i="1" s="1"/>
  <c r="D59" i="1"/>
  <c r="A59" i="1" s="1"/>
  <c r="D60" i="1"/>
  <c r="A60" i="1" s="1"/>
  <c r="D61" i="1"/>
  <c r="A61" i="1" s="1"/>
  <c r="D62" i="1"/>
  <c r="A62" i="1" s="1"/>
  <c r="D63" i="1"/>
  <c r="A63" i="1" s="1"/>
  <c r="D64" i="1"/>
  <c r="A64" i="1" s="1"/>
  <c r="D65" i="1"/>
  <c r="A65" i="1" s="1"/>
  <c r="D66" i="1"/>
  <c r="A66" i="1" s="1"/>
  <c r="D67" i="1"/>
  <c r="A67" i="1" s="1"/>
  <c r="D68" i="1"/>
  <c r="A68" i="1" s="1"/>
  <c r="D69" i="1"/>
  <c r="A69" i="1" s="1"/>
  <c r="D70" i="1"/>
  <c r="A70" i="1" s="1"/>
  <c r="D71" i="1"/>
  <c r="A71" i="1" s="1"/>
  <c r="D72" i="1"/>
  <c r="D73" i="1"/>
  <c r="A73" i="1" s="1"/>
  <c r="D74" i="1"/>
  <c r="A74" i="1" s="1"/>
  <c r="D75" i="1"/>
  <c r="A75" i="1" s="1"/>
  <c r="D76" i="1"/>
  <c r="A76" i="1" s="1"/>
  <c r="D77" i="1"/>
  <c r="A77" i="1" s="1"/>
  <c r="D78" i="1"/>
  <c r="A78" i="1" s="1"/>
  <c r="D79" i="1"/>
  <c r="A79" i="1" s="1"/>
  <c r="D80" i="1"/>
  <c r="A80" i="1" s="1"/>
  <c r="D81" i="1"/>
  <c r="A81" i="1" s="1"/>
  <c r="D82" i="1"/>
  <c r="A82" i="1" s="1"/>
  <c r="D83" i="1"/>
  <c r="A83" i="1" s="1"/>
  <c r="D84" i="1"/>
  <c r="A84" i="1" s="1"/>
  <c r="D85" i="1"/>
  <c r="A85" i="1" s="1"/>
  <c r="D86" i="1"/>
  <c r="A86" i="1" s="1"/>
  <c r="D87" i="1"/>
  <c r="A87" i="1" s="1"/>
  <c r="D88" i="1"/>
  <c r="A88" i="1" s="1"/>
  <c r="D89" i="1"/>
  <c r="A89" i="1" s="1"/>
  <c r="D90" i="1"/>
  <c r="A90" i="1" s="1"/>
  <c r="D91" i="1"/>
  <c r="A91" i="1" s="1"/>
  <c r="D92" i="1"/>
  <c r="A92" i="1" s="1"/>
  <c r="D93" i="1"/>
  <c r="A93" i="1" s="1"/>
  <c r="D94" i="1"/>
  <c r="A94" i="1" s="1"/>
  <c r="D95" i="1"/>
  <c r="A95" i="1" s="1"/>
  <c r="D96" i="1"/>
  <c r="A96" i="1" s="1"/>
  <c r="D97" i="1"/>
  <c r="A97" i="1" s="1"/>
  <c r="D98" i="1"/>
  <c r="A98" i="1" s="1"/>
  <c r="D99" i="1"/>
  <c r="A99" i="1" s="1"/>
  <c r="D100" i="1"/>
  <c r="A100" i="1" s="1"/>
  <c r="D101" i="1"/>
  <c r="A101" i="1" s="1"/>
  <c r="D102" i="1"/>
  <c r="A102" i="1" s="1"/>
  <c r="D103" i="1"/>
  <c r="A103" i="1" s="1"/>
  <c r="D104" i="1"/>
  <c r="A104" i="1" s="1"/>
  <c r="D105" i="1"/>
  <c r="A105" i="1" s="1"/>
  <c r="D106" i="1"/>
  <c r="A106" i="1" s="1"/>
  <c r="D107" i="1"/>
  <c r="A107" i="1" s="1"/>
  <c r="D108" i="1"/>
  <c r="D109" i="1"/>
  <c r="A109" i="1" s="1"/>
  <c r="D110" i="1"/>
  <c r="A110" i="1" s="1"/>
  <c r="D111" i="1"/>
  <c r="A111" i="1" s="1"/>
  <c r="D112" i="1"/>
  <c r="A112" i="1" s="1"/>
  <c r="D113" i="1"/>
  <c r="A113" i="1" s="1"/>
  <c r="D114" i="1"/>
  <c r="A114" i="1" s="1"/>
  <c r="D115" i="1"/>
  <c r="A115" i="1" s="1"/>
  <c r="D116" i="1"/>
  <c r="A116" i="1" s="1"/>
  <c r="D117" i="1"/>
  <c r="A117" i="1" s="1"/>
  <c r="D118" i="1"/>
  <c r="A118" i="1" s="1"/>
  <c r="D119" i="1"/>
  <c r="A119" i="1" s="1"/>
  <c r="D120" i="1"/>
  <c r="D121" i="1"/>
  <c r="A121" i="1" s="1"/>
  <c r="D122" i="1"/>
  <c r="A122" i="1" s="1"/>
  <c r="D123" i="1"/>
  <c r="A123" i="1" s="1"/>
  <c r="D124" i="1"/>
  <c r="A124" i="1" s="1"/>
  <c r="D125" i="1"/>
  <c r="A125" i="1" s="1"/>
  <c r="D126" i="1"/>
  <c r="A126" i="1" s="1"/>
  <c r="D127" i="1"/>
  <c r="A127" i="1" s="1"/>
  <c r="D128" i="1"/>
  <c r="A128" i="1" s="1"/>
  <c r="D129" i="1"/>
  <c r="A129" i="1" s="1"/>
  <c r="D130" i="1"/>
  <c r="A130" i="1" s="1"/>
  <c r="D131" i="1"/>
  <c r="A131" i="1" s="1"/>
  <c r="D132" i="1"/>
  <c r="A132" i="1" s="1"/>
  <c r="D133" i="1"/>
  <c r="A133" i="1" s="1"/>
  <c r="D134" i="1"/>
  <c r="A134" i="1" s="1"/>
  <c r="D135" i="1"/>
  <c r="A135" i="1" s="1"/>
  <c r="D136" i="1"/>
  <c r="A136" i="1" s="1"/>
  <c r="D137" i="1"/>
  <c r="A137" i="1" s="1"/>
  <c r="D138" i="1"/>
  <c r="A138" i="1" s="1"/>
  <c r="D139" i="1"/>
  <c r="A139" i="1" s="1"/>
  <c r="D140" i="1"/>
  <c r="A140" i="1" s="1"/>
  <c r="D141" i="1"/>
  <c r="A141" i="1" s="1"/>
  <c r="D142" i="1"/>
  <c r="A142" i="1" s="1"/>
  <c r="D143" i="1"/>
  <c r="A143" i="1" s="1"/>
  <c r="D144" i="1"/>
  <c r="A144" i="1" s="1"/>
  <c r="D145" i="1"/>
  <c r="A145" i="1" s="1"/>
  <c r="D146" i="1"/>
  <c r="A146" i="1" s="1"/>
  <c r="D147" i="1"/>
  <c r="A147" i="1" s="1"/>
  <c r="D148" i="1"/>
  <c r="A148" i="1" s="1"/>
  <c r="D149" i="1"/>
  <c r="A149" i="1" s="1"/>
  <c r="D150" i="1"/>
  <c r="A150" i="1" s="1"/>
  <c r="D151" i="1"/>
  <c r="A151" i="1" s="1"/>
  <c r="D152" i="1"/>
  <c r="A152" i="1" s="1"/>
  <c r="D153" i="1"/>
  <c r="A153" i="1" s="1"/>
  <c r="D154" i="1"/>
  <c r="A154" i="1" s="1"/>
  <c r="D155" i="1"/>
  <c r="A155" i="1" s="1"/>
  <c r="D156" i="1"/>
  <c r="A156" i="1" s="1"/>
  <c r="D157" i="1"/>
  <c r="A157" i="1" s="1"/>
  <c r="D158" i="1"/>
  <c r="A158" i="1" s="1"/>
  <c r="D159" i="1"/>
  <c r="A159" i="1" s="1"/>
  <c r="D160" i="1"/>
  <c r="A160" i="1" s="1"/>
  <c r="D161" i="1"/>
  <c r="A161" i="1" s="1"/>
  <c r="D162" i="1"/>
  <c r="A162" i="1" s="1"/>
  <c r="D163" i="1"/>
  <c r="A163" i="1" s="1"/>
  <c r="D164" i="1"/>
  <c r="A164" i="1" s="1"/>
  <c r="D165" i="1"/>
  <c r="A165" i="1" s="1"/>
  <c r="D166" i="1"/>
  <c r="A166" i="1" s="1"/>
  <c r="D167" i="1"/>
  <c r="A167" i="1" s="1"/>
  <c r="D168" i="1"/>
  <c r="D169" i="1"/>
  <c r="A169" i="1" s="1"/>
  <c r="D170" i="1"/>
  <c r="A170" i="1" s="1"/>
  <c r="D171" i="1"/>
  <c r="A171" i="1" s="1"/>
  <c r="D172" i="1"/>
  <c r="A172" i="1" s="1"/>
  <c r="D173" i="1"/>
  <c r="A173" i="1" s="1"/>
  <c r="D174" i="1"/>
  <c r="A174" i="1" s="1"/>
  <c r="D175" i="1"/>
  <c r="A175" i="1" s="1"/>
  <c r="D176" i="1"/>
  <c r="A176" i="1" s="1"/>
  <c r="D177" i="1"/>
  <c r="A177" i="1" s="1"/>
  <c r="D178" i="1"/>
  <c r="A178" i="1" s="1"/>
  <c r="D179" i="1"/>
  <c r="A179" i="1" s="1"/>
  <c r="D180" i="1"/>
  <c r="A180" i="1" s="1"/>
  <c r="D181" i="1"/>
  <c r="A181" i="1" s="1"/>
  <c r="D182" i="1"/>
  <c r="A182" i="1" s="1"/>
  <c r="D183" i="1"/>
  <c r="A183" i="1" s="1"/>
  <c r="D184" i="1"/>
  <c r="A184" i="1" s="1"/>
  <c r="D185" i="1"/>
  <c r="A185" i="1" s="1"/>
  <c r="D186" i="1"/>
  <c r="A186" i="1" s="1"/>
  <c r="D187" i="1"/>
  <c r="A187" i="1" s="1"/>
  <c r="D188" i="1"/>
  <c r="A188" i="1" s="1"/>
  <c r="D189" i="1"/>
  <c r="A189" i="1" s="1"/>
  <c r="D190" i="1"/>
  <c r="A190" i="1" s="1"/>
  <c r="D191" i="1"/>
  <c r="A191" i="1" s="1"/>
  <c r="D192" i="1"/>
  <c r="A192" i="1" s="1"/>
  <c r="D193" i="1"/>
  <c r="A193" i="1" s="1"/>
  <c r="D194" i="1"/>
  <c r="A194" i="1" s="1"/>
  <c r="D195" i="1"/>
  <c r="A195" i="1" s="1"/>
  <c r="D196" i="1"/>
  <c r="A196" i="1" s="1"/>
  <c r="D197" i="1"/>
  <c r="A197" i="1" s="1"/>
  <c r="D198" i="1"/>
  <c r="A198" i="1" s="1"/>
  <c r="D199" i="1"/>
  <c r="A199" i="1" s="1"/>
  <c r="D7" i="1"/>
  <c r="L17" i="1"/>
  <c r="O17" i="1"/>
  <c r="L18" i="1"/>
  <c r="O18" i="1"/>
  <c r="L20" i="1"/>
  <c r="O20" i="1"/>
  <c r="L22" i="1"/>
  <c r="N22" i="1"/>
  <c r="O22" i="1"/>
  <c r="L23" i="1"/>
  <c r="O23" i="1"/>
  <c r="L29" i="1"/>
  <c r="O29" i="1"/>
  <c r="O30" i="1"/>
  <c r="L34" i="1"/>
  <c r="O34" i="1"/>
  <c r="L35" i="1"/>
  <c r="O35" i="1"/>
  <c r="L41" i="1"/>
  <c r="L42" i="1"/>
  <c r="O42" i="1"/>
  <c r="L46" i="1"/>
  <c r="N46" i="1"/>
  <c r="O46" i="1"/>
  <c r="L47" i="1"/>
  <c r="O47" i="1"/>
  <c r="L53" i="1"/>
  <c r="O53" i="1"/>
  <c r="O54" i="1"/>
  <c r="L56" i="1"/>
  <c r="L57" i="1"/>
  <c r="L58" i="1"/>
  <c r="O58" i="1"/>
  <c r="L59" i="1"/>
  <c r="O59" i="1"/>
  <c r="L65" i="1"/>
  <c r="O65" i="1"/>
  <c r="L68" i="1"/>
  <c r="K70" i="1"/>
  <c r="L70" i="1"/>
  <c r="N70" i="1"/>
  <c r="O70" i="1"/>
  <c r="L71" i="1"/>
  <c r="O71" i="1"/>
  <c r="K72" i="1"/>
  <c r="L73" i="1"/>
  <c r="O73" i="1"/>
  <c r="K76" i="1"/>
  <c r="L77" i="1"/>
  <c r="O77" i="1"/>
  <c r="L78" i="1"/>
  <c r="O78" i="1"/>
  <c r="L79" i="1"/>
  <c r="O79" i="1"/>
  <c r="K81" i="1"/>
  <c r="K82" i="1"/>
  <c r="L82" i="1"/>
  <c r="N82" i="1"/>
  <c r="O82" i="1"/>
  <c r="L83" i="1"/>
  <c r="O83" i="1"/>
  <c r="K88" i="1"/>
  <c r="N88" i="1"/>
  <c r="K89" i="1"/>
  <c r="L89" i="1"/>
  <c r="O89" i="1"/>
  <c r="K90" i="1"/>
  <c r="L90" i="1"/>
  <c r="O90" i="1"/>
  <c r="L91" i="1"/>
  <c r="O91" i="1"/>
  <c r="K93" i="1"/>
  <c r="K94" i="1"/>
  <c r="L94" i="1"/>
  <c r="N94" i="1"/>
  <c r="O94" i="1"/>
  <c r="L95" i="1"/>
  <c r="O95" i="1"/>
  <c r="L97" i="1"/>
  <c r="O97" i="1"/>
  <c r="K100" i="1"/>
  <c r="L101" i="1"/>
  <c r="O101" i="1"/>
  <c r="K102" i="1"/>
  <c r="L102" i="1"/>
  <c r="O102" i="1"/>
  <c r="L103" i="1"/>
  <c r="O103" i="1"/>
  <c r="K105" i="1"/>
  <c r="K106" i="1"/>
  <c r="L106" i="1"/>
  <c r="N106" i="1"/>
  <c r="O106" i="1"/>
  <c r="L107" i="1"/>
  <c r="O107" i="1"/>
  <c r="O109" i="1"/>
  <c r="K112" i="1"/>
  <c r="K113" i="1"/>
  <c r="L113" i="1"/>
  <c r="O113" i="1"/>
  <c r="K114" i="1"/>
  <c r="L114" i="1"/>
  <c r="O114" i="1"/>
  <c r="L115" i="1"/>
  <c r="O115" i="1"/>
  <c r="K117" i="1"/>
  <c r="K118" i="1"/>
  <c r="L118" i="1"/>
  <c r="N118" i="1"/>
  <c r="O118" i="1"/>
  <c r="L119" i="1"/>
  <c r="O119" i="1"/>
  <c r="K120" i="1"/>
  <c r="N120" i="1"/>
  <c r="L121" i="1"/>
  <c r="K124" i="1"/>
  <c r="L125" i="1"/>
  <c r="O125" i="1"/>
  <c r="L126" i="1"/>
  <c r="O126" i="1"/>
  <c r="L127" i="1"/>
  <c r="O127" i="1"/>
  <c r="K129" i="1"/>
  <c r="K130" i="1"/>
  <c r="L130" i="1"/>
  <c r="N130" i="1"/>
  <c r="O130" i="1"/>
  <c r="L131" i="1"/>
  <c r="O131" i="1"/>
  <c r="O133" i="1"/>
  <c r="K136" i="1"/>
  <c r="N136" i="1"/>
  <c r="L137" i="1"/>
  <c r="O137" i="1"/>
  <c r="K138" i="1"/>
  <c r="L138" i="1"/>
  <c r="N138" i="1"/>
  <c r="O138" i="1"/>
  <c r="L139" i="1"/>
  <c r="N139" i="1"/>
  <c r="O139" i="1"/>
  <c r="K141" i="1"/>
  <c r="L141" i="1"/>
  <c r="K142" i="1"/>
  <c r="L142" i="1"/>
  <c r="N142" i="1"/>
  <c r="O142" i="1"/>
  <c r="L143" i="1"/>
  <c r="O143" i="1"/>
  <c r="L145" i="1"/>
  <c r="N145" i="1"/>
  <c r="O145" i="1"/>
  <c r="K148" i="1"/>
  <c r="L149" i="1"/>
  <c r="N149" i="1"/>
  <c r="O149" i="1"/>
  <c r="L150" i="1"/>
  <c r="O150" i="1"/>
  <c r="L151" i="1"/>
  <c r="O151" i="1"/>
  <c r="K153" i="1"/>
  <c r="O153" i="1"/>
  <c r="K154" i="1"/>
  <c r="L154" i="1"/>
  <c r="N154" i="1"/>
  <c r="O154" i="1"/>
  <c r="L155" i="1"/>
  <c r="O155" i="1"/>
  <c r="K160" i="1"/>
  <c r="K161" i="1"/>
  <c r="L161" i="1"/>
  <c r="O161" i="1"/>
  <c r="K162" i="1"/>
  <c r="L162" i="1"/>
  <c r="N162" i="1"/>
  <c r="O162" i="1"/>
  <c r="L163" i="1"/>
  <c r="N163" i="1"/>
  <c r="O163" i="1"/>
  <c r="K166" i="1"/>
  <c r="L166" i="1"/>
  <c r="N166" i="1"/>
  <c r="O166" i="1"/>
  <c r="L167" i="1"/>
  <c r="O167" i="1"/>
  <c r="L169" i="1"/>
  <c r="N172" i="1"/>
  <c r="K173" i="1"/>
  <c r="L173" i="1"/>
  <c r="N173" i="1"/>
  <c r="O173" i="1"/>
  <c r="L174" i="1"/>
  <c r="O174" i="1"/>
  <c r="L175" i="1"/>
  <c r="N175" i="1"/>
  <c r="O175" i="1"/>
  <c r="K177" i="1"/>
  <c r="K178" i="1"/>
  <c r="L178" i="1"/>
  <c r="N178" i="1"/>
  <c r="O178" i="1"/>
  <c r="L179" i="1"/>
  <c r="O179" i="1"/>
  <c r="K184" i="1"/>
  <c r="L185" i="1"/>
  <c r="N185" i="1"/>
  <c r="O185" i="1"/>
  <c r="L186" i="1"/>
  <c r="N186" i="1"/>
  <c r="O186" i="1"/>
  <c r="K187" i="1"/>
  <c r="L187" i="1"/>
  <c r="O187" i="1"/>
  <c r="K189" i="1"/>
  <c r="K190" i="1"/>
  <c r="L190" i="1"/>
  <c r="N190" i="1"/>
  <c r="O190" i="1"/>
  <c r="L191" i="1"/>
  <c r="O191" i="1"/>
  <c r="K196" i="1"/>
  <c r="N196" i="1"/>
  <c r="L197" i="1"/>
  <c r="N197" i="1"/>
  <c r="O197" i="1"/>
  <c r="L198" i="1"/>
  <c r="N198" i="1"/>
  <c r="O198" i="1"/>
  <c r="L199" i="1"/>
  <c r="N199" i="1"/>
  <c r="O199" i="1"/>
  <c r="J65" i="1"/>
  <c r="N77" i="1" l="1"/>
  <c r="K125" i="1"/>
  <c r="N101" i="1"/>
  <c r="L66" i="1"/>
  <c r="O32" i="1"/>
  <c r="N137" i="1"/>
  <c r="N79" i="1"/>
  <c r="N151" i="1"/>
  <c r="K127" i="1"/>
  <c r="O44" i="1"/>
  <c r="N91" i="1"/>
  <c r="N103" i="1"/>
  <c r="N53" i="1"/>
  <c r="N30" i="1"/>
  <c r="K95" i="1"/>
  <c r="O192" i="1"/>
  <c r="K68" i="1"/>
  <c r="J173" i="1"/>
  <c r="O193" i="1"/>
  <c r="O157" i="1"/>
  <c r="N144" i="1"/>
  <c r="L25" i="1"/>
  <c r="L85" i="1"/>
  <c r="O49" i="1"/>
  <c r="L110" i="1"/>
  <c r="K168" i="1"/>
  <c r="N108" i="1"/>
  <c r="O194" i="1"/>
  <c r="K65" i="1"/>
  <c r="N29" i="1"/>
  <c r="M29" i="1" s="1"/>
  <c r="K41" i="1"/>
  <c r="N58" i="1"/>
  <c r="N115" i="1"/>
  <c r="M115" i="1" s="1"/>
  <c r="J127" i="1"/>
  <c r="J125" i="1"/>
  <c r="N78" i="1"/>
  <c r="L55" i="1"/>
  <c r="K18" i="1"/>
  <c r="J87" i="1"/>
  <c r="K34" i="1"/>
  <c r="M34" i="1" s="1"/>
  <c r="J111" i="1"/>
  <c r="J75" i="1"/>
  <c r="N150" i="1"/>
  <c r="N126" i="1"/>
  <c r="M126" i="1" s="1"/>
  <c r="K54" i="1"/>
  <c r="M54" i="1" s="1"/>
  <c r="J53" i="1"/>
  <c r="K44" i="1"/>
  <c r="N174" i="1"/>
  <c r="N20" i="1"/>
  <c r="J197" i="1"/>
  <c r="N66" i="1"/>
  <c r="J196" i="1"/>
  <c r="J136" i="1"/>
  <c r="J79" i="1"/>
  <c r="J134" i="1"/>
  <c r="N42" i="1"/>
  <c r="M42" i="1" s="1"/>
  <c r="J103" i="1"/>
  <c r="L146" i="1"/>
  <c r="N156" i="1"/>
  <c r="L98" i="1"/>
  <c r="L50" i="1"/>
  <c r="N24" i="1"/>
  <c r="J93" i="1"/>
  <c r="O134" i="1"/>
  <c r="K96" i="1"/>
  <c r="O61" i="1"/>
  <c r="N48" i="1"/>
  <c r="N85" i="1"/>
  <c r="J82" i="1"/>
  <c r="K60" i="1"/>
  <c r="L74" i="1"/>
  <c r="J175" i="1"/>
  <c r="J81" i="1"/>
  <c r="N192" i="1"/>
  <c r="O181" i="1"/>
  <c r="K165" i="1"/>
  <c r="N132" i="1"/>
  <c r="L122" i="1"/>
  <c r="N84" i="1"/>
  <c r="O37" i="1"/>
  <c r="K193" i="1"/>
  <c r="O182" i="1"/>
  <c r="O170" i="1"/>
  <c r="N73" i="1"/>
  <c r="O86" i="1"/>
  <c r="K36" i="1"/>
  <c r="J153" i="1"/>
  <c r="K181" i="1"/>
  <c r="K180" i="1"/>
  <c r="O158" i="1"/>
  <c r="K121" i="1"/>
  <c r="M121" i="1" s="1"/>
  <c r="J118" i="1"/>
  <c r="J184" i="1"/>
  <c r="J151" i="1"/>
  <c r="J89" i="1"/>
  <c r="K56" i="1"/>
  <c r="J149" i="1"/>
  <c r="J148" i="1"/>
  <c r="K17" i="1"/>
  <c r="J172" i="1"/>
  <c r="J100" i="1"/>
  <c r="J147" i="1"/>
  <c r="J88" i="1"/>
  <c r="J117" i="1"/>
  <c r="N16" i="1"/>
  <c r="J12" i="2" s="1" a="1"/>
  <c r="J12" i="2" s="1"/>
  <c r="J169" i="1"/>
  <c r="N28" i="1"/>
  <c r="J135" i="1"/>
  <c r="J171" i="1"/>
  <c r="J123" i="1"/>
  <c r="J195" i="1"/>
  <c r="J190" i="1"/>
  <c r="J106" i="1"/>
  <c r="J77" i="1"/>
  <c r="N169" i="1"/>
  <c r="M169" i="1" s="1"/>
  <c r="N109" i="1"/>
  <c r="M109" i="1" s="1"/>
  <c r="O62" i="1"/>
  <c r="O38" i="1"/>
  <c r="O26" i="1"/>
  <c r="J178" i="1"/>
  <c r="J101" i="1"/>
  <c r="J70" i="1"/>
  <c r="N133" i="1"/>
  <c r="M133" i="1" s="1"/>
  <c r="K32" i="1"/>
  <c r="M32" i="1" s="1"/>
  <c r="N25" i="1"/>
  <c r="N61" i="1"/>
  <c r="M61" i="1" s="1"/>
  <c r="N37" i="1"/>
  <c r="J130" i="1"/>
  <c r="N97" i="1"/>
  <c r="M97" i="1" s="1"/>
  <c r="J41" i="1"/>
  <c r="K157" i="1"/>
  <c r="K49" i="1"/>
  <c r="J58" i="1"/>
  <c r="J34" i="1"/>
  <c r="J166" i="1"/>
  <c r="J86" i="1"/>
  <c r="J22" i="1"/>
  <c r="J183" i="1"/>
  <c r="J113" i="1"/>
  <c r="J85" i="1"/>
  <c r="J29" i="1"/>
  <c r="L147" i="1"/>
  <c r="K122" i="1"/>
  <c r="J199" i="1"/>
  <c r="J170" i="1"/>
  <c r="J129" i="1"/>
  <c r="J99" i="1"/>
  <c r="O159" i="1"/>
  <c r="L120" i="1"/>
  <c r="M120" i="1" s="1"/>
  <c r="L24" i="1"/>
  <c r="H19" i="2" s="1" a="1"/>
  <c r="H19" i="2" s="1"/>
  <c r="O144" i="1"/>
  <c r="J189" i="1"/>
  <c r="N191" i="1"/>
  <c r="M191" i="1" s="1"/>
  <c r="J163" i="1"/>
  <c r="J56" i="1"/>
  <c r="L168" i="1"/>
  <c r="N143" i="1"/>
  <c r="O108" i="1"/>
  <c r="J51" i="1"/>
  <c r="J27" i="1"/>
  <c r="J80" i="1"/>
  <c r="N107" i="1"/>
  <c r="M107" i="1" s="1"/>
  <c r="O156" i="1"/>
  <c r="J139" i="1"/>
  <c r="K131" i="1"/>
  <c r="M131" i="1" s="1"/>
  <c r="J161" i="1"/>
  <c r="N155" i="1"/>
  <c r="L72" i="1"/>
  <c r="J91" i="1"/>
  <c r="O180" i="1"/>
  <c r="K83" i="1"/>
  <c r="J177" i="1"/>
  <c r="J159" i="1"/>
  <c r="J105" i="1"/>
  <c r="J44" i="1"/>
  <c r="N59" i="1"/>
  <c r="M59" i="1" s="1"/>
  <c r="N35" i="1"/>
  <c r="M35" i="1" s="1"/>
  <c r="N167" i="1"/>
  <c r="M167" i="1" s="1"/>
  <c r="O48" i="1"/>
  <c r="N179" i="1"/>
  <c r="O84" i="1"/>
  <c r="N71" i="1"/>
  <c r="N47" i="1"/>
  <c r="N23" i="1"/>
  <c r="M23" i="1" s="1"/>
  <c r="J32" i="1"/>
  <c r="O132" i="1"/>
  <c r="M132" i="1" s="1"/>
  <c r="J116" i="1"/>
  <c r="O96" i="1"/>
  <c r="O60" i="1"/>
  <c r="O36" i="1"/>
  <c r="J141" i="1"/>
  <c r="N119" i="1"/>
  <c r="J187" i="1"/>
  <c r="J92" i="1"/>
  <c r="J185" i="1"/>
  <c r="J165" i="1"/>
  <c r="J137" i="1"/>
  <c r="J115" i="1"/>
  <c r="J164" i="1"/>
  <c r="J61" i="1"/>
  <c r="J133" i="1"/>
  <c r="J25" i="1"/>
  <c r="J62" i="1"/>
  <c r="O171" i="1"/>
  <c r="J182" i="1"/>
  <c r="J97" i="1"/>
  <c r="O87" i="1"/>
  <c r="J181" i="1"/>
  <c r="J146" i="1"/>
  <c r="J112" i="1"/>
  <c r="J94" i="1"/>
  <c r="J20" i="1"/>
  <c r="N52" i="1"/>
  <c r="A7" i="1"/>
  <c r="G20" i="2" a="1"/>
  <c r="G20" i="2" s="1"/>
  <c r="F19" i="2" a="1"/>
  <c r="F19" i="2" s="1"/>
  <c r="E19" i="2" a="1"/>
  <c r="E19" i="2" s="1"/>
  <c r="D19" i="2" a="1"/>
  <c r="D19" i="2" s="1"/>
  <c r="C17" i="2" a="1"/>
  <c r="C17" i="2" s="1"/>
  <c r="F9" i="2" a="1"/>
  <c r="F9" i="2" s="1"/>
  <c r="F20" i="2" a="1"/>
  <c r="F20" i="2" s="1"/>
  <c r="E20" i="2" a="1"/>
  <c r="E20" i="2" s="1"/>
  <c r="D20" i="2" a="1"/>
  <c r="D20" i="2" s="1"/>
  <c r="C18" i="2" a="1"/>
  <c r="C18" i="2" s="1"/>
  <c r="F10" i="2" a="1"/>
  <c r="F10" i="2" s="1"/>
  <c r="E9" i="2" a="1"/>
  <c r="E9" i="2" s="1"/>
  <c r="D9" i="2" a="1"/>
  <c r="D9" i="2" s="1"/>
  <c r="C9" i="2" a="1"/>
  <c r="C9" i="2" s="1"/>
  <c r="C19" i="2" a="1"/>
  <c r="C19" i="2" s="1"/>
  <c r="G12" i="2" a="1"/>
  <c r="G12" i="2" s="1"/>
  <c r="F11" i="2" a="1"/>
  <c r="F11" i="2" s="1"/>
  <c r="E10" i="2" a="1"/>
  <c r="E10" i="2" s="1"/>
  <c r="D10" i="2" a="1"/>
  <c r="D10" i="2" s="1"/>
  <c r="C8" i="2" a="1"/>
  <c r="C8" i="2" s="1"/>
  <c r="C20" i="2" a="1"/>
  <c r="C20" i="2" s="1"/>
  <c r="G13" i="2" a="1"/>
  <c r="G13" i="2" s="1"/>
  <c r="F12" i="2" a="1"/>
  <c r="F12" i="2" s="1"/>
  <c r="E11" i="2" a="1"/>
  <c r="E11" i="2" s="1"/>
  <c r="D11" i="2" a="1"/>
  <c r="D11" i="2" s="1"/>
  <c r="C7" i="2" a="1"/>
  <c r="C7" i="2" s="1"/>
  <c r="C6" i="2" a="1"/>
  <c r="C6" i="2" s="1"/>
  <c r="G14" i="2" a="1"/>
  <c r="G14" i="2" s="1"/>
  <c r="F13" i="2" a="1"/>
  <c r="F13" i="2" s="1"/>
  <c r="E12" i="2" a="1"/>
  <c r="E12" i="2" s="1"/>
  <c r="D12" i="2" a="1"/>
  <c r="D12" i="2" s="1"/>
  <c r="C10" i="2" a="1"/>
  <c r="C10" i="2" s="1"/>
  <c r="E18" i="2" a="1"/>
  <c r="E18" i="2" s="1"/>
  <c r="F14" i="2" a="1"/>
  <c r="F14" i="2" s="1"/>
  <c r="E13" i="2" a="1"/>
  <c r="E13" i="2" s="1"/>
  <c r="D13" i="2" a="1"/>
  <c r="D13" i="2" s="1"/>
  <c r="C11" i="2" a="1"/>
  <c r="C11" i="2" s="1"/>
  <c r="G19" i="2" a="1"/>
  <c r="G19" i="2" s="1"/>
  <c r="G15" i="2" a="1"/>
  <c r="G15" i="2" s="1"/>
  <c r="E14" i="2" a="1"/>
  <c r="E14" i="2" s="1"/>
  <c r="D14" i="2" a="1"/>
  <c r="D14" i="2" s="1"/>
  <c r="C12" i="2" a="1"/>
  <c r="C12" i="2" s="1"/>
  <c r="F18" i="2" a="1"/>
  <c r="F18" i="2" s="1"/>
  <c r="G16" i="2" a="1"/>
  <c r="G16" i="2" s="1"/>
  <c r="F15" i="2" a="1"/>
  <c r="F15" i="2" s="1"/>
  <c r="E15" i="2" a="1"/>
  <c r="E15" i="2" s="1"/>
  <c r="D15" i="2" a="1"/>
  <c r="D15" i="2" s="1"/>
  <c r="C13" i="2" a="1"/>
  <c r="C13" i="2" s="1"/>
  <c r="G17" i="2" a="1"/>
  <c r="G17" i="2" s="1"/>
  <c r="F16" i="2" a="1"/>
  <c r="F16" i="2" s="1"/>
  <c r="E16" i="2" a="1"/>
  <c r="E16" i="2" s="1"/>
  <c r="D16" i="2" a="1"/>
  <c r="D16" i="2" s="1"/>
  <c r="C14" i="2" a="1"/>
  <c r="C14" i="2" s="1"/>
  <c r="C16" i="2" a="1"/>
  <c r="C16" i="2" s="1"/>
  <c r="G18" i="2" a="1"/>
  <c r="G18" i="2" s="1"/>
  <c r="F17" i="2" a="1"/>
  <c r="F17" i="2" s="1"/>
  <c r="E17" i="2" a="1"/>
  <c r="E17" i="2" s="1"/>
  <c r="D17" i="2" a="1"/>
  <c r="D17" i="2" s="1"/>
  <c r="C15" i="2" a="1"/>
  <c r="C15" i="2" s="1"/>
  <c r="D18" i="2" a="1"/>
  <c r="D18" i="2" s="1"/>
  <c r="K99" i="1"/>
  <c r="J110" i="1"/>
  <c r="J76" i="1"/>
  <c r="J49" i="1"/>
  <c r="N182" i="1"/>
  <c r="J52" i="1"/>
  <c r="J160" i="1"/>
  <c r="J143" i="1"/>
  <c r="J194" i="1"/>
  <c r="J142" i="1"/>
  <c r="J124" i="1"/>
  <c r="J109" i="1"/>
  <c r="J46" i="1"/>
  <c r="N64" i="1"/>
  <c r="N40" i="1"/>
  <c r="J145" i="1"/>
  <c r="J193" i="1"/>
  <c r="J158" i="1"/>
  <c r="J74" i="1"/>
  <c r="N194" i="1"/>
  <c r="N110" i="1"/>
  <c r="M110" i="1" s="1"/>
  <c r="J157" i="1"/>
  <c r="J98" i="1"/>
  <c r="J122" i="1"/>
  <c r="J73" i="1"/>
  <c r="J154" i="1"/>
  <c r="J121" i="1"/>
  <c r="J71" i="1"/>
  <c r="J37" i="1"/>
  <c r="J155" i="1"/>
  <c r="J128" i="1"/>
  <c r="N98" i="1"/>
  <c r="M98" i="1" s="1"/>
  <c r="O75" i="1"/>
  <c r="O63" i="1"/>
  <c r="J108" i="1"/>
  <c r="A108" i="1"/>
  <c r="J26" i="1"/>
  <c r="J140" i="1"/>
  <c r="J83" i="1"/>
  <c r="J68" i="1"/>
  <c r="J47" i="1"/>
  <c r="N170" i="1"/>
  <c r="M170" i="1" s="1"/>
  <c r="N63" i="1"/>
  <c r="J120" i="1"/>
  <c r="A120" i="1"/>
  <c r="J50" i="1"/>
  <c r="N158" i="1"/>
  <c r="J152" i="1"/>
  <c r="J95" i="1"/>
  <c r="J64" i="1"/>
  <c r="O135" i="1"/>
  <c r="N74" i="1"/>
  <c r="M74" i="1" s="1"/>
  <c r="O51" i="1"/>
  <c r="O39" i="1"/>
  <c r="O27" i="1"/>
  <c r="J167" i="1"/>
  <c r="N86" i="1"/>
  <c r="M86" i="1" s="1"/>
  <c r="N146" i="1"/>
  <c r="M146" i="1" s="1"/>
  <c r="O123" i="1"/>
  <c r="N62" i="1"/>
  <c r="N123" i="1"/>
  <c r="K39" i="1"/>
  <c r="J168" i="1"/>
  <c r="A168" i="1"/>
  <c r="J28" i="1"/>
  <c r="J23" i="1"/>
  <c r="J107" i="1"/>
  <c r="N134" i="1"/>
  <c r="K62" i="1"/>
  <c r="N50" i="1"/>
  <c r="M50" i="1" s="1"/>
  <c r="N26" i="1"/>
  <c r="M26" i="1" s="1"/>
  <c r="J72" i="1"/>
  <c r="A72" i="1"/>
  <c r="J179" i="1"/>
  <c r="J59" i="1"/>
  <c r="J176" i="1"/>
  <c r="J119" i="1"/>
  <c r="J35" i="1"/>
  <c r="O195" i="1"/>
  <c r="O172" i="1"/>
  <c r="M172" i="1" s="1"/>
  <c r="O111" i="1"/>
  <c r="N38" i="1"/>
  <c r="M38" i="1" s="1"/>
  <c r="O112" i="1"/>
  <c r="M112" i="1" s="1"/>
  <c r="J191" i="1"/>
  <c r="J132" i="1"/>
  <c r="J104" i="1"/>
  <c r="O183" i="1"/>
  <c r="O99" i="1"/>
  <c r="J38" i="1"/>
  <c r="J188" i="1"/>
  <c r="J131" i="1"/>
  <c r="L88" i="1"/>
  <c r="M88" i="1" s="1"/>
  <c r="J144" i="1"/>
  <c r="J63" i="1"/>
  <c r="J48" i="1"/>
  <c r="L196" i="1"/>
  <c r="M196" i="1" s="1"/>
  <c r="N147" i="1"/>
  <c r="O52" i="1"/>
  <c r="N27" i="1"/>
  <c r="L16" i="1"/>
  <c r="J156" i="1"/>
  <c r="N171" i="1"/>
  <c r="M171" i="1" s="1"/>
  <c r="O160" i="1"/>
  <c r="M160" i="1" s="1"/>
  <c r="O136" i="1"/>
  <c r="M136" i="1" s="1"/>
  <c r="N87" i="1"/>
  <c r="O76" i="1"/>
  <c r="M76" i="1" s="1"/>
  <c r="K27" i="1"/>
  <c r="N195" i="1"/>
  <c r="O184" i="1"/>
  <c r="M184" i="1" s="1"/>
  <c r="J60" i="1"/>
  <c r="J192" i="1"/>
  <c r="N111" i="1"/>
  <c r="O100" i="1"/>
  <c r="M100" i="1" s="1"/>
  <c r="O40" i="1"/>
  <c r="N51" i="1"/>
  <c r="J40" i="1"/>
  <c r="J39" i="1"/>
  <c r="J24" i="1"/>
  <c r="N159" i="1"/>
  <c r="N135" i="1"/>
  <c r="O124" i="1"/>
  <c r="O64" i="1"/>
  <c r="J180" i="1"/>
  <c r="J84" i="1"/>
  <c r="O148" i="1"/>
  <c r="M148" i="1" s="1"/>
  <c r="N75" i="1"/>
  <c r="K51" i="1"/>
  <c r="O28" i="1"/>
  <c r="M28" i="1" s="1"/>
  <c r="N183" i="1"/>
  <c r="J96" i="1"/>
  <c r="J36" i="1"/>
  <c r="J69" i="1"/>
  <c r="N128" i="1"/>
  <c r="O104" i="1"/>
  <c r="L128" i="1"/>
  <c r="N80" i="1"/>
  <c r="O188" i="1"/>
  <c r="L80" i="1"/>
  <c r="J33" i="1"/>
  <c r="N188" i="1"/>
  <c r="N21" i="1"/>
  <c r="J16" i="2" s="1" a="1"/>
  <c r="J16" i="2" s="1"/>
  <c r="O140" i="1"/>
  <c r="O45" i="1"/>
  <c r="K140" i="1"/>
  <c r="O92" i="1"/>
  <c r="N45" i="1"/>
  <c r="K92" i="1"/>
  <c r="K176" i="1"/>
  <c r="N152" i="1"/>
  <c r="J45" i="1"/>
  <c r="O164" i="1"/>
  <c r="L152" i="1"/>
  <c r="N104" i="1"/>
  <c r="K57" i="1"/>
  <c r="L21" i="1"/>
  <c r="H16" i="2" s="1" a="1"/>
  <c r="H16" i="2" s="1"/>
  <c r="J57" i="1"/>
  <c r="J30" i="1"/>
  <c r="N164" i="1"/>
  <c r="O69" i="1"/>
  <c r="O116" i="1"/>
  <c r="N69" i="1"/>
  <c r="O33" i="1"/>
  <c r="J42" i="1"/>
  <c r="J54" i="1"/>
  <c r="O176" i="1"/>
  <c r="N116" i="1"/>
  <c r="L69" i="1"/>
  <c r="N33" i="1"/>
  <c r="J66" i="1"/>
  <c r="J198" i="1"/>
  <c r="J186" i="1"/>
  <c r="J174" i="1"/>
  <c r="J162" i="1"/>
  <c r="J150" i="1"/>
  <c r="J138" i="1"/>
  <c r="J126" i="1"/>
  <c r="J114" i="1"/>
  <c r="J102" i="1"/>
  <c r="J90" i="1"/>
  <c r="J78" i="1"/>
  <c r="J21" i="1"/>
  <c r="D8" i="2" a="1"/>
  <c r="D8" i="2" s="1"/>
  <c r="J55" i="1"/>
  <c r="J43" i="1"/>
  <c r="J31" i="1"/>
  <c r="E8" i="2" a="1"/>
  <c r="E8" i="2" s="1"/>
  <c r="O165" i="1"/>
  <c r="O177" i="1"/>
  <c r="M177" i="1" s="1"/>
  <c r="O189" i="1"/>
  <c r="M189" i="1" s="1"/>
  <c r="O81" i="1"/>
  <c r="M81" i="1" s="1"/>
  <c r="O93" i="1"/>
  <c r="M93" i="1" s="1"/>
  <c r="O105" i="1"/>
  <c r="M105" i="1" s="1"/>
  <c r="O117" i="1"/>
  <c r="M117" i="1" s="1"/>
  <c r="O129" i="1"/>
  <c r="M129" i="1" s="1"/>
  <c r="J67" i="1"/>
  <c r="O67" i="1"/>
  <c r="O19" i="1"/>
  <c r="K15" i="2" s="1" a="1"/>
  <c r="K15" i="2" s="1"/>
  <c r="O31" i="1"/>
  <c r="M49" i="1"/>
  <c r="O43" i="1"/>
  <c r="N67" i="1"/>
  <c r="N43" i="1"/>
  <c r="N31" i="1"/>
  <c r="N19" i="1"/>
  <c r="J15" i="2" s="1" a="1"/>
  <c r="J15" i="2" s="1"/>
  <c r="N55" i="1"/>
  <c r="K67" i="1"/>
  <c r="K55" i="1"/>
  <c r="K43" i="1"/>
  <c r="K31" i="1"/>
  <c r="H12" i="2" a="1"/>
  <c r="H12" i="2" s="1"/>
  <c r="K19" i="2" a="1"/>
  <c r="K19" i="2" s="1"/>
  <c r="J19" i="2" a="1"/>
  <c r="J19" i="2" s="1"/>
  <c r="K20" i="2" a="1"/>
  <c r="K20" i="2" s="1"/>
  <c r="F8" i="2" a="1"/>
  <c r="F8" i="2" s="1"/>
  <c r="J20" i="2" a="1"/>
  <c r="J20" i="2" s="1"/>
  <c r="K12" i="2" a="1"/>
  <c r="K12" i="2" s="1"/>
  <c r="H20" i="2" a="1"/>
  <c r="H20" i="2" s="1"/>
  <c r="K16" i="2" a="1"/>
  <c r="K16" i="2" s="1"/>
  <c r="H15" i="2" a="1"/>
  <c r="H15" i="2" s="1"/>
  <c r="K17" i="2" a="1"/>
  <c r="K17" i="2" s="1"/>
  <c r="J17" i="2" a="1"/>
  <c r="J17" i="2" s="1"/>
  <c r="K18" i="2" a="1"/>
  <c r="K18" i="2" s="1"/>
  <c r="H17" i="2" a="1"/>
  <c r="H17" i="2" s="1"/>
  <c r="H18" i="2" a="1"/>
  <c r="H18" i="2" s="1"/>
  <c r="K13" i="2" a="1"/>
  <c r="K13" i="2" s="1"/>
  <c r="J13" i="2" a="1"/>
  <c r="J13" i="2" s="1"/>
  <c r="K14" i="2" a="1"/>
  <c r="K14" i="2" s="1"/>
  <c r="H13" i="2" a="1"/>
  <c r="H13" i="2" s="1"/>
  <c r="J14" i="2" a="1"/>
  <c r="J14" i="2" s="1"/>
  <c r="H14" i="2" a="1"/>
  <c r="H14" i="2" s="1"/>
  <c r="M17" i="1"/>
  <c r="I13" i="2" s="1" a="1"/>
  <c r="I13" i="2" s="1"/>
  <c r="M137" i="1"/>
  <c r="M119" i="1"/>
  <c r="M127" i="1"/>
  <c r="M103" i="1"/>
  <c r="M73" i="1"/>
  <c r="M185" i="1"/>
  <c r="M173" i="1"/>
  <c r="M113" i="1"/>
  <c r="M89" i="1"/>
  <c r="M65" i="1"/>
  <c r="M53" i="1"/>
  <c r="M68" i="1"/>
  <c r="M56" i="1"/>
  <c r="M41" i="1"/>
  <c r="M91" i="1"/>
  <c r="M25" i="1"/>
  <c r="M186" i="1"/>
  <c r="M79" i="1"/>
  <c r="M18" i="1"/>
  <c r="I14" i="2" s="1" a="1"/>
  <c r="I14" i="2" s="1"/>
  <c r="M138" i="1"/>
  <c r="M47" i="1"/>
  <c r="M44" i="1"/>
  <c r="M168" i="1"/>
  <c r="M114" i="1"/>
  <c r="M102" i="1"/>
  <c r="M90" i="1"/>
  <c r="M58" i="1"/>
  <c r="M197" i="1"/>
  <c r="M149" i="1"/>
  <c r="M66" i="1"/>
  <c r="M46" i="1"/>
  <c r="M125" i="1"/>
  <c r="M101" i="1"/>
  <c r="M72" i="1"/>
  <c r="M20" i="1"/>
  <c r="M161" i="1"/>
  <c r="M199" i="1"/>
  <c r="M145" i="1"/>
  <c r="M77" i="1"/>
  <c r="M22" i="1"/>
  <c r="M178" i="1"/>
  <c r="M175" i="1"/>
  <c r="M157" i="1"/>
  <c r="M124" i="1"/>
  <c r="M30" i="1"/>
  <c r="M192" i="1"/>
  <c r="M141" i="1"/>
  <c r="M70" i="1"/>
  <c r="M155" i="1"/>
  <c r="M118" i="1"/>
  <c r="M174" i="1"/>
  <c r="M166" i="1"/>
  <c r="M163" i="1"/>
  <c r="M78" i="1"/>
  <c r="M180" i="1"/>
  <c r="M143" i="1"/>
  <c r="M106" i="1"/>
  <c r="M95" i="1"/>
  <c r="M162" i="1"/>
  <c r="M154" i="1"/>
  <c r="M151" i="1"/>
  <c r="M179" i="1"/>
  <c r="M94" i="1"/>
  <c r="M83" i="1"/>
  <c r="M190" i="1"/>
  <c r="M187" i="1"/>
  <c r="M150" i="1"/>
  <c r="M142" i="1"/>
  <c r="M139" i="1"/>
  <c r="M198" i="1"/>
  <c r="M153" i="1"/>
  <c r="M108" i="1"/>
  <c r="M71" i="1"/>
  <c r="M130" i="1"/>
  <c r="M82" i="1"/>
  <c r="D7" i="2" a="1"/>
  <c r="D7" i="2" s="1"/>
  <c r="J12" i="1"/>
  <c r="J13" i="1"/>
  <c r="J14" i="1"/>
  <c r="J15" i="1"/>
  <c r="J16" i="1"/>
  <c r="J17" i="1"/>
  <c r="J18" i="1"/>
  <c r="J19" i="1"/>
  <c r="F7" i="2" a="1"/>
  <c r="F7" i="2" s="1"/>
  <c r="M64" i="1" l="1"/>
  <c r="M36" i="1"/>
  <c r="M181" i="1"/>
  <c r="M144" i="1"/>
  <c r="M85" i="1"/>
  <c r="J18" i="2" a="1"/>
  <c r="J18" i="2" s="1"/>
  <c r="M194" i="1"/>
  <c r="M193" i="1"/>
  <c r="M19" i="1"/>
  <c r="I15" i="2" s="1" a="1"/>
  <c r="I15" i="2" s="1"/>
  <c r="I18" i="2" a="1"/>
  <c r="I18" i="2" s="1"/>
  <c r="M159" i="1"/>
  <c r="M48" i="1"/>
  <c r="M165" i="1"/>
  <c r="M134" i="1"/>
  <c r="M122" i="1"/>
  <c r="I19" i="2" a="1"/>
  <c r="I19" i="2" s="1"/>
  <c r="M24" i="1"/>
  <c r="I20" i="2" s="1" a="1"/>
  <c r="I20" i="2" s="1"/>
  <c r="M158" i="1"/>
  <c r="I16" i="2" a="1"/>
  <c r="I16" i="2" s="1"/>
  <c r="M140" i="1"/>
  <c r="M123" i="1"/>
  <c r="M57" i="1"/>
  <c r="M37" i="1"/>
  <c r="M60" i="1"/>
  <c r="M182" i="1"/>
  <c r="M87" i="1"/>
  <c r="M33" i="1"/>
  <c r="M96" i="1"/>
  <c r="M156" i="1"/>
  <c r="M84" i="1"/>
  <c r="M39" i="1"/>
  <c r="M52" i="1"/>
  <c r="M195" i="1"/>
  <c r="M16" i="1"/>
  <c r="I12" i="2" s="1" a="1"/>
  <c r="I12" i="2" s="1"/>
  <c r="M31" i="1"/>
  <c r="M116" i="1"/>
  <c r="M152" i="1"/>
  <c r="M188" i="1"/>
  <c r="M63" i="1"/>
  <c r="M75" i="1"/>
  <c r="M62" i="1"/>
  <c r="M147" i="1"/>
  <c r="M21" i="1"/>
  <c r="I17" i="2" s="1" a="1"/>
  <c r="I17" i="2" s="1"/>
  <c r="M43" i="1"/>
  <c r="M176" i="1"/>
  <c r="M80" i="1"/>
  <c r="M99" i="1"/>
  <c r="M164" i="1"/>
  <c r="M45" i="1"/>
  <c r="M104" i="1"/>
  <c r="M27" i="1"/>
  <c r="M183" i="1"/>
  <c r="M135" i="1"/>
  <c r="M40" i="1"/>
  <c r="M55" i="1"/>
  <c r="M92" i="1"/>
  <c r="M128" i="1"/>
  <c r="M111" i="1"/>
  <c r="M69" i="1"/>
  <c r="M67" i="1"/>
  <c r="M51" i="1"/>
  <c r="B117" i="3"/>
  <c r="I117" i="3" s="1"/>
  <c r="B116" i="3"/>
  <c r="I116" i="3" s="1"/>
  <c r="I115" i="3"/>
  <c r="B115" i="3"/>
  <c r="B114" i="3"/>
  <c r="I114" i="3" s="1"/>
  <c r="I113" i="3"/>
  <c r="B113" i="3"/>
  <c r="B112" i="3"/>
  <c r="I112" i="3" s="1"/>
  <c r="B111" i="3"/>
  <c r="I111" i="3" s="1"/>
  <c r="B110" i="3"/>
  <c r="I110" i="3" s="1"/>
  <c r="I109" i="3"/>
  <c r="B109" i="3"/>
  <c r="B108" i="3"/>
  <c r="I108" i="3" s="1"/>
  <c r="I107" i="3"/>
  <c r="B107" i="3"/>
  <c r="B106" i="3"/>
  <c r="I106" i="3" s="1"/>
  <c r="B105" i="3"/>
  <c r="I105" i="3" s="1"/>
  <c r="B104" i="3"/>
  <c r="I104" i="3" s="1"/>
  <c r="I103" i="3"/>
  <c r="B103" i="3"/>
  <c r="B102" i="3"/>
  <c r="I102" i="3" s="1"/>
  <c r="I101" i="3"/>
  <c r="B101" i="3"/>
  <c r="B100" i="3"/>
  <c r="I100" i="3" s="1"/>
  <c r="B99" i="3"/>
  <c r="I99" i="3" s="1"/>
  <c r="B98" i="3"/>
  <c r="I98" i="3" s="1"/>
  <c r="I97" i="3"/>
  <c r="B97" i="3"/>
  <c r="B96" i="3"/>
  <c r="I96" i="3" s="1"/>
  <c r="I95" i="3"/>
  <c r="B95" i="3"/>
  <c r="B94" i="3"/>
  <c r="I94" i="3" s="1"/>
  <c r="B93" i="3"/>
  <c r="I93" i="3" s="1"/>
  <c r="B92" i="3"/>
  <c r="I92" i="3" s="1"/>
  <c r="I91" i="3"/>
  <c r="B91" i="3"/>
  <c r="B90" i="3"/>
  <c r="I90" i="3" s="1"/>
  <c r="I89" i="3"/>
  <c r="B89" i="3"/>
  <c r="B88" i="3"/>
  <c r="I88" i="3" s="1"/>
  <c r="B87" i="3"/>
  <c r="I87" i="3" s="1"/>
  <c r="B86" i="3"/>
  <c r="I86" i="3" s="1"/>
  <c r="I85" i="3"/>
  <c r="B85" i="3"/>
  <c r="B84" i="3"/>
  <c r="I84" i="3" s="1"/>
  <c r="I83" i="3"/>
  <c r="B83" i="3"/>
  <c r="B82" i="3"/>
  <c r="I82" i="3" s="1"/>
  <c r="B81" i="3"/>
  <c r="I81" i="3" s="1"/>
  <c r="B80" i="3"/>
  <c r="I80" i="3" s="1"/>
  <c r="I79" i="3"/>
  <c r="B79" i="3"/>
  <c r="B78" i="3"/>
  <c r="I78" i="3" s="1"/>
  <c r="I77" i="3"/>
  <c r="B77" i="3"/>
  <c r="B76" i="3"/>
  <c r="I76" i="3" s="1"/>
  <c r="B75" i="3"/>
  <c r="I75" i="3" s="1"/>
  <c r="B74" i="3"/>
  <c r="I74" i="3" s="1"/>
  <c r="I73" i="3"/>
  <c r="B73" i="3"/>
  <c r="B72" i="3"/>
  <c r="I72" i="3" s="1"/>
  <c r="I71" i="3"/>
  <c r="B71" i="3"/>
  <c r="B70" i="3"/>
  <c r="I70" i="3" s="1"/>
  <c r="B69" i="3"/>
  <c r="I69" i="3" s="1"/>
  <c r="B68" i="3"/>
  <c r="I68" i="3" s="1"/>
  <c r="I67" i="3"/>
  <c r="B67" i="3"/>
  <c r="B66" i="3"/>
  <c r="I66" i="3" s="1"/>
  <c r="I65" i="3"/>
  <c r="B65" i="3"/>
  <c r="B64" i="3"/>
  <c r="I64" i="3" s="1"/>
  <c r="B63" i="3"/>
  <c r="I63" i="3" s="1"/>
  <c r="B62" i="3"/>
  <c r="I62" i="3" s="1"/>
  <c r="I61" i="3"/>
  <c r="B61" i="3"/>
  <c r="B60" i="3"/>
  <c r="I60" i="3" s="1"/>
  <c r="I59" i="3"/>
  <c r="B59" i="3"/>
  <c r="B58" i="3"/>
  <c r="I58" i="3" s="1"/>
  <c r="B57" i="3"/>
  <c r="I57" i="3" s="1"/>
  <c r="B56" i="3"/>
  <c r="I56" i="3" s="1"/>
  <c r="I55" i="3"/>
  <c r="B55" i="3"/>
  <c r="B54" i="3"/>
  <c r="I54" i="3" s="1"/>
  <c r="I53" i="3"/>
  <c r="B53" i="3"/>
  <c r="B52" i="3"/>
  <c r="I52" i="3" s="1"/>
  <c r="B51" i="3"/>
  <c r="I51" i="3" s="1"/>
  <c r="B50" i="3"/>
  <c r="I50" i="3" s="1"/>
  <c r="I49" i="3"/>
  <c r="B49" i="3"/>
  <c r="B48" i="3"/>
  <c r="I48" i="3" s="1"/>
  <c r="I47" i="3"/>
  <c r="B47" i="3"/>
  <c r="B46" i="3"/>
  <c r="I46" i="3" s="1"/>
  <c r="B45" i="3"/>
  <c r="I45" i="3" s="1"/>
  <c r="B44" i="3"/>
  <c r="I44" i="3" s="1"/>
  <c r="I43" i="3"/>
  <c r="B43" i="3"/>
  <c r="B42" i="3"/>
  <c r="I42" i="3" s="1"/>
  <c r="I41" i="3"/>
  <c r="B41" i="3"/>
  <c r="B40" i="3"/>
  <c r="I40" i="3" s="1"/>
  <c r="B39" i="3"/>
  <c r="I39" i="3" s="1"/>
  <c r="B38" i="3"/>
  <c r="I38" i="3" s="1"/>
  <c r="I37" i="3"/>
  <c r="B37" i="3"/>
  <c r="B36" i="3"/>
  <c r="I36" i="3" s="1"/>
  <c r="I35" i="3"/>
  <c r="B35" i="3"/>
  <c r="B34" i="3"/>
  <c r="I34" i="3" s="1"/>
  <c r="B33" i="3"/>
  <c r="I33" i="3" s="1"/>
  <c r="B32" i="3"/>
  <c r="I32" i="3" s="1"/>
  <c r="I31" i="3"/>
  <c r="B31" i="3"/>
  <c r="B30" i="3"/>
  <c r="I30" i="3" s="1"/>
  <c r="I29" i="3"/>
  <c r="B29" i="3"/>
  <c r="B28" i="3"/>
  <c r="I28" i="3" s="1"/>
  <c r="B27" i="3"/>
  <c r="I27" i="3" s="1"/>
  <c r="B26" i="3"/>
  <c r="I26" i="3" s="1"/>
  <c r="I25" i="3"/>
  <c r="B25" i="3"/>
  <c r="B24" i="3"/>
  <c r="I24" i="3" s="1"/>
  <c r="I23" i="3"/>
  <c r="B23" i="3"/>
  <c r="B22" i="3"/>
  <c r="I22" i="3" s="1"/>
  <c r="B21" i="3"/>
  <c r="I21" i="3" s="1"/>
  <c r="B20" i="3"/>
  <c r="I20" i="3" s="1"/>
  <c r="I19" i="3"/>
  <c r="B19" i="3"/>
  <c r="B18" i="3"/>
  <c r="I18" i="3" s="1"/>
  <c r="I17" i="3"/>
  <c r="B17" i="3"/>
  <c r="B16" i="3"/>
  <c r="I16" i="3" s="1"/>
  <c r="B15" i="3"/>
  <c r="I15" i="3" s="1"/>
  <c r="B14" i="3"/>
  <c r="I14" i="3" s="1"/>
  <c r="I13" i="3"/>
  <c r="B13" i="3"/>
  <c r="B12" i="3"/>
  <c r="I12" i="3" s="1"/>
  <c r="I11" i="3"/>
  <c r="B11" i="3"/>
  <c r="B10" i="3"/>
  <c r="I10" i="3" s="1"/>
  <c r="B9" i="3"/>
  <c r="I9" i="3" s="1"/>
  <c r="B8" i="3"/>
  <c r="I8" i="3" s="1"/>
  <c r="I7" i="3"/>
  <c r="B7" i="3"/>
  <c r="B6" i="3"/>
  <c r="I6" i="3" s="1"/>
  <c r="I5" i="3"/>
  <c r="B5" i="3"/>
  <c r="B4" i="3"/>
  <c r="I4" i="3" s="1"/>
  <c r="B3" i="3"/>
  <c r="I3" i="3" s="1"/>
  <c r="N8" i="1" l="1"/>
  <c r="N9" i="1"/>
  <c r="N10" i="1"/>
  <c r="N11" i="1"/>
  <c r="N12" i="1"/>
  <c r="J8" i="2" s="1" a="1"/>
  <c r="J8" i="2" s="1"/>
  <c r="N13" i="1"/>
  <c r="J9" i="2" s="1" a="1"/>
  <c r="J9" i="2" s="1"/>
  <c r="N14" i="1"/>
  <c r="J10" i="2" s="1" a="1"/>
  <c r="J10" i="2" s="1"/>
  <c r="N15" i="1"/>
  <c r="J11" i="2" s="1" a="1"/>
  <c r="J11" i="2" s="1"/>
  <c r="O8" i="1"/>
  <c r="O9" i="1"/>
  <c r="O10" i="1"/>
  <c r="O11" i="1"/>
  <c r="O12" i="1"/>
  <c r="K8" i="2" s="1" a="1"/>
  <c r="K8" i="2" s="1"/>
  <c r="O13" i="1"/>
  <c r="K9" i="2" s="1" a="1"/>
  <c r="K9" i="2" s="1"/>
  <c r="O14" i="1"/>
  <c r="K10" i="2" s="1" a="1"/>
  <c r="K10" i="2" s="1"/>
  <c r="O15" i="1"/>
  <c r="K11" i="2" s="1" a="1"/>
  <c r="K11" i="2" s="1"/>
  <c r="J10" i="1" l="1"/>
  <c r="J11" i="1"/>
  <c r="E7" i="2" a="1"/>
  <c r="E7" i="2" s="1"/>
  <c r="K7" i="2" a="1"/>
  <c r="K7" i="2" s="1"/>
  <c r="D6" i="2" a="1"/>
  <c r="D6" i="2" s="1"/>
  <c r="E6" i="2" a="1"/>
  <c r="E6" i="2" s="1"/>
  <c r="J7" i="2" a="1"/>
  <c r="J7" i="2" s="1"/>
  <c r="L10" i="1"/>
  <c r="L11" i="1"/>
  <c r="L12" i="1"/>
  <c r="H8" i="2" s="1" a="1"/>
  <c r="H8" i="2" s="1"/>
  <c r="L13" i="1"/>
  <c r="H9" i="2" s="1" a="1"/>
  <c r="H9" i="2" s="1"/>
  <c r="L14" i="1"/>
  <c r="H10" i="2" s="1" a="1"/>
  <c r="H10" i="2" s="1"/>
  <c r="L15" i="1"/>
  <c r="H11" i="2" s="1" a="1"/>
  <c r="H11" i="2" s="1"/>
  <c r="K10" i="1"/>
  <c r="K11" i="1"/>
  <c r="K12" i="1"/>
  <c r="G8" i="2" s="1" a="1"/>
  <c r="G8" i="2" s="1"/>
  <c r="K13" i="1"/>
  <c r="G9" i="2" s="1" a="1"/>
  <c r="G9" i="2" s="1"/>
  <c r="K14" i="1"/>
  <c r="G10" i="2" s="1" a="1"/>
  <c r="G10" i="2" s="1"/>
  <c r="K15" i="1"/>
  <c r="G11" i="2" s="1" a="1"/>
  <c r="G11" i="2" s="1"/>
  <c r="L8" i="1"/>
  <c r="L9" i="1"/>
  <c r="J9" i="1"/>
  <c r="K9" i="1"/>
  <c r="J8" i="1"/>
  <c r="K8" i="1"/>
  <c r="O7" i="1"/>
  <c r="O332" i="1" s="1"/>
  <c r="N7" i="1"/>
  <c r="N332" i="1" s="1"/>
  <c r="L7" i="1"/>
  <c r="K7" i="1"/>
  <c r="J7" i="1"/>
  <c r="F6" i="2" a="1"/>
  <c r="F6" i="2" s="1"/>
  <c r="N333" i="1" l="1"/>
  <c r="J332" i="1"/>
  <c r="L332" i="1"/>
  <c r="L3" i="1" s="1"/>
  <c r="K332" i="1"/>
  <c r="M15" i="1"/>
  <c r="I11" i="2" s="1" a="1"/>
  <c r="I11" i="2" s="1"/>
  <c r="M14" i="1"/>
  <c r="I10" i="2" s="1" a="1"/>
  <c r="I10" i="2" s="1"/>
  <c r="M13" i="1"/>
  <c r="I9" i="2" s="1" a="1"/>
  <c r="I9" i="2" s="1"/>
  <c r="M12" i="1"/>
  <c r="M8" i="1"/>
  <c r="M11" i="1"/>
  <c r="G7" i="2" a="1"/>
  <c r="G7" i="2" s="1"/>
  <c r="M10" i="1"/>
  <c r="M9" i="1"/>
  <c r="M7" i="1"/>
  <c r="L4" i="1"/>
  <c r="N4" i="1"/>
  <c r="N3" i="1"/>
  <c r="K6" i="2" a="1"/>
  <c r="K6" i="2" s="1"/>
  <c r="K21" i="2" s="1"/>
  <c r="O4" i="1"/>
  <c r="O3" i="1"/>
  <c r="H6" i="2" a="1"/>
  <c r="H6" i="2" s="1"/>
  <c r="H7" i="2" a="1"/>
  <c r="H7" i="2" s="1"/>
  <c r="J6" i="2" a="1"/>
  <c r="J6" i="2" s="1"/>
  <c r="G6" i="2" a="1"/>
  <c r="G6" i="2" s="1"/>
  <c r="B7" i="2"/>
  <c r="B8" i="2"/>
  <c r="B9" i="2"/>
  <c r="B10" i="2"/>
  <c r="B11" i="2"/>
  <c r="B12" i="2"/>
  <c r="B13" i="2"/>
  <c r="B14" i="2"/>
  <c r="B15" i="2"/>
  <c r="B16" i="2"/>
  <c r="B17" i="2"/>
  <c r="B18" i="2"/>
  <c r="B19" i="2"/>
  <c r="B20" i="2"/>
  <c r="B6" i="2"/>
  <c r="I7" i="2" l="1" a="1"/>
  <c r="I7" i="2" s="1"/>
  <c r="I8" i="2" a="1"/>
  <c r="I8" i="2" s="1"/>
  <c r="K333" i="1"/>
  <c r="K3" i="1" s="1"/>
  <c r="M332" i="1"/>
  <c r="M4" i="1" s="1"/>
  <c r="J21" i="2"/>
  <c r="G21" i="2"/>
  <c r="H21" i="2"/>
  <c r="I6" i="2" a="1"/>
  <c r="I6" i="2" s="1"/>
  <c r="M3" i="1" l="1"/>
  <c r="I21" i="2"/>
  <c r="K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<sst xmlns="http://schemas.openxmlformats.org/spreadsheetml/2006/main" count="332" uniqueCount="128">
  <si>
    <t>اسم العميل</t>
  </si>
  <si>
    <t>من تاريخ</t>
  </si>
  <si>
    <t>حضور</t>
  </si>
  <si>
    <t>انصراف</t>
  </si>
  <si>
    <t>عدد الساعات</t>
  </si>
  <si>
    <t>التأخير عن الحضور</t>
  </si>
  <si>
    <t>خروج قبل الانصراف</t>
  </si>
  <si>
    <t>مدة السماح</t>
  </si>
  <si>
    <t>الحضور قبل الموعد الرسمي</t>
  </si>
  <si>
    <t>الخروج بعد الانصراف</t>
  </si>
  <si>
    <t>التاريخ</t>
  </si>
  <si>
    <t>مواعيد العمل الفعلية</t>
  </si>
  <si>
    <t>مواعيد العمل الرسمية</t>
  </si>
  <si>
    <t>الإجمالي:</t>
  </si>
  <si>
    <t>العدد:</t>
  </si>
  <si>
    <t>م</t>
  </si>
  <si>
    <t>مدة السماح في حالة التأخير</t>
  </si>
  <si>
    <r>
      <t xml:space="preserve">مواعيد حضور وانصراف الموظفين خلال شهر </t>
    </r>
    <r>
      <rPr>
        <b/>
        <sz val="18"/>
        <color rgb="FFFF0000"/>
        <rFont val="Arial"/>
        <family val="2"/>
        <scheme val="minor"/>
      </rPr>
      <t>سبتمبر</t>
    </r>
    <r>
      <rPr>
        <b/>
        <sz val="18"/>
        <color theme="1"/>
        <rFont val="Arial"/>
        <family val="2"/>
        <scheme val="minor"/>
      </rPr>
      <t xml:space="preserve"> 2021</t>
    </r>
  </si>
  <si>
    <t>إلى تاريخ</t>
  </si>
  <si>
    <t>اسم الموظف</t>
  </si>
  <si>
    <t>كود الموظف</t>
  </si>
  <si>
    <t>المسمى الوظيفي</t>
  </si>
  <si>
    <t>الأقسام</t>
  </si>
  <si>
    <t>الرقم الوظيفي</t>
  </si>
  <si>
    <t>الإدارة</t>
  </si>
  <si>
    <t>مشرف اداري</t>
  </si>
  <si>
    <t>ملاحظ طلبه</t>
  </si>
  <si>
    <t>عامل خدمات</t>
  </si>
  <si>
    <t>فني تقنية معلومات</t>
  </si>
  <si>
    <t>منسق المشاريع الالكترونية</t>
  </si>
  <si>
    <t>مندوب</t>
  </si>
  <si>
    <t>مدرس حاسب آلي</t>
  </si>
  <si>
    <t>الحاسب الآلي</t>
  </si>
  <si>
    <t>منسق  تكنولوجيا المعلومات</t>
  </si>
  <si>
    <t>مدرس علوم اجتماعية</t>
  </si>
  <si>
    <t>الاجتماعيات</t>
  </si>
  <si>
    <t>منسق علوم اجتماعية</t>
  </si>
  <si>
    <t>مدرس كيمياء</t>
  </si>
  <si>
    <t>الكيمياء</t>
  </si>
  <si>
    <t>محضر مختبر كيمياء</t>
  </si>
  <si>
    <t>منسق كيمياء</t>
  </si>
  <si>
    <t>مدرس فيزياء</t>
  </si>
  <si>
    <t>الفيزياء</t>
  </si>
  <si>
    <t>محضر مختبر فيزياء</t>
  </si>
  <si>
    <t>منسق فيزياء</t>
  </si>
  <si>
    <t>محضر مختبر احياء</t>
  </si>
  <si>
    <t>الأحياء</t>
  </si>
  <si>
    <t>مدرس احياء</t>
  </si>
  <si>
    <t>منسق احياء</t>
  </si>
  <si>
    <t>منسق رياضيات</t>
  </si>
  <si>
    <t>الرياضيات</t>
  </si>
  <si>
    <t>مدرس رياضيات</t>
  </si>
  <si>
    <t>معلم تربية خاصة</t>
  </si>
  <si>
    <t>الدعم</t>
  </si>
  <si>
    <t>مرافق الدعم</t>
  </si>
  <si>
    <t>معلم دعم إضافي</t>
  </si>
  <si>
    <t>منسق الدعم الإضافي</t>
  </si>
  <si>
    <t>منسق تربية خاصة</t>
  </si>
  <si>
    <t>مدرس الفنون البصرية</t>
  </si>
  <si>
    <t>الفنية</t>
  </si>
  <si>
    <t>مدرس علوم</t>
  </si>
  <si>
    <t>العلوم</t>
  </si>
  <si>
    <t>مدرس علوم شرعية</t>
  </si>
  <si>
    <t>الشرعية</t>
  </si>
  <si>
    <t>مدرس المهارات الحياتية</t>
  </si>
  <si>
    <t>المهارات الحياتية</t>
  </si>
  <si>
    <t>مساعد سكرتير مدرسة</t>
  </si>
  <si>
    <t>مدرس تربية رياضية</t>
  </si>
  <si>
    <t>الرياضة</t>
  </si>
  <si>
    <t>منسق تربية رياضيه</t>
  </si>
  <si>
    <t>مدرس لغة عربية</t>
  </si>
  <si>
    <t>اللغة العربية</t>
  </si>
  <si>
    <t>منسق اللغة العربية</t>
  </si>
  <si>
    <t>مدرس لغةانجليزية</t>
  </si>
  <si>
    <t>اللغة الإنجليزية</t>
  </si>
  <si>
    <t>منسق لغة انجليزية</t>
  </si>
  <si>
    <t>منسق علوم شرعية</t>
  </si>
  <si>
    <t>معلم ادارة اعمال</t>
  </si>
  <si>
    <t>إدارة الأعمال</t>
  </si>
  <si>
    <t>المجموع</t>
  </si>
  <si>
    <t>حسن محمد</t>
  </si>
  <si>
    <t>يوسف سالم</t>
  </si>
  <si>
    <t>تيسير</t>
  </si>
  <si>
    <t>محمد حسن</t>
  </si>
  <si>
    <t>أحمد عبدالرزاق</t>
  </si>
  <si>
    <t>خليفة محمد</t>
  </si>
  <si>
    <t xml:space="preserve">حامد </t>
  </si>
  <si>
    <t>محمد بابا</t>
  </si>
  <si>
    <t xml:space="preserve">قاسم </t>
  </si>
  <si>
    <t xml:space="preserve">عبدالرحمن </t>
  </si>
  <si>
    <t>كمال صالح</t>
  </si>
  <si>
    <t xml:space="preserve">ياسر   </t>
  </si>
  <si>
    <t xml:space="preserve">سلامه </t>
  </si>
  <si>
    <t xml:space="preserve">محمد عبدالله </t>
  </si>
  <si>
    <t>احمد تيسير</t>
  </si>
  <si>
    <t>حجاج</t>
  </si>
  <si>
    <t>احمد مصطفى</t>
  </si>
  <si>
    <t xml:space="preserve">عثمان  </t>
  </si>
  <si>
    <t>راشد على</t>
  </si>
  <si>
    <t>محمود عثمان</t>
  </si>
  <si>
    <t xml:space="preserve">معتصم خليفة </t>
  </si>
  <si>
    <t>خليفة</t>
  </si>
  <si>
    <t>ناصر</t>
  </si>
  <si>
    <t>سعود</t>
  </si>
  <si>
    <t>سالم</t>
  </si>
  <si>
    <t>سويلم</t>
  </si>
  <si>
    <t>سعيد</t>
  </si>
  <si>
    <t>سعدون</t>
  </si>
  <si>
    <t>أكمل</t>
  </si>
  <si>
    <t>كامل</t>
  </si>
  <si>
    <t>كميل</t>
  </si>
  <si>
    <t>حبيب</t>
  </si>
  <si>
    <t>راضي</t>
  </si>
  <si>
    <t>ناضي</t>
  </si>
  <si>
    <t xml:space="preserve">مدير </t>
  </si>
  <si>
    <t xml:space="preserve">نائب المدير </t>
  </si>
  <si>
    <t xml:space="preserve">منسق </t>
  </si>
  <si>
    <t xml:space="preserve">أخصائي </t>
  </si>
  <si>
    <t xml:space="preserve">اخصائي </t>
  </si>
  <si>
    <t xml:space="preserve">مشرف </t>
  </si>
  <si>
    <t xml:space="preserve">ملاحظ </t>
  </si>
  <si>
    <t xml:space="preserve">موظف </t>
  </si>
  <si>
    <t xml:space="preserve">سكرتير </t>
  </si>
  <si>
    <t xml:space="preserve">بريم    </t>
  </si>
  <si>
    <t xml:space="preserve">سساسى </t>
  </si>
  <si>
    <t xml:space="preserve">بيشنو    </t>
  </si>
  <si>
    <t xml:space="preserve">مسؤول مصادر </t>
  </si>
  <si>
    <t xml:space="preserve">مرشد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</si>
</sst>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000]d/m/yyyy;@"/>
    <numFmt numFmtId="165" formatCode="[hh]:mm"/>
    <numFmt numFmtId="166" formatCode="00000000000"/>
    <numFmt numFmtId="167" formatCode="\ hh:mm\ AM/PM\ \-\ \ dd/mm/yyyy"/>
  </numFmts>
  <fonts count="19" x14ac:knownFonts="1">
    <font>
      <sz val="11"/>
      <color theme="1"/>
      <name val="Arial"/>
      <family val="2"/>
      <scheme val="minor"/>
    </font>
    <font>
      <b/>
      <sz val="13.5"/>
      <color rgb="FFC00000"/>
      <name val="Arial"/>
      <family val="2"/>
      <scheme val="minor"/>
    </font>
    <font>
      <b/>
      <sz val="11"/>
      <color theme="1"/>
      <name val="Arial"/>
      <family val="2"/>
      <scheme val="minor"/>
    </font>
    <font>
      <b/>
      <sz val="12"/>
      <color theme="1"/>
      <name val="Arial"/>
      <family val="2"/>
      <scheme val="minor"/>
    </font>
    <font>
      <b/>
      <sz val="18"/>
      <color theme="1"/>
      <name val="Arial"/>
      <family val="2"/>
      <scheme val="minor"/>
    </font>
    <font>
      <b/>
      <sz val="18"/>
      <color rgb="FFFF0000"/>
      <name val="Arial"/>
      <family val="2"/>
      <scheme val="minor"/>
    </font>
    <font>
      <sz val="12"/>
      <color theme="1"/>
      <name val="Arial"/>
      <family val="2"/>
      <scheme val="minor"/>
    </font>
    <font>
      <b/>
      <sz val="16"/>
      <color theme="1"/>
      <name val="Arial"/>
      <family val="2"/>
      <scheme val="minor"/>
    </font>
    <font>
      <b/>
      <sz val="11"/>
      <name val="Arial"/>
      <family val="2"/>
      <scheme val="minor"/>
    </font>
    <font>
      <b/>
      <sz val="12"/>
      <color rgb="FF000000"/>
      <name val="Wingdings"/>
      <charset val="2"/>
    </font>
    <font>
      <b/>
      <sz val="12"/>
      <color theme="1"/>
      <name val="Wingdings"/>
      <charset val="2"/>
    </font>
    <font>
      <b/>
      <sz val="11"/>
      <color theme="1"/>
      <name val="Times New Roman"/>
      <family val="1"/>
      <scheme val="major"/>
    </font>
    <font>
      <b/>
      <sz val="11"/>
      <color theme="1"/>
      <name val="Times New Roman"/>
      <family val="1"/>
      <charset val="178"/>
      <scheme val="major"/>
    </font>
    <font>
      <b/>
      <sz val="11"/>
      <color theme="1"/>
      <name val="Arial"/>
      <family val="2"/>
      <charset val="178"/>
      <scheme val="minor"/>
    </font>
    <font>
      <sz val="11"/>
      <color theme="1"/>
      <name val="Times New Roman"/>
      <family val="1"/>
      <charset val="178"/>
      <scheme val="major"/>
    </font>
    <font>
      <u/>
      <sz val="11"/>
      <color theme="1"/>
      <name val="Arial"/>
      <family val="2"/>
      <scheme val="minor"/>
    </font>
    <font>
      <b/>
      <sz val="11"/>
      <color theme="1"/>
      <name val="Calibri"/>
      <family val="2"/>
    </font>
    <font>
      <b/>
      <sz val="13"/>
      <color theme="1"/>
      <name val="Calibri Light"/>
      <family val="2"/>
    </font>
    <font>
      <b/>
      <sz val="14"/>
      <color theme="1"/>
      <name val="Arial"/>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rgb="FFFFC00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s>
  <borders count="59">
    <border>
      <left/>
      <right/>
      <top/>
      <bottom/>
      <diagonal/>
    </border>
    <border>
      <left style="thin">
        <color theme="4"/>
      </left>
      <right style="thin">
        <color theme="4"/>
      </right>
      <top style="hair">
        <color theme="4"/>
      </top>
      <bottom style="hair">
        <color theme="4"/>
      </bottom>
      <diagonal/>
    </border>
    <border>
      <left style="thin">
        <color theme="4"/>
      </left>
      <right style="thin">
        <color theme="4"/>
      </right>
      <top/>
      <bottom style="hair">
        <color theme="4"/>
      </bottom>
      <diagonal/>
    </border>
    <border>
      <left style="thin">
        <color indexed="64"/>
      </left>
      <right style="thin">
        <color indexed="64"/>
      </right>
      <top style="thin">
        <color indexed="64"/>
      </top>
      <bottom style="thin">
        <color indexed="64"/>
      </bottom>
      <diagonal/>
    </border>
    <border>
      <left style="thin">
        <color theme="4"/>
      </left>
      <right style="thin">
        <color theme="4"/>
      </right>
      <top style="thin">
        <color theme="4"/>
      </top>
      <bottom/>
      <diagonal/>
    </border>
    <border>
      <left style="medium">
        <color theme="4"/>
      </left>
      <right style="medium">
        <color theme="4"/>
      </right>
      <top style="medium">
        <color theme="4"/>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style="medium">
        <color theme="4"/>
      </left>
      <right style="medium">
        <color theme="4"/>
      </right>
      <top style="medium">
        <color theme="4"/>
      </top>
      <bottom style="medium">
        <color theme="4"/>
      </bottom>
      <diagonal/>
    </border>
    <border>
      <left style="medium">
        <color indexed="64"/>
      </left>
      <right/>
      <top/>
      <bottom style="dotted">
        <color rgb="FF0070C0"/>
      </bottom>
      <diagonal/>
    </border>
    <border>
      <left style="medium">
        <color indexed="64"/>
      </left>
      <right/>
      <top style="dotted">
        <color rgb="FF0070C0"/>
      </top>
      <bottom style="dotted">
        <color rgb="FF0070C0"/>
      </bottom>
      <diagonal/>
    </border>
    <border>
      <left style="thin">
        <color rgb="FFC00000"/>
      </left>
      <right style="hair">
        <color rgb="FFC00000"/>
      </right>
      <top style="thin">
        <color rgb="FFC00000"/>
      </top>
      <bottom style="hair">
        <color rgb="FFC00000"/>
      </bottom>
      <diagonal/>
    </border>
    <border>
      <left style="hair">
        <color rgb="FFC00000"/>
      </left>
      <right style="hair">
        <color rgb="FFC00000"/>
      </right>
      <top style="thin">
        <color rgb="FFC00000"/>
      </top>
      <bottom style="hair">
        <color rgb="FFC00000"/>
      </bottom>
      <diagonal/>
    </border>
    <border>
      <left style="hair">
        <color rgb="FFC00000"/>
      </left>
      <right style="thin">
        <color rgb="FFC00000"/>
      </right>
      <top style="thin">
        <color rgb="FFC00000"/>
      </top>
      <bottom style="hair">
        <color rgb="FFC00000"/>
      </bottom>
      <diagonal/>
    </border>
    <border>
      <left style="thin">
        <color rgb="FFC00000"/>
      </left>
      <right style="hair">
        <color rgb="FFC00000"/>
      </right>
      <top style="hair">
        <color rgb="FFC00000"/>
      </top>
      <bottom style="hair">
        <color rgb="FFC00000"/>
      </bottom>
      <diagonal/>
    </border>
    <border>
      <left style="hair">
        <color rgb="FFC00000"/>
      </left>
      <right style="hair">
        <color rgb="FFC00000"/>
      </right>
      <top style="hair">
        <color rgb="FFC00000"/>
      </top>
      <bottom style="hair">
        <color rgb="FFC00000"/>
      </bottom>
      <diagonal/>
    </border>
    <border>
      <left style="hair">
        <color rgb="FFC00000"/>
      </left>
      <right style="thin">
        <color rgb="FFC00000"/>
      </right>
      <top style="hair">
        <color rgb="FFC00000"/>
      </top>
      <bottom style="hair">
        <color rgb="FFC00000"/>
      </bottom>
      <diagonal/>
    </border>
    <border>
      <left style="hair">
        <color rgb="FFC00000"/>
      </left>
      <right style="thin">
        <color rgb="FFC00000"/>
      </right>
      <top style="thin">
        <color rgb="FFC00000"/>
      </top>
      <bottom style="thin">
        <color rgb="FFC00000"/>
      </bottom>
      <diagonal/>
    </border>
    <border>
      <left style="hair">
        <color rgb="FFC00000"/>
      </left>
      <right style="hair">
        <color rgb="FFC00000"/>
      </right>
      <top style="thin">
        <color rgb="FFC00000"/>
      </top>
      <bottom style="thin">
        <color rgb="FFC00000"/>
      </bottom>
      <diagonal/>
    </border>
    <border>
      <left style="medium">
        <color rgb="FFFF0000"/>
      </left>
      <right style="medium">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style="medium">
        <color rgb="FFFF0000"/>
      </left>
      <right style="medium">
        <color rgb="FFFF0000"/>
      </right>
      <top/>
      <bottom style="medium">
        <color rgb="FFFF0000"/>
      </bottom>
      <diagonal/>
    </border>
    <border>
      <left style="thin">
        <color theme="3" tint="0.39994506668294322"/>
      </left>
      <right style="thin">
        <color theme="3" tint="0.39994506668294322"/>
      </right>
      <top style="hair">
        <color theme="3" tint="0.39994506668294322"/>
      </top>
      <bottom style="hair">
        <color theme="3" tint="0.39994506668294322"/>
      </bottom>
      <diagonal/>
    </border>
    <border>
      <left style="thin">
        <color theme="3" tint="0.39994506668294322"/>
      </left>
      <right/>
      <top style="hair">
        <color theme="3" tint="0.39994506668294322"/>
      </top>
      <bottom style="hair">
        <color theme="3" tint="0.39994506668294322"/>
      </bottom>
      <diagonal/>
    </border>
    <border>
      <left style="thin">
        <color theme="3" tint="0.39991454817346722"/>
      </left>
      <right style="hair">
        <color theme="3" tint="0.39991454817346722"/>
      </right>
      <top style="hair">
        <color theme="3" tint="0.39991454817346722"/>
      </top>
      <bottom style="hair">
        <color theme="3" tint="0.39991454817346722"/>
      </bottom>
      <diagonal/>
    </border>
    <border>
      <left style="hair">
        <color theme="3" tint="0.39991454817346722"/>
      </left>
      <right style="hair">
        <color theme="3" tint="0.39991454817346722"/>
      </right>
      <top style="hair">
        <color theme="3" tint="0.39991454817346722"/>
      </top>
      <bottom style="hair">
        <color theme="3" tint="0.39991454817346722"/>
      </bottom>
      <diagonal/>
    </border>
    <border>
      <left style="hair">
        <color theme="3" tint="0.39991454817346722"/>
      </left>
      <right style="thin">
        <color theme="3" tint="0.39991454817346722"/>
      </right>
      <top style="hair">
        <color theme="3" tint="0.39991454817346722"/>
      </top>
      <bottom style="hair">
        <color theme="3" tint="0.39991454817346722"/>
      </bottom>
      <diagonal/>
    </border>
    <border>
      <left style="medium">
        <color theme="4"/>
      </left>
      <right style="medium">
        <color theme="4"/>
      </right>
      <top/>
      <bottom/>
      <diagonal/>
    </border>
    <border>
      <left style="thin">
        <color theme="4"/>
      </left>
      <right/>
      <top/>
      <bottom style="hair">
        <color theme="4"/>
      </bottom>
      <diagonal/>
    </border>
    <border>
      <left style="thin">
        <color theme="3" tint="0.39994506668294322"/>
      </left>
      <right style="thin">
        <color theme="3" tint="0.39994506668294322"/>
      </right>
      <top/>
      <bottom style="hair">
        <color theme="3" tint="0.39994506668294322"/>
      </bottom>
      <diagonal/>
    </border>
    <border>
      <left style="thin">
        <color theme="3" tint="0.39994506668294322"/>
      </left>
      <right/>
      <top/>
      <bottom style="hair">
        <color theme="3" tint="0.39994506668294322"/>
      </bottom>
      <diagonal/>
    </border>
    <border>
      <left style="thin">
        <color theme="3" tint="0.39991454817346722"/>
      </left>
      <right style="hair">
        <color theme="3" tint="0.39991454817346722"/>
      </right>
      <top/>
      <bottom style="hair">
        <color theme="3" tint="0.39991454817346722"/>
      </bottom>
      <diagonal/>
    </border>
    <border>
      <left style="hair">
        <color theme="3" tint="0.39991454817346722"/>
      </left>
      <right style="hair">
        <color theme="3" tint="0.39991454817346722"/>
      </right>
      <top/>
      <bottom style="hair">
        <color theme="3" tint="0.39991454817346722"/>
      </bottom>
      <diagonal/>
    </border>
    <border>
      <left style="hair">
        <color theme="3" tint="0.39991454817346722"/>
      </left>
      <right style="thin">
        <color theme="3" tint="0.39991454817346722"/>
      </right>
      <top/>
      <bottom style="hair">
        <color theme="3" tint="0.39991454817346722"/>
      </bottom>
      <diagonal/>
    </border>
    <border>
      <left style="thin">
        <color theme="3" tint="0.399945066682943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1454817346722"/>
      </right>
      <top style="thin">
        <color theme="3" tint="0.39994506668294322"/>
      </top>
      <bottom style="thin">
        <color theme="3" tint="0.39994506668294322"/>
      </bottom>
      <diagonal/>
    </border>
    <border>
      <left style="thin">
        <color theme="3" tint="0.39991454817346722"/>
      </left>
      <right style="thin">
        <color theme="3" tint="0.39994506668294322"/>
      </right>
      <top style="thin">
        <color theme="3" tint="0.39994506668294322"/>
      </top>
      <bottom style="thin">
        <color theme="3"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B0F0"/>
      </left>
      <right style="thin">
        <color rgb="FF00B0F0"/>
      </right>
      <top/>
      <bottom style="dashed">
        <color rgb="FF00B0F0"/>
      </bottom>
      <diagonal/>
    </border>
    <border>
      <left style="thin">
        <color rgb="FF00B0F0"/>
      </left>
      <right style="thin">
        <color rgb="FF00B0F0"/>
      </right>
      <top style="dashed">
        <color rgb="FF00B0F0"/>
      </top>
      <bottom style="dashed">
        <color rgb="FF00B0F0"/>
      </bottom>
      <diagonal/>
    </border>
    <border>
      <left style="thin">
        <color rgb="FF00B0F0"/>
      </left>
      <right style="thin">
        <color rgb="FF00B0F0"/>
      </right>
      <top style="thin">
        <color rgb="FF00B0F0"/>
      </top>
      <bottom style="dashed">
        <color rgb="FF00B0F0"/>
      </bottom>
      <diagonal/>
    </border>
    <border>
      <left style="medium">
        <color indexed="64"/>
      </left>
      <right/>
      <top style="dotted">
        <color rgb="FF0070C0"/>
      </top>
      <bottom/>
      <diagonal/>
    </border>
    <border>
      <left style="hair">
        <color theme="4"/>
      </left>
      <right style="hair">
        <color theme="4"/>
      </right>
      <top style="hair">
        <color theme="4"/>
      </top>
      <bottom style="hair">
        <color theme="4"/>
      </bottom>
      <diagonal/>
    </border>
    <border>
      <left/>
      <right/>
      <top style="hair">
        <color theme="4"/>
      </top>
      <bottom style="hair">
        <color theme="4"/>
      </bottom>
      <diagonal/>
    </border>
    <border>
      <left/>
      <right style="hair">
        <color theme="4"/>
      </right>
      <top style="hair">
        <color theme="4"/>
      </top>
      <bottom style="hair">
        <color theme="4"/>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right/>
      <top style="hair">
        <color theme="3" tint="0.39994506668294322"/>
      </top>
      <bottom style="hair">
        <color theme="3" tint="0.39994506668294322"/>
      </bottom>
      <diagonal/>
    </border>
    <border>
      <left style="dotted">
        <color theme="0" tint="-0.34998626667073579"/>
      </left>
      <right/>
      <top style="dotted">
        <color theme="0" tint="-0.34998626667073579"/>
      </top>
      <bottom style="dotted">
        <color theme="0" tint="-0.34998626667073579"/>
      </bottom>
      <diagonal/>
    </border>
    <border>
      <left/>
      <right style="dotted">
        <color theme="0" tint="-0.34998626667073579"/>
      </right>
      <top style="dotted">
        <color theme="0" tint="-0.34998626667073579"/>
      </top>
      <bottom style="dotted">
        <color theme="0" tint="-0.34998626667073579"/>
      </bottom>
      <diagonal/>
    </border>
    <border>
      <left/>
      <right style="thin">
        <color theme="4"/>
      </right>
      <top style="hair">
        <color theme="4"/>
      </top>
      <bottom style="hair">
        <color theme="4"/>
      </bottom>
      <diagonal/>
    </border>
    <border>
      <left/>
      <right style="medium">
        <color theme="4"/>
      </right>
      <top style="medium">
        <color theme="4"/>
      </top>
      <bottom/>
      <diagonal/>
    </border>
    <border>
      <left style="thin">
        <color theme="4"/>
      </left>
      <right/>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thin">
        <color theme="4"/>
      </top>
      <bottom style="medium">
        <color theme="4"/>
      </bottom>
      <diagonal/>
    </border>
    <border>
      <left/>
      <right style="thin">
        <color theme="3" tint="0.39991454817346722"/>
      </right>
      <top style="thin">
        <color theme="3" tint="0.39994506668294322"/>
      </top>
      <bottom style="thin">
        <color theme="3" tint="0.39994506668294322"/>
      </bottom>
      <diagonal/>
    </border>
    <border>
      <left style="thin">
        <color theme="4"/>
      </left>
      <right style="thin">
        <color theme="4"/>
      </right>
      <top style="medium">
        <color theme="4"/>
      </top>
      <bottom style="medium">
        <color theme="4"/>
      </bottom>
      <diagonal/>
    </border>
    <border>
      <left style="medium">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s>
  <cellStyleXfs count="1">
    <xf numFmtId="0" fontId="0" fillId="0" borderId="0"/>
  </cellStyleXfs>
  <cellXfs count="122">
    <xf numFmtId="0" fontId="0" fillId="0" borderId="0" xfId="0"/>
    <xf numFmtId="0" fontId="0" fillId="0" borderId="0" xfId="0" applyFont="1" applyAlignment="1">
      <alignment horizontal="center" vertical="center"/>
    </xf>
    <xf numFmtId="164" fontId="0" fillId="0" borderId="0" xfId="0" applyNumberFormat="1" applyFont="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Font="1" applyAlignment="1">
      <alignment horizontal="center" vertical="center"/>
    </xf>
    <xf numFmtId="0" fontId="0" fillId="0" borderId="0" xfId="0" applyFont="1" applyAlignment="1">
      <alignment horizontal="center" vertical="center"/>
    </xf>
    <xf numFmtId="14" fontId="3" fillId="0" borderId="2" xfId="0" applyNumberFormat="1" applyFont="1" applyBorder="1" applyAlignment="1" applyProtection="1">
      <alignment horizontal="center" vertical="center"/>
      <protection locked="0"/>
    </xf>
    <xf numFmtId="0" fontId="0" fillId="0" borderId="0" xfId="0" applyBorder="1" applyAlignment="1">
      <alignment horizontal="center" vertical="center"/>
    </xf>
    <xf numFmtId="0" fontId="0" fillId="0" borderId="0" xfId="0" applyFont="1" applyAlignment="1">
      <alignment vertical="center"/>
    </xf>
    <xf numFmtId="165" fontId="3" fillId="0" borderId="8" xfId="0" applyNumberFormat="1" applyFont="1" applyBorder="1" applyAlignment="1" applyProtection="1">
      <alignment horizontal="center" vertical="center"/>
      <protection locked="0"/>
    </xf>
    <xf numFmtId="0" fontId="4" fillId="0" borderId="0" xfId="0" applyFont="1" applyAlignment="1" applyProtection="1">
      <alignment vertical="center"/>
      <protection locked="0"/>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0" fillId="0" borderId="0" xfId="0" applyBorder="1" applyAlignment="1">
      <alignment vertical="center"/>
    </xf>
    <xf numFmtId="14" fontId="0" fillId="0" borderId="20" xfId="0" applyNumberFormat="1" applyBorder="1" applyAlignment="1">
      <alignment horizontal="center" vertical="center"/>
    </xf>
    <xf numFmtId="0" fontId="0" fillId="4" borderId="21" xfId="0" applyFill="1" applyBorder="1" applyAlignment="1">
      <alignment horizontal="center" vertical="center"/>
    </xf>
    <xf numFmtId="0" fontId="0" fillId="4" borderId="19" xfId="0" applyFill="1" applyBorder="1" applyAlignment="1">
      <alignment horizontal="center" vertical="center"/>
    </xf>
    <xf numFmtId="0" fontId="2" fillId="5" borderId="11" xfId="0" applyFont="1" applyFill="1" applyBorder="1" applyAlignment="1">
      <alignment horizontal="center" vertical="center" wrapText="1"/>
    </xf>
    <xf numFmtId="164" fontId="2" fillId="5" borderId="18" xfId="0" applyNumberFormat="1"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7" xfId="0" applyFont="1" applyFill="1" applyBorder="1" applyAlignment="1">
      <alignment horizontal="center" vertical="center" wrapText="1"/>
    </xf>
    <xf numFmtId="14" fontId="3" fillId="0" borderId="1" xfId="0" applyNumberFormat="1" applyFont="1" applyBorder="1" applyAlignment="1">
      <alignment horizontal="center" vertical="center"/>
    </xf>
    <xf numFmtId="18" fontId="3" fillId="0" borderId="22" xfId="0" applyNumberFormat="1" applyFont="1" applyBorder="1" applyAlignment="1" applyProtection="1">
      <alignment horizontal="center" vertical="center"/>
      <protection hidden="1"/>
    </xf>
    <xf numFmtId="20" fontId="3" fillId="0" borderId="24" xfId="0" applyNumberFormat="1" applyFont="1" applyBorder="1" applyAlignment="1" applyProtection="1">
      <alignment horizontal="center" vertical="center"/>
      <protection hidden="1"/>
    </xf>
    <xf numFmtId="20" fontId="3" fillId="0" borderId="25" xfId="0" applyNumberFormat="1" applyFont="1" applyBorder="1" applyAlignment="1" applyProtection="1">
      <alignment horizontal="center" vertical="center"/>
      <protection hidden="1"/>
    </xf>
    <xf numFmtId="20" fontId="3" fillId="0" borderId="26" xfId="0" applyNumberFormat="1" applyFont="1" applyBorder="1" applyAlignment="1" applyProtection="1">
      <alignment horizontal="center" vertical="center"/>
      <protection hidden="1"/>
    </xf>
    <xf numFmtId="0" fontId="3" fillId="0" borderId="28" xfId="0" applyFont="1" applyBorder="1" applyAlignment="1" applyProtection="1">
      <alignment horizontal="right" vertical="center"/>
      <protection hidden="1"/>
    </xf>
    <xf numFmtId="18" fontId="3" fillId="0" borderId="29" xfId="0" applyNumberFormat="1" applyFont="1" applyBorder="1" applyAlignment="1" applyProtection="1">
      <alignment horizontal="center" vertical="center"/>
      <protection hidden="1"/>
    </xf>
    <xf numFmtId="20" fontId="3" fillId="0" borderId="31" xfId="0" applyNumberFormat="1" applyFont="1" applyBorder="1" applyAlignment="1" applyProtection="1">
      <alignment horizontal="center" vertical="center"/>
      <protection hidden="1"/>
    </xf>
    <xf numFmtId="20" fontId="3" fillId="0" borderId="32" xfId="0" applyNumberFormat="1" applyFont="1" applyBorder="1" applyAlignment="1" applyProtection="1">
      <alignment horizontal="center" vertical="center"/>
      <protection hidden="1"/>
    </xf>
    <xf numFmtId="20" fontId="3" fillId="0" borderId="33" xfId="0" applyNumberFormat="1" applyFont="1" applyBorder="1" applyAlignment="1" applyProtection="1">
      <alignment horizontal="center" vertical="center"/>
      <protection hidden="1"/>
    </xf>
    <xf numFmtId="0" fontId="3" fillId="3" borderId="34" xfId="0"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0" fillId="2" borderId="35" xfId="0" applyFont="1" applyFill="1" applyBorder="1" applyAlignment="1">
      <alignment horizontal="center" vertical="center"/>
    </xf>
    <xf numFmtId="0" fontId="0" fillId="2" borderId="35"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2"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166" fontId="2" fillId="2" borderId="38" xfId="0" applyNumberFormat="1" applyFont="1" applyFill="1" applyBorder="1" applyAlignment="1" applyProtection="1">
      <alignment horizontal="center" vertical="center"/>
      <protection locked="0"/>
    </xf>
    <xf numFmtId="165" fontId="2" fillId="2" borderId="3" xfId="0" applyNumberFormat="1" applyFont="1" applyFill="1" applyBorder="1" applyAlignment="1" applyProtection="1">
      <alignment horizontal="center" vertical="center"/>
      <protection locked="0"/>
    </xf>
    <xf numFmtId="0" fontId="2" fillId="0" borderId="39" xfId="0" applyFont="1" applyBorder="1" applyAlignment="1">
      <alignment horizontal="center" vertical="center"/>
    </xf>
    <xf numFmtId="166" fontId="6" fillId="0" borderId="40" xfId="0" applyNumberFormat="1" applyFont="1" applyBorder="1" applyAlignment="1" applyProtection="1">
      <alignment horizontal="center" vertical="center"/>
      <protection locked="0"/>
    </xf>
    <xf numFmtId="166" fontId="3" fillId="0" borderId="40" xfId="0" applyNumberFormat="1" applyFont="1" applyBorder="1" applyAlignment="1" applyProtection="1">
      <alignment horizontal="center" vertical="center"/>
      <protection locked="0"/>
    </xf>
    <xf numFmtId="166" fontId="3" fillId="0" borderId="39" xfId="0" applyNumberFormat="1"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165" fontId="2" fillId="0" borderId="41" xfId="0" applyNumberFormat="1" applyFont="1" applyBorder="1" applyAlignment="1" applyProtection="1">
      <alignment horizontal="center" vertical="center"/>
      <protection locked="0"/>
    </xf>
    <xf numFmtId="165" fontId="2" fillId="0" borderId="39" xfId="0" applyNumberFormat="1" applyFont="1" applyBorder="1" applyAlignment="1" applyProtection="1">
      <alignment horizontal="center" vertical="center"/>
      <protection hidden="1"/>
    </xf>
    <xf numFmtId="0" fontId="9" fillId="0" borderId="0" xfId="0" applyFont="1" applyAlignment="1">
      <alignment horizontal="right" vertical="center" readingOrder="2"/>
    </xf>
    <xf numFmtId="166" fontId="6" fillId="0" borderId="39" xfId="0" applyNumberFormat="1" applyFont="1" applyBorder="1" applyAlignment="1" applyProtection="1">
      <alignment horizontal="center" vertical="center"/>
      <protection locked="0"/>
    </xf>
    <xf numFmtId="0" fontId="2" fillId="0" borderId="39" xfId="0" applyFont="1" applyBorder="1" applyAlignment="1" applyProtection="1">
      <alignment horizontal="center" vertical="center"/>
      <protection locked="0"/>
    </xf>
    <xf numFmtId="165" fontId="2" fillId="0" borderId="39" xfId="0" applyNumberFormat="1" applyFont="1" applyBorder="1" applyAlignment="1" applyProtection="1">
      <alignment horizontal="center" vertical="center"/>
      <protection locked="0"/>
    </xf>
    <xf numFmtId="0" fontId="10" fillId="0" borderId="0" xfId="0" applyFont="1" applyAlignment="1">
      <alignment horizontal="right" vertical="center" readingOrder="2"/>
    </xf>
    <xf numFmtId="0" fontId="2" fillId="0" borderId="0" xfId="0" applyFont="1" applyAlignment="1" applyProtection="1">
      <alignment horizontal="right" vertical="center"/>
      <protection locked="0"/>
    </xf>
    <xf numFmtId="166" fontId="2" fillId="0" borderId="0" xfId="0" applyNumberFormat="1" applyFont="1" applyAlignment="1" applyProtection="1">
      <alignment horizontal="center" vertical="center"/>
      <protection locked="0"/>
    </xf>
    <xf numFmtId="165" fontId="2" fillId="0" borderId="0" xfId="0" applyNumberFormat="1" applyFont="1" applyAlignment="1" applyProtection="1">
      <alignment horizontal="center" vertical="center"/>
      <protection locked="0"/>
    </xf>
    <xf numFmtId="20" fontId="3" fillId="0" borderId="29" xfId="0" applyNumberFormat="1" applyFont="1" applyBorder="1" applyAlignment="1" applyProtection="1">
      <alignment horizontal="center" vertical="center"/>
      <protection hidden="1"/>
    </xf>
    <xf numFmtId="20" fontId="3" fillId="0" borderId="22" xfId="0" applyNumberFormat="1" applyFont="1" applyBorder="1" applyAlignment="1" applyProtection="1">
      <alignment horizontal="center" vertical="center"/>
      <protection hidden="1"/>
    </xf>
    <xf numFmtId="20" fontId="3" fillId="0" borderId="30" xfId="0" applyNumberFormat="1" applyFont="1" applyBorder="1" applyAlignment="1" applyProtection="1">
      <alignment horizontal="center" vertical="center"/>
      <protection hidden="1"/>
    </xf>
    <xf numFmtId="20" fontId="3" fillId="0" borderId="23" xfId="0" applyNumberFormat="1" applyFont="1" applyBorder="1" applyAlignment="1" applyProtection="1">
      <alignment horizontal="center" vertical="center"/>
      <protection hidden="1"/>
    </xf>
    <xf numFmtId="0" fontId="0" fillId="0" borderId="0" xfId="0" applyBorder="1" applyAlignment="1">
      <alignment horizontal="center" vertical="center"/>
    </xf>
    <xf numFmtId="18" fontId="11" fillId="0" borderId="12" xfId="0" applyNumberFormat="1" applyFont="1" applyBorder="1" applyAlignment="1">
      <alignment horizontal="center" vertical="center"/>
    </xf>
    <xf numFmtId="20" fontId="11" fillId="0" borderId="15" xfId="0" applyNumberFormat="1" applyFont="1" applyBorder="1" applyAlignment="1">
      <alignment horizontal="center" vertical="center"/>
    </xf>
    <xf numFmtId="18" fontId="11" fillId="0" borderId="15" xfId="0" applyNumberFormat="1" applyFont="1" applyBorder="1" applyAlignment="1">
      <alignment horizontal="center" vertical="center"/>
    </xf>
    <xf numFmtId="20" fontId="12" fillId="0" borderId="15" xfId="0" applyNumberFormat="1" applyFont="1" applyBorder="1" applyAlignment="1">
      <alignment horizontal="center" vertical="center"/>
    </xf>
    <xf numFmtId="20" fontId="12" fillId="0" borderId="12" xfId="0" applyNumberFormat="1" applyFont="1" applyBorder="1" applyAlignment="1">
      <alignment horizontal="center" vertical="center"/>
    </xf>
    <xf numFmtId="20" fontId="12" fillId="0" borderId="13" xfId="0" applyNumberFormat="1" applyFont="1" applyBorder="1" applyAlignment="1">
      <alignment horizontal="center" vertical="center"/>
    </xf>
    <xf numFmtId="20" fontId="12" fillId="0" borderId="16" xfId="0" applyNumberFormat="1" applyFont="1" applyBorder="1" applyAlignment="1">
      <alignment horizontal="center" vertical="center"/>
    </xf>
    <xf numFmtId="14" fontId="14" fillId="0" borderId="11" xfId="0" applyNumberFormat="1" applyFont="1" applyBorder="1" applyAlignment="1">
      <alignment horizontal="center" vertical="center"/>
    </xf>
    <xf numFmtId="14" fontId="14" fillId="0" borderId="14" xfId="0" applyNumberFormat="1" applyFont="1" applyBorder="1" applyAlignment="1">
      <alignment horizontal="center" vertical="center"/>
    </xf>
    <xf numFmtId="165" fontId="3" fillId="0" borderId="7"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1" fillId="2" borderId="42" xfId="0" applyFont="1" applyFill="1" applyBorder="1" applyAlignment="1">
      <alignment horizontal="center" vertical="center"/>
    </xf>
    <xf numFmtId="20" fontId="13" fillId="0" borderId="3" xfId="0" applyNumberFormat="1" applyFont="1" applyBorder="1" applyAlignment="1">
      <alignment horizontal="center" vertical="center"/>
    </xf>
    <xf numFmtId="0" fontId="15" fillId="2" borderId="46" xfId="0" applyFont="1" applyFill="1" applyBorder="1" applyAlignment="1">
      <alignment horizontal="center" vertical="center"/>
    </xf>
    <xf numFmtId="14" fontId="3" fillId="0" borderId="50" xfId="0" applyNumberFormat="1" applyFont="1" applyBorder="1" applyAlignment="1" applyProtection="1">
      <alignment horizontal="center" vertical="center"/>
      <protection locked="0"/>
    </xf>
    <xf numFmtId="0" fontId="0" fillId="0" borderId="43" xfId="0" applyFont="1" applyBorder="1" applyAlignment="1">
      <alignment horizontal="center" vertical="center"/>
    </xf>
    <xf numFmtId="0" fontId="3" fillId="7" borderId="53" xfId="0" applyFont="1" applyFill="1" applyBorder="1" applyAlignment="1" applyProtection="1">
      <alignment horizontal="center" vertical="center"/>
      <protection locked="0"/>
    </xf>
    <xf numFmtId="0" fontId="3" fillId="7" borderId="54" xfId="0" applyFont="1" applyFill="1" applyBorder="1" applyAlignment="1" applyProtection="1">
      <alignment horizontal="center" vertical="center"/>
      <protection locked="0"/>
    </xf>
    <xf numFmtId="165" fontId="3" fillId="0" borderId="8" xfId="0" applyNumberFormat="1" applyFont="1" applyBorder="1" applyAlignment="1" applyProtection="1">
      <alignment horizontal="center" vertical="center"/>
      <protection hidden="1"/>
    </xf>
    <xf numFmtId="0" fontId="3" fillId="3" borderId="55"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0" fontId="0" fillId="8" borderId="0" xfId="0" applyFill="1" applyProtection="1">
      <protection hidden="1"/>
    </xf>
    <xf numFmtId="167" fontId="17" fillId="8" borderId="0" xfId="0" applyNumberFormat="1" applyFont="1" applyFill="1" applyAlignment="1" applyProtection="1">
      <alignment vertical="center"/>
      <protection hidden="1"/>
    </xf>
    <xf numFmtId="0" fontId="18" fillId="8" borderId="0" xfId="0" applyFont="1" applyFill="1" applyAlignment="1" applyProtection="1">
      <alignment vertical="center"/>
      <protection hidden="1"/>
    </xf>
    <xf numFmtId="0" fontId="0" fillId="8" borderId="0" xfId="0" applyFill="1" applyAlignment="1" applyProtection="1">
      <alignment horizontal="center" vertical="center"/>
      <protection hidden="1"/>
    </xf>
    <xf numFmtId="0" fontId="3" fillId="0" borderId="0" xfId="0" applyFont="1" applyAlignment="1" applyProtection="1">
      <alignment horizontal="center"/>
      <protection locked="0"/>
    </xf>
    <xf numFmtId="14" fontId="3" fillId="0" borderId="0" xfId="0" applyNumberFormat="1" applyFont="1" applyAlignment="1" applyProtection="1">
      <alignment horizontal="center"/>
      <protection locked="0"/>
    </xf>
    <xf numFmtId="0" fontId="3" fillId="0" borderId="0" xfId="0" applyFont="1" applyAlignment="1" applyProtection="1">
      <alignment horizontal="right"/>
      <protection locked="0"/>
    </xf>
    <xf numFmtId="18" fontId="3" fillId="0" borderId="1" xfId="0" applyNumberFormat="1" applyFont="1" applyBorder="1" applyAlignment="1" applyProtection="1">
      <alignment horizontal="center" vertical="center"/>
      <protection locked="0"/>
    </xf>
    <xf numFmtId="0" fontId="3" fillId="3" borderId="57" xfId="0" applyFont="1" applyFill="1" applyBorder="1" applyAlignment="1" applyProtection="1">
      <alignment horizontal="center"/>
      <protection locked="0"/>
    </xf>
    <xf numFmtId="14" fontId="3" fillId="3" borderId="56" xfId="0" applyNumberFormat="1" applyFont="1" applyFill="1" applyBorder="1" applyAlignment="1" applyProtection="1">
      <alignment horizontal="center"/>
      <protection locked="0"/>
    </xf>
    <xf numFmtId="0" fontId="3" fillId="3" borderId="56" xfId="0" applyFont="1" applyFill="1" applyBorder="1" applyAlignment="1" applyProtection="1">
      <alignment horizontal="center"/>
      <protection locked="0"/>
    </xf>
    <xf numFmtId="0" fontId="3" fillId="3" borderId="56" xfId="0" applyFont="1" applyFill="1" applyBorder="1" applyAlignment="1" applyProtection="1">
      <alignment horizontal="right"/>
      <protection locked="0"/>
    </xf>
    <xf numFmtId="0" fontId="3" fillId="3" borderId="56" xfId="0" applyFont="1" applyFill="1" applyBorder="1" applyAlignment="1" applyProtection="1">
      <alignment horizontal="center" vertical="center"/>
      <protection locked="0"/>
    </xf>
    <xf numFmtId="165" fontId="3" fillId="3" borderId="56" xfId="0" applyNumberFormat="1" applyFont="1" applyFill="1" applyBorder="1" applyAlignment="1" applyProtection="1">
      <alignment horizontal="center" vertical="center"/>
      <protection hidden="1"/>
    </xf>
    <xf numFmtId="165" fontId="3" fillId="3" borderId="56" xfId="0" applyNumberFormat="1" applyFont="1" applyFill="1" applyBorder="1" applyAlignment="1" applyProtection="1">
      <alignment horizontal="center" vertical="center"/>
      <protection locked="0"/>
    </xf>
    <xf numFmtId="165" fontId="3" fillId="3" borderId="58" xfId="0" applyNumberFormat="1" applyFont="1" applyFill="1" applyBorder="1" applyAlignment="1" applyProtection="1">
      <alignment horizontal="center" vertical="center"/>
      <protection hidden="1"/>
    </xf>
    <xf numFmtId="165"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locked="0"/>
    </xf>
    <xf numFmtId="0" fontId="3" fillId="0" borderId="47" xfId="0" applyFont="1" applyBorder="1" applyAlignment="1" applyProtection="1">
      <alignment horizontal="center" vertical="center"/>
      <protection hidden="1"/>
    </xf>
    <xf numFmtId="18" fontId="12" fillId="0" borderId="15" xfId="0" applyNumberFormat="1" applyFont="1" applyBorder="1" applyAlignment="1">
      <alignment horizontal="center" vertical="center"/>
    </xf>
    <xf numFmtId="18" fontId="12" fillId="0" borderId="16" xfId="0" applyNumberFormat="1" applyFont="1" applyBorder="1" applyAlignment="1">
      <alignment horizontal="center" vertical="center"/>
    </xf>
    <xf numFmtId="167" fontId="16" fillId="8" borderId="0" xfId="0" applyNumberFormat="1" applyFont="1" applyFill="1" applyAlignment="1" applyProtection="1">
      <alignment horizontal="right" vertical="center" indent="7"/>
      <protection hidden="1"/>
    </xf>
    <xf numFmtId="0" fontId="7"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165" fontId="3" fillId="0" borderId="6" xfId="0" applyNumberFormat="1" applyFont="1" applyBorder="1" applyAlignment="1" applyProtection="1">
      <alignment horizontal="center" vertical="center"/>
      <protection locked="0"/>
    </xf>
    <xf numFmtId="165" fontId="3" fillId="0" borderId="7" xfId="0" applyNumberFormat="1" applyFont="1" applyBorder="1" applyAlignment="1" applyProtection="1">
      <alignment horizontal="center" vertical="center"/>
      <protection locked="0"/>
    </xf>
    <xf numFmtId="0" fontId="3" fillId="0" borderId="51" xfId="0" applyFont="1" applyBorder="1" applyAlignment="1" applyProtection="1">
      <alignment horizontal="center" vertical="center"/>
      <protection hidden="1"/>
    </xf>
    <xf numFmtId="0" fontId="3" fillId="0" borderId="27" xfId="0"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2" borderId="4"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52" xfId="0" applyFont="1" applyFill="1" applyBorder="1" applyAlignment="1" applyProtection="1">
      <alignment horizontal="center" vertical="center"/>
      <protection locked="0"/>
    </xf>
    <xf numFmtId="0" fontId="15" fillId="2" borderId="48" xfId="0" applyFont="1" applyFill="1" applyBorder="1" applyAlignment="1">
      <alignment horizontal="center" vertical="center"/>
    </xf>
    <xf numFmtId="0" fontId="15" fillId="2" borderId="49" xfId="0" applyFont="1" applyFill="1" applyBorder="1" applyAlignment="1">
      <alignment horizontal="center" vertical="center"/>
    </xf>
    <xf numFmtId="0" fontId="3" fillId="6" borderId="3" xfId="0" applyFont="1" applyFill="1" applyBorder="1" applyAlignment="1">
      <alignment horizontal="center" vertical="center"/>
    </xf>
    <xf numFmtId="0" fontId="3" fillId="0" borderId="44" xfId="0" applyFont="1" applyBorder="1" applyAlignment="1" applyProtection="1">
      <alignment horizontal="center" vertical="center"/>
      <protection hidden="1"/>
    </xf>
    <xf numFmtId="0" fontId="3" fillId="0" borderId="45" xfId="0" applyFont="1" applyBorder="1" applyAlignment="1" applyProtection="1">
      <alignment horizontal="center" vertical="center"/>
      <protection hidden="1"/>
    </xf>
  </cellXfs>
  <cellStyles count="1">
    <cellStyle name="Normal" xfId="0" builtinId="0"/>
  </cellStyles>
  <dxfs count="17">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color theme="0"/>
      </font>
      <fill>
        <patternFill patternType="none">
          <bgColor auto="1"/>
        </patternFill>
      </fill>
    </dxf>
    <dxf>
      <fill>
        <patternFill>
          <bgColor rgb="FFFF8585"/>
        </patternFill>
      </fill>
    </dxf>
    <dxf>
      <fill>
        <patternFill>
          <bgColor theme="9" tint="0.59996337778862885"/>
        </patternFill>
      </fill>
      <border>
        <vertical/>
        <horizontal/>
      </border>
    </dxf>
    <dxf>
      <font>
        <b/>
        <i val="0"/>
        <strike val="0"/>
        <condense val="0"/>
        <extend val="0"/>
        <outline val="0"/>
        <shadow val="0"/>
        <u val="none"/>
        <vertAlign val="baseline"/>
        <sz val="11"/>
        <color theme="1"/>
        <name val="Arial"/>
        <family val="2"/>
        <scheme val="minor"/>
      </font>
      <numFmt numFmtId="165" formatCode="[hh]:mm"/>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1" hidden="1"/>
    </dxf>
    <dxf>
      <font>
        <b/>
        <i val="0"/>
        <strike val="0"/>
        <condense val="0"/>
        <extend val="0"/>
        <outline val="0"/>
        <shadow val="0"/>
        <u val="none"/>
        <vertAlign val="baseline"/>
        <sz val="11"/>
        <color theme="1"/>
        <name val="Arial"/>
        <family val="2"/>
        <scheme val="minor"/>
      </font>
      <numFmt numFmtId="165" formatCode="[hh]:mm"/>
      <alignment horizontal="center" vertical="center" textRotation="0" wrapText="0" indent="0" justifyLastLine="0" shrinkToFit="0" readingOrder="0"/>
      <border diagonalUp="0" diagonalDown="0">
        <left style="thin">
          <color rgb="FF00B0F0"/>
        </left>
        <right style="thin">
          <color rgb="FF00B0F0"/>
        </right>
        <top style="thin">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165" formatCode="[hh]:mm"/>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dashed">
          <color rgb="FF00B0F0"/>
        </bottom>
      </border>
      <protection locked="0" hidden="0"/>
    </dxf>
    <dxf>
      <font>
        <b/>
        <i val="0"/>
        <strike val="0"/>
        <condense val="0"/>
        <extend val="0"/>
        <outline val="0"/>
        <shadow val="0"/>
        <u val="none"/>
        <vertAlign val="baseline"/>
        <sz val="11"/>
        <color theme="1"/>
        <name val="Arial"/>
        <family val="2"/>
        <scheme val="minor"/>
      </font>
      <numFmt numFmtId="0" formatCode="General"/>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outline="0">
        <left style="thin">
          <color rgb="FF00B0F0"/>
        </left>
        <right style="thin">
          <color rgb="FF00B0F0"/>
        </right>
        <top style="dashed">
          <color rgb="FF00B0F0"/>
        </top>
        <bottom style="dashed">
          <color rgb="FF00B0F0"/>
        </bottom>
      </border>
      <protection locked="0" hidden="0"/>
    </dxf>
    <dxf>
      <font>
        <b val="0"/>
        <i val="0"/>
        <strike val="0"/>
        <condense val="0"/>
        <extend val="0"/>
        <outline val="0"/>
        <shadow val="0"/>
        <u val="none"/>
        <vertAlign val="baseline"/>
        <sz val="12"/>
        <color theme="1"/>
        <name val="Arial"/>
        <family val="2"/>
        <scheme val="minor"/>
      </font>
      <numFmt numFmtId="166" formatCode="00000000000"/>
      <alignment horizontal="center"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font>
        <b/>
        <i val="0"/>
        <strike val="0"/>
        <condense val="0"/>
        <extend val="0"/>
        <outline val="0"/>
        <shadow val="0"/>
        <u val="none"/>
        <vertAlign val="baseline"/>
        <sz val="11"/>
        <color theme="1"/>
        <name val="Arial"/>
        <family val="2"/>
        <scheme val="minor"/>
      </font>
      <numFmt numFmtId="0" formatCode="General"/>
      <alignment horizontal="right" vertical="center" textRotation="0" wrapText="0" indent="0" justifyLastLine="0" shrinkToFit="0" readingOrder="0"/>
      <border diagonalUp="0" diagonalDown="0">
        <left style="thin">
          <color rgb="FF00B0F0"/>
        </left>
        <right style="thin">
          <color rgb="FF00B0F0"/>
        </right>
        <top style="dashed">
          <color rgb="FF00B0F0"/>
        </top>
        <bottom style="dashed">
          <color rgb="FF00B0F0"/>
        </bottom>
        <vertical/>
        <horizontal/>
      </border>
      <protection locked="0" hidden="0"/>
    </dxf>
    <dxf>
      <border outline="0">
        <left style="medium">
          <color auto="1"/>
        </left>
      </border>
    </dxf>
    <dxf>
      <border>
        <bottom style="thin">
          <color indexed="64"/>
        </bottom>
      </border>
    </dxf>
    <dxf>
      <font>
        <b/>
        <i val="0"/>
        <strike val="0"/>
        <condense val="0"/>
        <extend val="0"/>
        <outline val="0"/>
        <shadow val="0"/>
        <u val="none"/>
        <vertAlign val="baseline"/>
        <sz val="11"/>
        <color theme="1"/>
        <name val="Arial"/>
        <family val="2"/>
        <scheme val="minor"/>
      </font>
      <numFmt numFmtId="165" formatCode="[hh]:mm"/>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bottom/>
      </border>
      <protection locked="0" hidden="0"/>
    </dxf>
  </dxfs>
  <tableStyles count="0" defaultTableStyle="TableStyleMedium2" defaultPivotStyle="PivotStyleMedium9"/>
  <colors>
    <mruColors>
      <color rgb="FFCCFF99"/>
      <color rgb="FF6600CC"/>
      <color rgb="FF660033"/>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1581;&#1590;&#1608;&#1585; &#1608;&#1575;&#1606;&#1589;&#1585;&#1575;&#1601;2'!A1"/><Relationship Id="rId13" Type="http://schemas.openxmlformats.org/officeDocument/2006/relationships/hyperlink" Target="#&#1575;&#1604;&#1578;&#1602;&#1575;&#1585;&#1610;&#1585;!A1"/><Relationship Id="rId3" Type="http://schemas.openxmlformats.org/officeDocument/2006/relationships/hyperlink" Target="#'&#1581;&#1590;&#1608;&#1585; &#1608;&#1575;&#1606;&#1589;&#1585;&#1575;&#1601;3'!A1"/><Relationship Id="rId7" Type="http://schemas.openxmlformats.org/officeDocument/2006/relationships/hyperlink" Target="#'&#1581;&#1590;&#1608;&#1585; &#1608;&#1575;&#1606;&#1589;&#1585;&#1575;&#1601;11'!A1"/><Relationship Id="rId12" Type="http://schemas.openxmlformats.org/officeDocument/2006/relationships/hyperlink" Target="#&#1587;&#1576;&#1578;&#1605;&#1576;&#1585;!A1"/><Relationship Id="rId2" Type="http://schemas.openxmlformats.org/officeDocument/2006/relationships/hyperlink" Target="#'&#1581;&#1590;&#1608;&#1585; &#1608;&#1575;&#1606;&#1589;&#1585;&#1575;&#1601;1'!A1"/><Relationship Id="rId1" Type="http://schemas.openxmlformats.org/officeDocument/2006/relationships/hyperlink" Target="#'&#1576;&#1610;&#1575;&#1606;&#1575;&#1578; &#1575;&#1604;&#1605;&#1608;&#1592;&#1601;&#1610;&#1606;'!A1"/><Relationship Id="rId6" Type="http://schemas.openxmlformats.org/officeDocument/2006/relationships/hyperlink" Target="#'&#1581;&#1590;&#1608;&#1585; &#1608;&#1575;&#1606;&#1589;&#1585;&#1575;&#1601; 10'!A1"/><Relationship Id="rId11" Type="http://schemas.openxmlformats.org/officeDocument/2006/relationships/hyperlink" Target="#'&#1581;&#1590;&#1608;&#1585; &#1608;&#1575;&#1606;&#1589;&#1585;&#1575;&#1601;6'!A1"/><Relationship Id="rId5" Type="http://schemas.openxmlformats.org/officeDocument/2006/relationships/hyperlink" Target="#&#1571;&#1594;&#1587;&#1591;&#1587;!A1"/><Relationship Id="rId10" Type="http://schemas.openxmlformats.org/officeDocument/2006/relationships/hyperlink" Target="#'&#1581;&#1590;&#1608;&#1585; &#1608;&#1575;&#1606;&#1589;&#1585;&#1575;&#1601;5'!A1"/><Relationship Id="rId4" Type="http://schemas.openxmlformats.org/officeDocument/2006/relationships/hyperlink" Target="#'&#1581;&#1590;&#1608;&#1585; &#1608;&#1575;&#1606;&#1589;&#1585;&#1575;&#1601; 12'!A1"/><Relationship Id="rId9" Type="http://schemas.openxmlformats.org/officeDocument/2006/relationships/hyperlink" Target="#'&#1581;&#1590;&#1608;&#1585; &#1608;&#1575;&#1606;&#1589;&#1585;&#1575;&#1601;4'!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575;&#1604;&#1589;&#1601;&#1581;&#1607; &#1575;&#1604;&#1585;&#1574;&#1610;&#1587;&#1610;&#1607;'!A1"/></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1575;&#1604;&#1589;&#1601;&#1581;&#1607; &#1575;&#1604;&#1585;&#1574;&#1610;&#1587;&#1610;&#1607;'!A1"/></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hyperlink" Target="#'&#1575;&#1604;&#1589;&#1601;&#1581;&#1607; &#1575;&#1604;&#1585;&#1574;&#1610;&#1587;&#1610;&#1607;'!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1575;&#1604;&#1589;&#1601;&#1581;&#1607; &#1575;&#1604;&#1585;&#1574;&#1610;&#1587;&#1610;&#1607;'!A1"/></Relationships>
</file>

<file path=xl/drawings/drawing1.xml><?xml version="1.0" encoding="utf-8"?>
<xdr:wsDr xmlns:xdr="http://schemas.openxmlformats.org/drawingml/2006/spreadsheetDrawing" xmlns:a="http://schemas.openxmlformats.org/drawingml/2006/main">
  <xdr:twoCellAnchor>
    <xdr:from>
      <xdr:col>3</xdr:col>
      <xdr:colOff>420415</xdr:colOff>
      <xdr:row>3</xdr:row>
      <xdr:rowOff>116824</xdr:rowOff>
    </xdr:from>
    <xdr:to>
      <xdr:col>7</xdr:col>
      <xdr:colOff>77566</xdr:colOff>
      <xdr:row>5</xdr:row>
      <xdr:rowOff>127742</xdr:rowOff>
    </xdr:to>
    <xdr:sp macro="" textlink="">
      <xdr:nvSpPr>
        <xdr:cNvPr id="4" name="TextBox 3">
          <a:extLst>
            <a:ext uri="{FF2B5EF4-FFF2-40B4-BE49-F238E27FC236}">
              <a16:creationId xmlns:a16="http://schemas.microsoft.com/office/drawing/2014/main" id="{27EA3BAF-75B9-4CB3-AD2D-F6B34766D920}"/>
            </a:ext>
          </a:extLst>
        </xdr:cNvPr>
        <xdr:cNvSpPr txBox="1"/>
      </xdr:nvSpPr>
      <xdr:spPr>
        <a:xfrm>
          <a:off x="3947896" y="574024"/>
          <a:ext cx="2410861" cy="299952"/>
        </a:xfrm>
        <a:prstGeom prst="roundRect">
          <a:avLst/>
        </a:prstGeom>
        <a:solidFill>
          <a:schemeClr val="accent1">
            <a:lumMod val="20000"/>
            <a:lumOff val="80000"/>
          </a:schemeClr>
        </a:solidFill>
        <a:ln w="19050">
          <a:solidFill>
            <a:schemeClr val="accent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1" anchor="ctr"/>
        <a:lstStyle/>
        <a:p>
          <a:pPr algn="ctr" rtl="1"/>
          <a:r>
            <a:rPr lang="ar-EG" sz="1400" b="1" cap="none" spc="0">
              <a:ln>
                <a:noFill/>
              </a:ln>
              <a:solidFill>
                <a:schemeClr val="tx1"/>
              </a:solidFill>
              <a:effectLst/>
              <a:latin typeface="JF Flat" pitchFamily="2" charset="-78"/>
              <a:cs typeface="JF Flat" pitchFamily="2" charset="-78"/>
            </a:rPr>
            <a:t>برنامج</a:t>
          </a:r>
          <a:r>
            <a:rPr lang="ar-EG" sz="1400" b="1" cap="none" spc="0" baseline="0">
              <a:ln>
                <a:noFill/>
              </a:ln>
              <a:solidFill>
                <a:schemeClr val="tx1"/>
              </a:solidFill>
              <a:effectLst/>
              <a:latin typeface="JF Flat" pitchFamily="2" charset="-78"/>
              <a:cs typeface="JF Flat" pitchFamily="2" charset="-78"/>
            </a:rPr>
            <a:t> </a:t>
          </a:r>
          <a:r>
            <a:rPr lang="ar-QA" sz="1400" b="1" cap="none" spc="0" baseline="0">
              <a:ln>
                <a:noFill/>
              </a:ln>
              <a:solidFill>
                <a:schemeClr val="tx1"/>
              </a:solidFill>
              <a:effectLst/>
              <a:latin typeface="JF Flat" pitchFamily="2" charset="-78"/>
              <a:cs typeface="JF Flat" pitchFamily="2" charset="-78"/>
            </a:rPr>
            <a:t>ا</a:t>
          </a:r>
          <a:r>
            <a:rPr lang="ar-EG" sz="1400" b="1" cap="none" spc="0" baseline="0">
              <a:ln>
                <a:noFill/>
              </a:ln>
              <a:solidFill>
                <a:schemeClr val="tx1"/>
              </a:solidFill>
              <a:effectLst/>
              <a:latin typeface="JF Flat" pitchFamily="2" charset="-78"/>
              <a:cs typeface="JF Flat" pitchFamily="2" charset="-78"/>
            </a:rPr>
            <a:t>لحضور والإنصراف </a:t>
          </a:r>
          <a:endParaRPr lang="ar-EG" sz="1400" b="1" cap="none" spc="0">
            <a:ln>
              <a:noFill/>
            </a:ln>
            <a:solidFill>
              <a:schemeClr val="tx1"/>
            </a:solidFill>
            <a:effectLst/>
            <a:latin typeface="JF Flat" pitchFamily="2" charset="-78"/>
            <a:cs typeface="JF Flat" pitchFamily="2" charset="-78"/>
          </a:endParaRPr>
        </a:p>
      </xdr:txBody>
    </xdr:sp>
    <xdr:clientData/>
  </xdr:twoCellAnchor>
  <xdr:twoCellAnchor>
    <xdr:from>
      <xdr:col>0</xdr:col>
      <xdr:colOff>436180</xdr:colOff>
      <xdr:row>1</xdr:row>
      <xdr:rowOff>105629</xdr:rowOff>
    </xdr:from>
    <xdr:to>
      <xdr:col>2</xdr:col>
      <xdr:colOff>94594</xdr:colOff>
      <xdr:row>3</xdr:row>
      <xdr:rowOff>110358</xdr:rowOff>
    </xdr:to>
    <xdr:sp macro="" textlink="">
      <xdr:nvSpPr>
        <xdr:cNvPr id="6" name="Rounded Rectangle 6">
          <a:hlinkClick xmlns:r="http://schemas.openxmlformats.org/officeDocument/2006/relationships" r:id="rId1"/>
          <a:extLst>
            <a:ext uri="{FF2B5EF4-FFF2-40B4-BE49-F238E27FC236}">
              <a16:creationId xmlns:a16="http://schemas.microsoft.com/office/drawing/2014/main" id="{3087A72B-EB1C-4DBF-B50F-4F489F91042E}"/>
            </a:ext>
          </a:extLst>
        </xdr:cNvPr>
        <xdr:cNvSpPr/>
      </xdr:nvSpPr>
      <xdr:spPr>
        <a:xfrm>
          <a:off x="7373006" y="279050"/>
          <a:ext cx="1035269" cy="288508"/>
        </a:xfrm>
        <a:prstGeom prst="roundRect">
          <a:avLst/>
        </a:prstGeom>
        <a:ln/>
      </xdr:spPr>
      <xdr:style>
        <a:lnRef idx="2">
          <a:schemeClr val="accent4"/>
        </a:lnRef>
        <a:fillRef idx="1">
          <a:schemeClr val="lt1"/>
        </a:fillRef>
        <a:effectRef idx="0">
          <a:schemeClr val="accent4"/>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Q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بيانات الموظفين</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twoCellAnchor>
    <xdr:from>
      <xdr:col>3</xdr:col>
      <xdr:colOff>491259</xdr:colOff>
      <xdr:row>11</xdr:row>
      <xdr:rowOff>39831</xdr:rowOff>
    </xdr:from>
    <xdr:to>
      <xdr:col>5</xdr:col>
      <xdr:colOff>66757</xdr:colOff>
      <xdr:row>12</xdr:row>
      <xdr:rowOff>137773</xdr:rowOff>
    </xdr:to>
    <xdr:sp macro="" textlink="">
      <xdr:nvSpPr>
        <xdr:cNvPr id="8" name="Rounded Rectangle 14">
          <a:hlinkClick xmlns:r="http://schemas.openxmlformats.org/officeDocument/2006/relationships" r:id="rId2"/>
          <a:extLst>
            <a:ext uri="{FF2B5EF4-FFF2-40B4-BE49-F238E27FC236}">
              <a16:creationId xmlns:a16="http://schemas.microsoft.com/office/drawing/2014/main" id="{42240CCA-8354-47B2-B4C4-732B3E55B0F8}"/>
            </a:ext>
          </a:extLst>
        </xdr:cNvPr>
        <xdr:cNvSpPr/>
      </xdr:nvSpPr>
      <xdr:spPr>
        <a:xfrm>
          <a:off x="5335560" y="1763528"/>
          <a:ext cx="952353"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يناير</a:t>
          </a:r>
        </a:p>
      </xdr:txBody>
    </xdr:sp>
    <xdr:clientData/>
  </xdr:twoCellAnchor>
  <xdr:twoCellAnchor>
    <xdr:from>
      <xdr:col>7</xdr:col>
      <xdr:colOff>65398</xdr:colOff>
      <xdr:row>11</xdr:row>
      <xdr:rowOff>39831</xdr:rowOff>
    </xdr:from>
    <xdr:to>
      <xdr:col>8</xdr:col>
      <xdr:colOff>325966</xdr:colOff>
      <xdr:row>12</xdr:row>
      <xdr:rowOff>137773</xdr:rowOff>
    </xdr:to>
    <xdr:sp macro="" textlink="">
      <xdr:nvSpPr>
        <xdr:cNvPr id="9" name="Rounded Rectangle 14">
          <a:hlinkClick xmlns:r="http://schemas.openxmlformats.org/officeDocument/2006/relationships" r:id="rId3"/>
          <a:extLst>
            <a:ext uri="{FF2B5EF4-FFF2-40B4-BE49-F238E27FC236}">
              <a16:creationId xmlns:a16="http://schemas.microsoft.com/office/drawing/2014/main" id="{1711532C-57FA-47A2-ADBF-6B2DCD113639}"/>
            </a:ext>
          </a:extLst>
        </xdr:cNvPr>
        <xdr:cNvSpPr/>
      </xdr:nvSpPr>
      <xdr:spPr>
        <a:xfrm>
          <a:off x="3011068" y="176352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SA" sz="1600" b="1">
              <a:solidFill>
                <a:schemeClr val="lt1"/>
              </a:solidFill>
              <a:latin typeface="+mn-lt"/>
              <a:ea typeface="+mn-ea"/>
              <a:cs typeface="+mn-cs"/>
            </a:rPr>
            <a:t>مارس</a:t>
          </a:r>
          <a:endParaRPr lang="ar-QA" sz="1600" b="1">
            <a:solidFill>
              <a:schemeClr val="lt1"/>
            </a:solidFill>
            <a:latin typeface="+mn-lt"/>
            <a:ea typeface="+mn-ea"/>
            <a:cs typeface="+mn-cs"/>
          </a:endParaRPr>
        </a:p>
      </xdr:txBody>
    </xdr:sp>
    <xdr:clientData/>
  </xdr:twoCellAnchor>
  <xdr:twoCellAnchor>
    <xdr:from>
      <xdr:col>2</xdr:col>
      <xdr:colOff>17442</xdr:colOff>
      <xdr:row>11</xdr:row>
      <xdr:rowOff>39831</xdr:rowOff>
    </xdr:from>
    <xdr:to>
      <xdr:col>3</xdr:col>
      <xdr:colOff>278010</xdr:colOff>
      <xdr:row>12</xdr:row>
      <xdr:rowOff>137774</xdr:rowOff>
    </xdr:to>
    <xdr:sp macro="" textlink="">
      <xdr:nvSpPr>
        <xdr:cNvPr id="10" name="Rounded Rectangle 14">
          <a:hlinkClick xmlns:r="http://schemas.openxmlformats.org/officeDocument/2006/relationships" r:id="rId4"/>
          <a:extLst>
            <a:ext uri="{FF2B5EF4-FFF2-40B4-BE49-F238E27FC236}">
              <a16:creationId xmlns:a16="http://schemas.microsoft.com/office/drawing/2014/main" id="{CF7C849D-C4DA-4147-9E86-C2D5AA39C0E0}"/>
            </a:ext>
          </a:extLst>
        </xdr:cNvPr>
        <xdr:cNvSpPr/>
      </xdr:nvSpPr>
      <xdr:spPr>
        <a:xfrm>
          <a:off x="6501162" y="1763528"/>
          <a:ext cx="948996" cy="27136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ديسمبر</a:t>
          </a:r>
        </a:p>
      </xdr:txBody>
    </xdr:sp>
    <xdr:clientData/>
  </xdr:twoCellAnchor>
  <xdr:twoCellAnchor>
    <xdr:from>
      <xdr:col>2</xdr:col>
      <xdr:colOff>63061</xdr:colOff>
      <xdr:row>7</xdr:row>
      <xdr:rowOff>161624</xdr:rowOff>
    </xdr:from>
    <xdr:to>
      <xdr:col>3</xdr:col>
      <xdr:colOff>326986</xdr:colOff>
      <xdr:row>9</xdr:row>
      <xdr:rowOff>90526</xdr:rowOff>
    </xdr:to>
    <xdr:sp macro="" textlink="">
      <xdr:nvSpPr>
        <xdr:cNvPr id="11" name="Rounded Rectangle 14">
          <a:hlinkClick xmlns:r="http://schemas.openxmlformats.org/officeDocument/2006/relationships" r:id="rId5" tooltip="اضغط هنا"/>
          <a:extLst>
            <a:ext uri="{FF2B5EF4-FFF2-40B4-BE49-F238E27FC236}">
              <a16:creationId xmlns:a16="http://schemas.microsoft.com/office/drawing/2014/main" id="{D0344725-81C0-495A-8879-A3BE9F324B1D}"/>
            </a:ext>
          </a:extLst>
        </xdr:cNvPr>
        <xdr:cNvSpPr/>
      </xdr:nvSpPr>
      <xdr:spPr>
        <a:xfrm>
          <a:off x="6452186" y="1191638"/>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أغسطس</a:t>
          </a:r>
          <a:endParaRPr lang="ar-QA" sz="1600" b="1">
            <a:latin typeface="+mn-lt"/>
            <a:cs typeface="+mn-cs"/>
          </a:endParaRPr>
        </a:p>
      </xdr:txBody>
    </xdr:sp>
    <xdr:clientData/>
  </xdr:twoCellAnchor>
  <xdr:twoCellAnchor>
    <xdr:from>
      <xdr:col>5</xdr:col>
      <xdr:colOff>279375</xdr:colOff>
      <xdr:row>7</xdr:row>
      <xdr:rowOff>161624</xdr:rowOff>
    </xdr:from>
    <xdr:to>
      <xdr:col>6</xdr:col>
      <xdr:colOff>539943</xdr:colOff>
      <xdr:row>9</xdr:row>
      <xdr:rowOff>90526</xdr:rowOff>
    </xdr:to>
    <xdr:sp macro="" textlink="">
      <xdr:nvSpPr>
        <xdr:cNvPr id="12" name="Rounded Rectangle 14">
          <a:hlinkClick xmlns:r="http://schemas.openxmlformats.org/officeDocument/2006/relationships" r:id="rId6"/>
          <a:extLst>
            <a:ext uri="{FF2B5EF4-FFF2-40B4-BE49-F238E27FC236}">
              <a16:creationId xmlns:a16="http://schemas.microsoft.com/office/drawing/2014/main" id="{E1FFCA50-8D69-435F-B35F-BD90B980AFAC}"/>
            </a:ext>
          </a:extLst>
        </xdr:cNvPr>
        <xdr:cNvSpPr/>
      </xdr:nvSpPr>
      <xdr:spPr>
        <a:xfrm>
          <a:off x="4173946" y="1191638"/>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أكتوبر</a:t>
          </a:r>
          <a:endParaRPr lang="ar-QA" sz="1600" b="1">
            <a:latin typeface="+mn-lt"/>
            <a:cs typeface="+mn-cs"/>
          </a:endParaRPr>
        </a:p>
      </xdr:txBody>
    </xdr:sp>
    <xdr:clientData/>
  </xdr:twoCellAnchor>
  <xdr:twoCellAnchor>
    <xdr:from>
      <xdr:col>7</xdr:col>
      <xdr:colOff>39961</xdr:colOff>
      <xdr:row>7</xdr:row>
      <xdr:rowOff>161624</xdr:rowOff>
    </xdr:from>
    <xdr:to>
      <xdr:col>8</xdr:col>
      <xdr:colOff>300529</xdr:colOff>
      <xdr:row>9</xdr:row>
      <xdr:rowOff>90526</xdr:rowOff>
    </xdr:to>
    <xdr:sp macro="" textlink="">
      <xdr:nvSpPr>
        <xdr:cNvPr id="13" name="Rounded Rectangle 14">
          <a:hlinkClick xmlns:r="http://schemas.openxmlformats.org/officeDocument/2006/relationships" r:id="rId7"/>
          <a:extLst>
            <a:ext uri="{FF2B5EF4-FFF2-40B4-BE49-F238E27FC236}">
              <a16:creationId xmlns:a16="http://schemas.microsoft.com/office/drawing/2014/main" id="{D7A4E705-76AF-4187-A442-4D17E7DDEE60}"/>
            </a:ext>
          </a:extLst>
        </xdr:cNvPr>
        <xdr:cNvSpPr/>
      </xdr:nvSpPr>
      <xdr:spPr>
        <a:xfrm>
          <a:off x="3036505" y="1191638"/>
          <a:ext cx="948996"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solidFill>
                <a:schemeClr val="lt1"/>
              </a:solidFill>
              <a:latin typeface="+mn-lt"/>
              <a:ea typeface="+mn-ea"/>
              <a:cs typeface="+mn-cs"/>
            </a:rPr>
            <a:t>نوفمبر</a:t>
          </a:r>
          <a:endParaRPr lang="ar-QA" sz="1600" b="1">
            <a:solidFill>
              <a:schemeClr val="lt1"/>
            </a:solidFill>
            <a:latin typeface="+mn-lt"/>
            <a:ea typeface="+mn-ea"/>
            <a:cs typeface="+mn-cs"/>
          </a:endParaRPr>
        </a:p>
      </xdr:txBody>
    </xdr:sp>
    <xdr:clientData/>
  </xdr:twoCellAnchor>
  <xdr:twoCellAnchor>
    <xdr:from>
      <xdr:col>5</xdr:col>
      <xdr:colOff>280007</xdr:colOff>
      <xdr:row>11</xdr:row>
      <xdr:rowOff>39831</xdr:rowOff>
    </xdr:from>
    <xdr:to>
      <xdr:col>6</xdr:col>
      <xdr:colOff>540575</xdr:colOff>
      <xdr:row>12</xdr:row>
      <xdr:rowOff>137773</xdr:rowOff>
    </xdr:to>
    <xdr:sp macro="" textlink="">
      <xdr:nvSpPr>
        <xdr:cNvPr id="14" name="Rounded Rectangle 14">
          <a:hlinkClick xmlns:r="http://schemas.openxmlformats.org/officeDocument/2006/relationships" r:id="rId8"/>
          <a:extLst>
            <a:ext uri="{FF2B5EF4-FFF2-40B4-BE49-F238E27FC236}">
              <a16:creationId xmlns:a16="http://schemas.microsoft.com/office/drawing/2014/main" id="{F2E1ABB6-867D-494E-B32C-84ADA8C052F5}"/>
            </a:ext>
          </a:extLst>
        </xdr:cNvPr>
        <xdr:cNvSpPr/>
      </xdr:nvSpPr>
      <xdr:spPr>
        <a:xfrm>
          <a:off x="4173314" y="1763528"/>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solidFill>
                <a:schemeClr val="lt1"/>
              </a:solidFill>
              <a:latin typeface="+mn-lt"/>
              <a:ea typeface="+mn-ea"/>
              <a:cs typeface="+mn-cs"/>
            </a:rPr>
            <a:t>فبراير</a:t>
          </a:r>
        </a:p>
      </xdr:txBody>
    </xdr:sp>
    <xdr:clientData/>
  </xdr:twoCellAnchor>
  <xdr:twoCellAnchor>
    <xdr:from>
      <xdr:col>2</xdr:col>
      <xdr:colOff>632297</xdr:colOff>
      <xdr:row>14</xdr:row>
      <xdr:rowOff>53735</xdr:rowOff>
    </xdr:from>
    <xdr:to>
      <xdr:col>4</xdr:col>
      <xdr:colOff>204438</xdr:colOff>
      <xdr:row>15</xdr:row>
      <xdr:rowOff>151677</xdr:rowOff>
    </xdr:to>
    <xdr:sp macro="" textlink="">
      <xdr:nvSpPr>
        <xdr:cNvPr id="15" name="Rounded Rectangle 14">
          <a:hlinkClick xmlns:r="http://schemas.openxmlformats.org/officeDocument/2006/relationships" r:id="rId9"/>
          <a:extLst>
            <a:ext uri="{FF2B5EF4-FFF2-40B4-BE49-F238E27FC236}">
              <a16:creationId xmlns:a16="http://schemas.microsoft.com/office/drawing/2014/main" id="{B80C02D8-9213-4F8C-8ADF-6E8B048CA9D3}"/>
            </a:ext>
          </a:extLst>
        </xdr:cNvPr>
        <xdr:cNvSpPr/>
      </xdr:nvSpPr>
      <xdr:spPr>
        <a:xfrm>
          <a:off x="5886307" y="2297694"/>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إبريل</a:t>
          </a:r>
          <a:endParaRPr lang="ar-QA" sz="1600" b="1">
            <a:latin typeface="+mn-lt"/>
            <a:cs typeface="+mn-cs"/>
          </a:endParaRPr>
        </a:p>
      </xdr:txBody>
    </xdr:sp>
    <xdr:clientData/>
  </xdr:twoCellAnchor>
  <xdr:twoCellAnchor>
    <xdr:from>
      <xdr:col>4</xdr:col>
      <xdr:colOff>401070</xdr:colOff>
      <xdr:row>14</xdr:row>
      <xdr:rowOff>53735</xdr:rowOff>
    </xdr:from>
    <xdr:to>
      <xdr:col>5</xdr:col>
      <xdr:colOff>661638</xdr:colOff>
      <xdr:row>15</xdr:row>
      <xdr:rowOff>151677</xdr:rowOff>
    </xdr:to>
    <xdr:sp macro="" textlink="">
      <xdr:nvSpPr>
        <xdr:cNvPr id="16" name="Rounded Rectangle 14">
          <a:hlinkClick xmlns:r="http://schemas.openxmlformats.org/officeDocument/2006/relationships" r:id="rId10"/>
          <a:extLst>
            <a:ext uri="{FF2B5EF4-FFF2-40B4-BE49-F238E27FC236}">
              <a16:creationId xmlns:a16="http://schemas.microsoft.com/office/drawing/2014/main" id="{F488FB33-A3AE-48D1-AB4E-075AE85D6061}"/>
            </a:ext>
          </a:extLst>
        </xdr:cNvPr>
        <xdr:cNvSpPr/>
      </xdr:nvSpPr>
      <xdr:spPr>
        <a:xfrm>
          <a:off x="4740679" y="2297694"/>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ar-QA" sz="1600" b="1">
              <a:solidFill>
                <a:schemeClr val="lt1"/>
              </a:solidFill>
              <a:latin typeface="+mn-lt"/>
              <a:ea typeface="+mn-ea"/>
              <a:cs typeface="+mn-cs"/>
            </a:rPr>
            <a:t>مايو</a:t>
          </a:r>
        </a:p>
      </xdr:txBody>
    </xdr:sp>
    <xdr:clientData/>
  </xdr:twoCellAnchor>
  <xdr:twoCellAnchor>
    <xdr:from>
      <xdr:col>6</xdr:col>
      <xdr:colOff>169842</xdr:colOff>
      <xdr:row>14</xdr:row>
      <xdr:rowOff>53735</xdr:rowOff>
    </xdr:from>
    <xdr:to>
      <xdr:col>7</xdr:col>
      <xdr:colOff>430411</xdr:colOff>
      <xdr:row>15</xdr:row>
      <xdr:rowOff>151677</xdr:rowOff>
    </xdr:to>
    <xdr:sp macro="" textlink="">
      <xdr:nvSpPr>
        <xdr:cNvPr id="17" name="Rounded Rectangle 14">
          <a:hlinkClick xmlns:r="http://schemas.openxmlformats.org/officeDocument/2006/relationships" r:id="rId11"/>
          <a:extLst>
            <a:ext uri="{FF2B5EF4-FFF2-40B4-BE49-F238E27FC236}">
              <a16:creationId xmlns:a16="http://schemas.microsoft.com/office/drawing/2014/main" id="{28ADD881-82D0-41A2-8196-C649007CBE9D}"/>
            </a:ext>
          </a:extLst>
        </xdr:cNvPr>
        <xdr:cNvSpPr/>
      </xdr:nvSpPr>
      <xdr:spPr>
        <a:xfrm>
          <a:off x="3595051" y="2297694"/>
          <a:ext cx="948996" cy="271362"/>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QA" sz="1600" b="1">
              <a:latin typeface="+mn-lt"/>
              <a:cs typeface="+mn-cs"/>
            </a:rPr>
            <a:t>يونيو</a:t>
          </a:r>
        </a:p>
      </xdr:txBody>
    </xdr:sp>
    <xdr:clientData/>
  </xdr:twoCellAnchor>
  <xdr:twoCellAnchor>
    <xdr:from>
      <xdr:col>3</xdr:col>
      <xdr:colOff>515432</xdr:colOff>
      <xdr:row>7</xdr:row>
      <xdr:rowOff>161624</xdr:rowOff>
    </xdr:from>
    <xdr:to>
      <xdr:col>5</xdr:col>
      <xdr:colOff>90930</xdr:colOff>
      <xdr:row>9</xdr:row>
      <xdr:rowOff>90526</xdr:rowOff>
    </xdr:to>
    <xdr:sp macro="" textlink="">
      <xdr:nvSpPr>
        <xdr:cNvPr id="18" name="Rounded Rectangle 14">
          <a:hlinkClick xmlns:r="http://schemas.openxmlformats.org/officeDocument/2006/relationships" r:id="rId12" tooltip="اضغط هنا"/>
          <a:extLst>
            <a:ext uri="{FF2B5EF4-FFF2-40B4-BE49-F238E27FC236}">
              <a16:creationId xmlns:a16="http://schemas.microsoft.com/office/drawing/2014/main" id="{468096EC-B4FE-45FC-A000-4EDDD215B245}"/>
            </a:ext>
          </a:extLst>
        </xdr:cNvPr>
        <xdr:cNvSpPr/>
      </xdr:nvSpPr>
      <xdr:spPr>
        <a:xfrm>
          <a:off x="5311387" y="1191638"/>
          <a:ext cx="952353" cy="275743"/>
        </a:xfrm>
        <a:prstGeom prst="roundRect">
          <a:avLst/>
        </a:prstGeom>
        <a:solidFill>
          <a:srgbClr val="6D91D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coolSlant"/>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ar-SA" sz="1600" b="1">
              <a:latin typeface="+mn-lt"/>
              <a:cs typeface="+mn-cs"/>
            </a:rPr>
            <a:t>سبتمبر</a:t>
          </a:r>
          <a:endParaRPr lang="ar-QA" sz="1600" b="1">
            <a:latin typeface="+mn-lt"/>
            <a:cs typeface="+mn-cs"/>
          </a:endParaRPr>
        </a:p>
      </xdr:txBody>
    </xdr:sp>
    <xdr:clientData/>
  </xdr:twoCellAnchor>
  <xdr:twoCellAnchor>
    <xdr:from>
      <xdr:col>0</xdr:col>
      <xdr:colOff>426655</xdr:colOff>
      <xdr:row>4</xdr:row>
      <xdr:rowOff>67529</xdr:rowOff>
    </xdr:from>
    <xdr:to>
      <xdr:col>2</xdr:col>
      <xdr:colOff>85069</xdr:colOff>
      <xdr:row>6</xdr:row>
      <xdr:rowOff>86545</xdr:rowOff>
    </xdr:to>
    <xdr:sp macro="" textlink="">
      <xdr:nvSpPr>
        <xdr:cNvPr id="31" name="Rounded Rectangle 6">
          <a:hlinkClick xmlns:r="http://schemas.openxmlformats.org/officeDocument/2006/relationships" r:id="rId13"/>
          <a:extLst>
            <a:ext uri="{FF2B5EF4-FFF2-40B4-BE49-F238E27FC236}">
              <a16:creationId xmlns:a16="http://schemas.microsoft.com/office/drawing/2014/main" id="{914BB0C0-D288-4A1A-A4B3-11CAD4D5C42E}"/>
            </a:ext>
          </a:extLst>
        </xdr:cNvPr>
        <xdr:cNvSpPr/>
      </xdr:nvSpPr>
      <xdr:spPr>
        <a:xfrm>
          <a:off x="7363481" y="677129"/>
          <a:ext cx="1030014" cy="285716"/>
        </a:xfrm>
        <a:prstGeom prst="round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rtlCol="1" anchor="ctr"/>
        <a:lstStyle/>
        <a:p>
          <a:pPr marL="0" marR="0" lvl="0" indent="0" algn="ctr" defTabSz="914400" rtl="1" eaLnBrk="1" fontAlgn="auto" latinLnBrk="0" hangingPunct="1">
            <a:lnSpc>
              <a:spcPct val="100000"/>
            </a:lnSpc>
            <a:spcBef>
              <a:spcPts val="0"/>
            </a:spcBef>
            <a:spcAft>
              <a:spcPts val="0"/>
            </a:spcAft>
            <a:buClrTx/>
            <a:buSzTx/>
            <a:buFontTx/>
            <a:buNone/>
            <a:tabLst/>
            <a:defRPr/>
          </a:pPr>
          <a:r>
            <a:rPr kumimoji="0" lang="ar-SA"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rPr>
            <a:t>التقارير</a:t>
          </a:r>
          <a:endParaRPr kumimoji="0" lang="ar-EG" sz="1200" b="1" i="0" u="none" strike="noStrike" kern="0" cap="none" spc="0" normalizeH="0" baseline="0" noProof="0">
            <a:ln>
              <a:noFill/>
            </a:ln>
            <a:solidFill>
              <a:sysClr val="windowText" lastClr="000000"/>
            </a:solidFill>
            <a:effectLst/>
            <a:uLnTx/>
            <a:uFillTx/>
            <a:latin typeface="JF Flat" pitchFamily="2" charset="-78"/>
            <a:ea typeface="+mn-ea"/>
            <a:cs typeface="JF Flat" pitchFamily="2" charset="-7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1276350</xdr:colOff>
      <xdr:row>0</xdr:row>
      <xdr:rowOff>95251</xdr:rowOff>
    </xdr:from>
    <xdr:to>
      <xdr:col>8</xdr:col>
      <xdr:colOff>682487</xdr:colOff>
      <xdr:row>0</xdr:row>
      <xdr:rowOff>1126435</xdr:rowOff>
    </xdr:to>
    <mc:AlternateContent xmlns:mc="http://schemas.openxmlformats.org/markup-compatibility/2006" xmlns:sle15="http://schemas.microsoft.com/office/drawing/2012/slicer">
      <mc:Choice Requires="sle15">
        <xdr:graphicFrame macro="">
          <xdr:nvGraphicFramePr>
            <xdr:cNvPr id="2" name="الأقسام">
              <a:extLst>
                <a:ext uri="{FF2B5EF4-FFF2-40B4-BE49-F238E27FC236}">
                  <a16:creationId xmlns:a16="http://schemas.microsoft.com/office/drawing/2014/main" id="{10E5D16A-E98B-492E-9245-EB5680A3D304}"/>
                </a:ext>
              </a:extLst>
            </xdr:cNvPr>
            <xdr:cNvGraphicFramePr/>
          </xdr:nvGraphicFramePr>
          <xdr:xfrm>
            <a:off x="0" y="0"/>
            <a:ext cx="0" cy="0"/>
          </xdr:xfrm>
          <a:graphic>
            <a:graphicData uri="http://schemas.microsoft.com/office/drawing/2010/slicer">
              <sle:slicer xmlns:sle="http://schemas.microsoft.com/office/drawing/2010/slicer" name="الأقسام"/>
            </a:graphicData>
          </a:graphic>
        </xdr:graphicFrame>
      </mc:Choice>
      <mc:Fallback xmlns="">
        <xdr:sp macro="" textlink="">
          <xdr:nvSpPr>
            <xdr:cNvPr id="0" name=""/>
            <xdr:cNvSpPr>
              <a:spLocks noTextEdit="1"/>
            </xdr:cNvSpPr>
          </xdr:nvSpPr>
          <xdr:spPr>
            <a:xfrm>
              <a:off x="11282092487" y="95251"/>
              <a:ext cx="6833980" cy="1031184"/>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2</xdr:col>
      <xdr:colOff>576469</xdr:colOff>
      <xdr:row>0</xdr:row>
      <xdr:rowOff>298174</xdr:rowOff>
    </xdr:from>
    <xdr:to>
      <xdr:col>2</xdr:col>
      <xdr:colOff>1133061</xdr:colOff>
      <xdr:row>0</xdr:row>
      <xdr:rowOff>854765</xdr:rowOff>
    </xdr:to>
    <xdr:pic>
      <xdr:nvPicPr>
        <xdr:cNvPr id="3" name="Graphic 2" descr="Home with solid fill">
          <a:hlinkClick xmlns:r="http://schemas.openxmlformats.org/officeDocument/2006/relationships" r:id="rId1" tooltip="اضغط هنا"/>
          <a:extLst>
            <a:ext uri="{FF2B5EF4-FFF2-40B4-BE49-F238E27FC236}">
              <a16:creationId xmlns:a16="http://schemas.microsoft.com/office/drawing/2014/main" id="{54CE19BE-2447-4FA4-9E55-D297EBB3EB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4831259" y="298174"/>
          <a:ext cx="556592" cy="5565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1257630</xdr:colOff>
      <xdr:row>1</xdr:row>
      <xdr:rowOff>99061</xdr:rowOff>
    </xdr:from>
    <xdr:to>
      <xdr:col>2</xdr:col>
      <xdr:colOff>442290</xdr:colOff>
      <xdr:row>1</xdr:row>
      <xdr:rowOff>541021</xdr:rowOff>
    </xdr:to>
    <xdr:pic>
      <xdr:nvPicPr>
        <xdr:cNvPr id="2" name="Graphic 1" descr="Home with solid fill">
          <a:hlinkClick xmlns:r="http://schemas.openxmlformats.org/officeDocument/2006/relationships" r:id="rId1" tooltip="اضغط هنا"/>
          <a:extLst>
            <a:ext uri="{FF2B5EF4-FFF2-40B4-BE49-F238E27FC236}">
              <a16:creationId xmlns:a16="http://schemas.microsoft.com/office/drawing/2014/main" id="{1062F599-E236-49EE-9312-7EFEA2EED2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7129850" y="99061"/>
          <a:ext cx="441960" cy="4419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1257630</xdr:colOff>
      <xdr:row>1</xdr:row>
      <xdr:rowOff>99061</xdr:rowOff>
    </xdr:from>
    <xdr:to>
      <xdr:col>2</xdr:col>
      <xdr:colOff>442290</xdr:colOff>
      <xdr:row>1</xdr:row>
      <xdr:rowOff>541021</xdr:rowOff>
    </xdr:to>
    <xdr:pic>
      <xdr:nvPicPr>
        <xdr:cNvPr id="4" name="Graphic 3" descr="Home with solid fill">
          <a:hlinkClick xmlns:r="http://schemas.openxmlformats.org/officeDocument/2006/relationships" r:id="rId1" tooltip="اضغط هنا"/>
          <a:extLst>
            <a:ext uri="{FF2B5EF4-FFF2-40B4-BE49-F238E27FC236}">
              <a16:creationId xmlns:a16="http://schemas.microsoft.com/office/drawing/2014/main" id="{BDF4C2E1-9CFD-42F3-B034-F146B03737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36596450" y="99061"/>
          <a:ext cx="441960" cy="4419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13254</xdr:colOff>
      <xdr:row>0</xdr:row>
      <xdr:rowOff>331304</xdr:rowOff>
    </xdr:from>
    <xdr:to>
      <xdr:col>8</xdr:col>
      <xdr:colOff>99391</xdr:colOff>
      <xdr:row>0</xdr:row>
      <xdr:rowOff>788101</xdr:rowOff>
    </xdr:to>
    <xdr:grpSp>
      <xdr:nvGrpSpPr>
        <xdr:cNvPr id="3" name="Group 2">
          <a:extLst>
            <a:ext uri="{FF2B5EF4-FFF2-40B4-BE49-F238E27FC236}">
              <a16:creationId xmlns:a16="http://schemas.microsoft.com/office/drawing/2014/main" id="{0B3F16BF-24D6-4E98-BA85-7464A70E5935}"/>
            </a:ext>
          </a:extLst>
        </xdr:cNvPr>
        <xdr:cNvGrpSpPr/>
      </xdr:nvGrpSpPr>
      <xdr:grpSpPr>
        <a:xfrm>
          <a:off x="11285094105" y="331304"/>
          <a:ext cx="3922641" cy="456797"/>
          <a:chOff x="11373612001" y="364065"/>
          <a:chExt cx="3505198" cy="499534"/>
        </a:xfrm>
      </xdr:grpSpPr>
      <xdr:sp macro="" textlink="">
        <xdr:nvSpPr>
          <xdr:cNvPr id="4" name="Parallelogram 3">
            <a:extLst>
              <a:ext uri="{FF2B5EF4-FFF2-40B4-BE49-F238E27FC236}">
                <a16:creationId xmlns:a16="http://schemas.microsoft.com/office/drawing/2014/main" id="{B1DF1C40-477C-43D3-91FC-E2FB154C4620}"/>
              </a:ext>
            </a:extLst>
          </xdr:cNvPr>
          <xdr:cNvSpPr/>
        </xdr:nvSpPr>
        <xdr:spPr>
          <a:xfrm>
            <a:off x="11376617665" y="372532"/>
            <a:ext cx="499534" cy="491067"/>
          </a:xfrm>
          <a:prstGeom prst="parallelogram">
            <a:avLst/>
          </a:prstGeom>
          <a:solidFill>
            <a:schemeClr val="accent1">
              <a:lumMod val="60000"/>
              <a:lumOff val="40000"/>
            </a:schemeClr>
          </a:solidFill>
          <a:effectLst>
            <a:outerShdw blurRad="50800" dist="38100" dir="5400000" algn="t" rotWithShape="0">
              <a:prstClr val="black">
                <a:alpha val="40000"/>
              </a:prstClr>
            </a:outerShdw>
          </a:effectLst>
          <a:scene3d>
            <a:camera prst="orthographicFront"/>
            <a:lightRig rig="threePt" dir="t"/>
          </a:scene3d>
          <a:sp3d>
            <a:bevelT/>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1" anchor="t"/>
          <a:lstStyle/>
          <a:p>
            <a:pPr algn="r" rtl="1"/>
            <a:endParaRPr lang="ar-SA" sz="1100"/>
          </a:p>
        </xdr:txBody>
      </xdr:sp>
      <xdr:sp macro="" textlink="">
        <xdr:nvSpPr>
          <xdr:cNvPr id="5" name="Parallelogram 4">
            <a:extLst>
              <a:ext uri="{FF2B5EF4-FFF2-40B4-BE49-F238E27FC236}">
                <a16:creationId xmlns:a16="http://schemas.microsoft.com/office/drawing/2014/main" id="{9A223010-19F0-4875-B09A-753D5E141022}"/>
              </a:ext>
            </a:extLst>
          </xdr:cNvPr>
          <xdr:cNvSpPr/>
        </xdr:nvSpPr>
        <xdr:spPr>
          <a:xfrm>
            <a:off x="11373612001" y="364065"/>
            <a:ext cx="3022600" cy="491067"/>
          </a:xfrm>
          <a:prstGeom prst="parallelogram">
            <a:avLst/>
          </a:prstGeom>
          <a:solidFill>
            <a:sysClr val="window" lastClr="FFFFFF"/>
          </a:solidFill>
          <a:ln>
            <a:noFill/>
          </a:ln>
          <a:effectLst>
            <a:outerShdw blurRad="50800" dist="38100" dir="2700000" algn="tl" rotWithShape="0">
              <a:prstClr val="black">
                <a:alpha val="40000"/>
              </a:prstClr>
            </a:outerShdw>
          </a:effectLst>
          <a:scene3d>
            <a:camera prst="orthographicFront"/>
            <a:lightRig rig="threePt" dir="t"/>
          </a:scene3d>
          <a:sp3d>
            <a:bevelT/>
          </a:sp3d>
        </xdr:spPr>
        <xdr:style>
          <a:lnRef idx="2">
            <a:schemeClr val="accent2"/>
          </a:lnRef>
          <a:fillRef idx="1">
            <a:schemeClr val="lt1"/>
          </a:fillRef>
          <a:effectRef idx="0">
            <a:schemeClr val="accent2"/>
          </a:effectRef>
          <a:fontRef idx="minor">
            <a:schemeClr val="dk1"/>
          </a:fontRef>
        </xdr:style>
        <xdr:txBody>
          <a:bodyPr vertOverflow="clip" horzOverflow="clip" rtlCol="1" anchor="ctr"/>
          <a:lstStyle/>
          <a:p>
            <a:pPr algn="ctr" rtl="1"/>
            <a:r>
              <a:rPr lang="ar-SA" sz="1800" b="1"/>
              <a:t>تقرير مفصل لكل موظف</a:t>
            </a:r>
          </a:p>
        </xdr:txBody>
      </xdr:sp>
    </xdr:grpSp>
    <xdr:clientData/>
  </xdr:twoCellAnchor>
  <xdr:twoCellAnchor editAs="oneCell">
    <xdr:from>
      <xdr:col>1</xdr:col>
      <xdr:colOff>278296</xdr:colOff>
      <xdr:row>0</xdr:row>
      <xdr:rowOff>331305</xdr:rowOff>
    </xdr:from>
    <xdr:to>
      <xdr:col>2</xdr:col>
      <xdr:colOff>410818</xdr:colOff>
      <xdr:row>1</xdr:row>
      <xdr:rowOff>39757</xdr:rowOff>
    </xdr:to>
    <xdr:pic>
      <xdr:nvPicPr>
        <xdr:cNvPr id="6" name="Graphic 5" descr="Home with solid fill">
          <a:hlinkClick xmlns:r="http://schemas.openxmlformats.org/officeDocument/2006/relationships" r:id="rId1" tooltip="اضغط هنا"/>
          <a:extLst>
            <a:ext uri="{FF2B5EF4-FFF2-40B4-BE49-F238E27FC236}">
              <a16:creationId xmlns:a16="http://schemas.microsoft.com/office/drawing/2014/main" id="{FA719F28-E9AF-47BF-8B85-A2D142541CD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1289354677" y="331305"/>
          <a:ext cx="556592" cy="5565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81;&#1590;&#1608;&#1585;%20&#1608;&#1575;&#1606;&#1589;&#1585;&#1575;&#1601;%20&#1575;&#1604;&#1605;&#1608;&#1592;&#1601;&#1610;&#1606;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581;&#1590;&#1608;&#1585;%20&#1608;&#1575;&#1606;&#1589;&#1585;&#1575;&#1601;%20&#1575;&#1604;&#1605;&#1608;&#1592;&#1601;&#1610;&#1606;%20-%20Cop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صفحه الرئيسيه"/>
      <sheetName val="بيانات الموظفين"/>
      <sheetName val="حضور وانصراف8"/>
      <sheetName val="حضور وانصراف 9"/>
      <sheetName val="تصريح اذن8"/>
      <sheetName val="تصريح اذن9"/>
      <sheetName val="التقرير المفصل"/>
    </sheetNames>
    <sheetDataSet>
      <sheetData sheetId="0"/>
      <sheetData sheetId="1"/>
      <sheetData sheetId="2">
        <row r="5">
          <cell r="A5" t="str">
            <v>م</v>
          </cell>
          <cell r="B5" t="str">
            <v>التاريخ</v>
          </cell>
          <cell r="C5" t="str">
            <v>كود الموظف</v>
          </cell>
          <cell r="D5" t="str">
            <v>اسم الموظف</v>
          </cell>
          <cell r="F5" t="str">
            <v>مواعيد العمل الفعلية</v>
          </cell>
          <cell r="J5" t="str">
            <v>مواعيد العمل الرسمية</v>
          </cell>
          <cell r="N5" t="str">
            <v>التأخير عن الحضور</v>
          </cell>
          <cell r="O5" t="str">
            <v>خروج قبل الانصراف</v>
          </cell>
          <cell r="P5" t="str">
            <v>مدة السماح</v>
          </cell>
          <cell r="Q5" t="str">
            <v>الحضور قبل الموعد الرسمي</v>
          </cell>
          <cell r="R5" t="str">
            <v>الخروج بعد الانصراف</v>
          </cell>
        </row>
        <row r="6">
          <cell r="F6" t="str">
            <v>حضور</v>
          </cell>
          <cell r="G6" t="str">
            <v>انصراف</v>
          </cell>
          <cell r="H6" t="str">
            <v>عدد الساعات</v>
          </cell>
          <cell r="J6" t="str">
            <v>حضور</v>
          </cell>
          <cell r="K6" t="str">
            <v>انصراف</v>
          </cell>
          <cell r="L6" t="str">
            <v>عدد الساعات</v>
          </cell>
        </row>
        <row r="7">
          <cell r="A7">
            <v>1</v>
          </cell>
          <cell r="B7">
            <v>44425</v>
          </cell>
          <cell r="C7">
            <v>114</v>
          </cell>
          <cell r="D7" t="str">
            <v>أنور محمد عبدالله  بني عطا</v>
          </cell>
          <cell r="F7">
            <v>0.33611111111111108</v>
          </cell>
          <cell r="G7">
            <v>0.58333333333333337</v>
          </cell>
          <cell r="H7">
            <v>0.24722222222222229</v>
          </cell>
          <cell r="J7">
            <v>0.29166666666666702</v>
          </cell>
          <cell r="K7">
            <v>0.58333333333333304</v>
          </cell>
          <cell r="L7">
            <v>0.29166666666666602</v>
          </cell>
          <cell r="N7">
            <v>4.4444444444444065E-2</v>
          </cell>
          <cell r="O7" t="str">
            <v/>
          </cell>
          <cell r="P7">
            <v>3.472222222222222E-3</v>
          </cell>
          <cell r="Q7" t="str">
            <v/>
          </cell>
          <cell r="R7" t="str">
            <v/>
          </cell>
        </row>
        <row r="8">
          <cell r="A8">
            <v>2</v>
          </cell>
          <cell r="B8">
            <v>44425</v>
          </cell>
          <cell r="C8">
            <v>25</v>
          </cell>
          <cell r="D8" t="str">
            <v>ابراهيم شوقى ابراهيم احمد عبدالهادى</v>
          </cell>
          <cell r="F8">
            <v>0.3888888888888889</v>
          </cell>
          <cell r="G8">
            <v>0.59027777777777779</v>
          </cell>
          <cell r="H8">
            <v>0.2013888888888889</v>
          </cell>
          <cell r="J8">
            <v>0.29166666666666702</v>
          </cell>
          <cell r="K8">
            <v>0.58333333333333304</v>
          </cell>
          <cell r="L8">
            <v>0.29166666666666602</v>
          </cell>
          <cell r="N8">
            <v>9.7222222222221877E-2</v>
          </cell>
          <cell r="O8" t="str">
            <v/>
          </cell>
          <cell r="P8">
            <v>3.472222222222222E-3</v>
          </cell>
          <cell r="Q8" t="str">
            <v/>
          </cell>
          <cell r="R8">
            <v>6.9444444444447528E-3</v>
          </cell>
        </row>
        <row r="9">
          <cell r="A9">
            <v>3</v>
          </cell>
          <cell r="B9">
            <v>44425</v>
          </cell>
          <cell r="C9">
            <v>59</v>
          </cell>
          <cell r="D9" t="str">
            <v>احمد سميح محمد عبابنه</v>
          </cell>
          <cell r="F9">
            <v>0.38472222222222219</v>
          </cell>
          <cell r="G9">
            <v>0.57638888888888895</v>
          </cell>
          <cell r="H9">
            <v>0.19166666666666676</v>
          </cell>
          <cell r="J9">
            <v>0.29166666666666702</v>
          </cell>
          <cell r="K9">
            <v>0.58333333333333304</v>
          </cell>
          <cell r="L9">
            <v>0.29166666666666602</v>
          </cell>
          <cell r="N9">
            <v>9.3055555555555169E-2</v>
          </cell>
          <cell r="O9">
            <v>6.9444444444440867E-3</v>
          </cell>
          <cell r="P9">
            <v>3.472222222222222E-3</v>
          </cell>
          <cell r="Q9" t="str">
            <v/>
          </cell>
          <cell r="R9" t="str">
            <v/>
          </cell>
        </row>
        <row r="10">
          <cell r="A10">
            <v>4</v>
          </cell>
          <cell r="B10">
            <v>44425</v>
          </cell>
          <cell r="C10">
            <v>19</v>
          </cell>
          <cell r="D10" t="str">
            <v>حجاج طه محمد  سيد</v>
          </cell>
          <cell r="F10">
            <v>0.41736111111111113</v>
          </cell>
          <cell r="G10">
            <v>0.57291666666666663</v>
          </cell>
          <cell r="H10">
            <v>0.1555555555555555</v>
          </cell>
          <cell r="J10">
            <v>0.29166666666666702</v>
          </cell>
          <cell r="K10">
            <v>0.58333333333333304</v>
          </cell>
          <cell r="L10">
            <v>0.29166666666666602</v>
          </cell>
          <cell r="N10">
            <v>0.12569444444444411</v>
          </cell>
          <cell r="O10">
            <v>1.0416666666666408E-2</v>
          </cell>
          <cell r="P10">
            <v>3.472222222222222E-3</v>
          </cell>
          <cell r="Q10" t="str">
            <v/>
          </cell>
          <cell r="R10" t="str">
            <v/>
          </cell>
        </row>
        <row r="11">
          <cell r="A11">
            <v>5</v>
          </cell>
          <cell r="B11">
            <v>44425</v>
          </cell>
          <cell r="C11">
            <v>115</v>
          </cell>
          <cell r="D11" t="str">
            <v>حسن يوسف احمد على حاجى</v>
          </cell>
          <cell r="F11">
            <v>0.29305555555555557</v>
          </cell>
          <cell r="G11">
            <v>0.58333333333333337</v>
          </cell>
          <cell r="H11">
            <v>0.2902777777777778</v>
          </cell>
          <cell r="J11">
            <v>0.29166666666666702</v>
          </cell>
          <cell r="K11">
            <v>0.58333333333333304</v>
          </cell>
          <cell r="L11">
            <v>0.29166666666666602</v>
          </cell>
          <cell r="N11">
            <v>1.3888888888885509E-3</v>
          </cell>
          <cell r="O11" t="str">
            <v/>
          </cell>
          <cell r="P11" t="str">
            <v/>
          </cell>
          <cell r="Q11" t="str">
            <v/>
          </cell>
          <cell r="R11" t="str">
            <v/>
          </cell>
        </row>
        <row r="12">
          <cell r="A12">
            <v>6</v>
          </cell>
          <cell r="B12">
            <v>44425</v>
          </cell>
          <cell r="C12">
            <v>84</v>
          </cell>
          <cell r="D12" t="str">
            <v>زاهر حمد   دللو</v>
          </cell>
          <cell r="F12">
            <v>0.29236111111111113</v>
          </cell>
          <cell r="G12">
            <v>0.58333333333333337</v>
          </cell>
          <cell r="H12">
            <v>0.29097222222222224</v>
          </cell>
          <cell r="J12">
            <v>0.29166666666666702</v>
          </cell>
          <cell r="K12">
            <v>0.58333333333333304</v>
          </cell>
          <cell r="L12">
            <v>0.29166666666666602</v>
          </cell>
          <cell r="N12">
            <v>6.9444444444410891E-4</v>
          </cell>
          <cell r="O12" t="str">
            <v/>
          </cell>
          <cell r="P12" t="str">
            <v/>
          </cell>
          <cell r="Q12" t="str">
            <v/>
          </cell>
          <cell r="R12" t="str">
            <v/>
          </cell>
        </row>
        <row r="13">
          <cell r="A13">
            <v>7</v>
          </cell>
          <cell r="B13">
            <v>44425</v>
          </cell>
          <cell r="C13">
            <v>88</v>
          </cell>
          <cell r="D13" t="str">
            <v>سيف سعيد حميد  العلوى</v>
          </cell>
          <cell r="F13">
            <v>0.30486111111111108</v>
          </cell>
          <cell r="G13">
            <v>0.58333333333333337</v>
          </cell>
          <cell r="H13">
            <v>0.27847222222222229</v>
          </cell>
          <cell r="J13">
            <v>0.29166666666666702</v>
          </cell>
          <cell r="K13">
            <v>0.58333333333333304</v>
          </cell>
          <cell r="L13">
            <v>0.29166666666666602</v>
          </cell>
          <cell r="N13">
            <v>1.3194444444444065E-2</v>
          </cell>
          <cell r="O13" t="str">
            <v/>
          </cell>
          <cell r="P13">
            <v>3.472222222222222E-3</v>
          </cell>
          <cell r="Q13" t="str">
            <v/>
          </cell>
          <cell r="R13" t="str">
            <v/>
          </cell>
        </row>
        <row r="14">
          <cell r="A14">
            <v>8</v>
          </cell>
          <cell r="B14">
            <v>44425</v>
          </cell>
          <cell r="C14">
            <v>50</v>
          </cell>
          <cell r="D14" t="str">
            <v>عزت شعبان ابراهيم  محمد</v>
          </cell>
          <cell r="F14">
            <v>0.37916666666666665</v>
          </cell>
          <cell r="G14">
            <v>0.58333333333333337</v>
          </cell>
          <cell r="H14">
            <v>0.20416666666666672</v>
          </cell>
          <cell r="J14">
            <v>0.29166666666666702</v>
          </cell>
          <cell r="K14">
            <v>0.58333333333333304</v>
          </cell>
          <cell r="L14">
            <v>0.29166666666666602</v>
          </cell>
          <cell r="N14">
            <v>8.7499999999999634E-2</v>
          </cell>
          <cell r="O14" t="str">
            <v/>
          </cell>
          <cell r="P14">
            <v>3.472222222222222E-3</v>
          </cell>
          <cell r="Q14" t="str">
            <v/>
          </cell>
          <cell r="R14" t="str">
            <v/>
          </cell>
        </row>
        <row r="15">
          <cell r="A15">
            <v>9</v>
          </cell>
          <cell r="B15">
            <v>44425</v>
          </cell>
          <cell r="C15">
            <v>67</v>
          </cell>
          <cell r="D15" t="str">
            <v>فادي محمد فوزى  طمليه</v>
          </cell>
          <cell r="F15">
            <v>0.43333333333333335</v>
          </cell>
          <cell r="G15">
            <v>0.58333333333333337</v>
          </cell>
          <cell r="H15">
            <v>0.15000000000000002</v>
          </cell>
          <cell r="J15">
            <v>0.29166666666666702</v>
          </cell>
          <cell r="K15">
            <v>0.58333333333333304</v>
          </cell>
          <cell r="L15">
            <v>0.29166666666666602</v>
          </cell>
          <cell r="N15">
            <v>0.14166666666666633</v>
          </cell>
          <cell r="O15" t="str">
            <v/>
          </cell>
          <cell r="P15">
            <v>3.472222222222222E-3</v>
          </cell>
          <cell r="Q15" t="str">
            <v/>
          </cell>
          <cell r="R15" t="str">
            <v/>
          </cell>
        </row>
        <row r="16">
          <cell r="A16">
            <v>10</v>
          </cell>
          <cell r="B16">
            <v>44425</v>
          </cell>
          <cell r="C16">
            <v>60</v>
          </cell>
          <cell r="D16" t="str">
            <v>محمود عبدالحميد محمود  البابلى</v>
          </cell>
          <cell r="F16">
            <v>0.3263888888888889</v>
          </cell>
          <cell r="G16">
            <v>0.58333333333333337</v>
          </cell>
          <cell r="H16">
            <v>0.25694444444444448</v>
          </cell>
          <cell r="J16">
            <v>0.29166666666666702</v>
          </cell>
          <cell r="K16">
            <v>0.58333333333333304</v>
          </cell>
          <cell r="L16">
            <v>0.29166666666666602</v>
          </cell>
          <cell r="N16">
            <v>3.4722222222221877E-2</v>
          </cell>
          <cell r="O16" t="str">
            <v/>
          </cell>
          <cell r="P16">
            <v>3.472222222222222E-3</v>
          </cell>
          <cell r="Q16" t="str">
            <v/>
          </cell>
          <cell r="R16" t="str">
            <v/>
          </cell>
        </row>
        <row r="17">
          <cell r="A17">
            <v>11</v>
          </cell>
          <cell r="B17">
            <v>44426</v>
          </cell>
          <cell r="C17">
            <v>108</v>
          </cell>
          <cell r="D17" t="str">
            <v>احمد محمود حسن  شناق</v>
          </cell>
          <cell r="F17">
            <v>0.29236111111111113</v>
          </cell>
          <cell r="G17">
            <v>0.58333333333333337</v>
          </cell>
          <cell r="H17">
            <v>0.29097222222222224</v>
          </cell>
          <cell r="J17">
            <v>0.29166666666666702</v>
          </cell>
          <cell r="K17">
            <v>0.58333333333333304</v>
          </cell>
          <cell r="L17">
            <v>0.29166666666666602</v>
          </cell>
          <cell r="N17">
            <v>6.9444444444410891E-4</v>
          </cell>
          <cell r="O17" t="str">
            <v/>
          </cell>
          <cell r="P17" t="str">
            <v/>
          </cell>
          <cell r="Q17" t="str">
            <v/>
          </cell>
          <cell r="R17" t="str">
            <v/>
          </cell>
        </row>
        <row r="18">
          <cell r="A18">
            <v>12</v>
          </cell>
          <cell r="B18">
            <v>44426</v>
          </cell>
          <cell r="C18">
            <v>98</v>
          </cell>
          <cell r="D18" t="str">
            <v>محمد رشدى حامد  احمد</v>
          </cell>
          <cell r="F18">
            <v>0.29236111111111113</v>
          </cell>
          <cell r="G18">
            <v>0.58333333333333337</v>
          </cell>
          <cell r="H18">
            <v>0.29097222222222224</v>
          </cell>
          <cell r="J18">
            <v>0.29166666666666702</v>
          </cell>
          <cell r="K18">
            <v>0.58333333333333304</v>
          </cell>
          <cell r="L18">
            <v>0.29166666666666602</v>
          </cell>
          <cell r="N18">
            <v>6.9444444444410891E-4</v>
          </cell>
          <cell r="O18" t="str">
            <v/>
          </cell>
          <cell r="P18" t="str">
            <v/>
          </cell>
          <cell r="Q18" t="str">
            <v/>
          </cell>
          <cell r="R18" t="str">
            <v/>
          </cell>
        </row>
        <row r="19">
          <cell r="A19">
            <v>13</v>
          </cell>
          <cell r="B19">
            <v>44426</v>
          </cell>
          <cell r="C19">
            <v>91</v>
          </cell>
          <cell r="D19" t="str">
            <v>اكمل فاروق سليمان  سليم</v>
          </cell>
          <cell r="F19">
            <v>0.29375000000000001</v>
          </cell>
          <cell r="G19">
            <v>0.58333333333333337</v>
          </cell>
          <cell r="H19">
            <v>0.28958333333333336</v>
          </cell>
          <cell r="J19">
            <v>0.29166666666666702</v>
          </cell>
          <cell r="K19">
            <v>0.58333333333333304</v>
          </cell>
          <cell r="L19">
            <v>0.29166666666666602</v>
          </cell>
          <cell r="N19">
            <v>2.0833333333329929E-3</v>
          </cell>
          <cell r="O19" t="str">
            <v/>
          </cell>
          <cell r="P19" t="str">
            <v/>
          </cell>
          <cell r="Q19" t="str">
            <v/>
          </cell>
          <cell r="R19" t="str">
            <v/>
          </cell>
        </row>
        <row r="20">
          <cell r="A20">
            <v>14</v>
          </cell>
          <cell r="B20">
            <v>44426</v>
          </cell>
          <cell r="C20">
            <v>52</v>
          </cell>
          <cell r="D20" t="str">
            <v>هاشم محمد فلاح الصرايره</v>
          </cell>
          <cell r="F20">
            <v>0.29444444444444445</v>
          </cell>
          <cell r="G20">
            <v>0.58333333333333337</v>
          </cell>
          <cell r="H20">
            <v>0.28888888888888892</v>
          </cell>
          <cell r="J20">
            <v>0.29166666666666702</v>
          </cell>
          <cell r="K20">
            <v>0.58333333333333304</v>
          </cell>
          <cell r="L20">
            <v>0.29166666666666602</v>
          </cell>
          <cell r="N20">
            <v>2.7777777777774348E-3</v>
          </cell>
          <cell r="O20" t="str">
            <v/>
          </cell>
          <cell r="P20" t="str">
            <v/>
          </cell>
          <cell r="Q20" t="str">
            <v/>
          </cell>
          <cell r="R20" t="str">
            <v/>
          </cell>
        </row>
        <row r="21">
          <cell r="A21">
            <v>15</v>
          </cell>
          <cell r="B21">
            <v>44426</v>
          </cell>
          <cell r="C21">
            <v>86</v>
          </cell>
          <cell r="D21" t="str">
            <v>محمد عبدالله ناصر النصف المنصورى</v>
          </cell>
          <cell r="F21">
            <v>0.30208333333333331</v>
          </cell>
          <cell r="G21">
            <v>0.58333333333333337</v>
          </cell>
          <cell r="H21">
            <v>0.28125000000000006</v>
          </cell>
          <cell r="J21">
            <v>0.29166666666666702</v>
          </cell>
          <cell r="K21">
            <v>0.58333333333333304</v>
          </cell>
          <cell r="L21">
            <v>0.29166666666666602</v>
          </cell>
          <cell r="N21">
            <v>1.0416666666666297E-2</v>
          </cell>
          <cell r="O21" t="str">
            <v/>
          </cell>
          <cell r="P21">
            <v>3.472222222222222E-3</v>
          </cell>
          <cell r="Q21" t="str">
            <v/>
          </cell>
          <cell r="R21" t="str">
            <v/>
          </cell>
        </row>
        <row r="22">
          <cell r="A22">
            <v>16</v>
          </cell>
          <cell r="B22">
            <v>44426</v>
          </cell>
          <cell r="C22">
            <v>30</v>
          </cell>
          <cell r="D22" t="str">
            <v>طاهر رضا حسين  الخطاطبه</v>
          </cell>
          <cell r="F22">
            <v>0.30416666666666664</v>
          </cell>
          <cell r="G22">
            <v>0.58333333333333337</v>
          </cell>
          <cell r="H22">
            <v>0.27916666666666673</v>
          </cell>
          <cell r="J22">
            <v>0.29166666666666702</v>
          </cell>
          <cell r="K22">
            <v>0.58333333333333304</v>
          </cell>
          <cell r="L22">
            <v>0.29166666666666602</v>
          </cell>
          <cell r="N22">
            <v>1.2499999999999623E-2</v>
          </cell>
          <cell r="O22" t="str">
            <v/>
          </cell>
          <cell r="P22">
            <v>3.472222222222222E-3</v>
          </cell>
          <cell r="Q22" t="str">
            <v/>
          </cell>
          <cell r="R22" t="str">
            <v/>
          </cell>
        </row>
        <row r="23">
          <cell r="A23">
            <v>17</v>
          </cell>
          <cell r="B23">
            <v>44426</v>
          </cell>
          <cell r="C23">
            <v>88</v>
          </cell>
          <cell r="D23" t="str">
            <v>سيف سعيد حميد  العلوى</v>
          </cell>
          <cell r="F23">
            <v>0.29375000000000001</v>
          </cell>
          <cell r="G23">
            <v>0.58333333333333337</v>
          </cell>
          <cell r="H23">
            <v>0.28958333333333336</v>
          </cell>
          <cell r="J23">
            <v>0.29166666666666702</v>
          </cell>
          <cell r="K23">
            <v>0.58333333333333304</v>
          </cell>
          <cell r="L23">
            <v>0.29166666666666602</v>
          </cell>
          <cell r="N23">
            <v>2.0833333333329929E-3</v>
          </cell>
          <cell r="O23" t="str">
            <v/>
          </cell>
          <cell r="P23" t="str">
            <v/>
          </cell>
          <cell r="Q23" t="str">
            <v/>
          </cell>
          <cell r="R23" t="str">
            <v/>
          </cell>
        </row>
        <row r="24">
          <cell r="A24">
            <v>18</v>
          </cell>
          <cell r="B24">
            <v>44426</v>
          </cell>
          <cell r="C24">
            <v>113</v>
          </cell>
          <cell r="D24" t="str">
            <v>احمد عبدالعزيز محمد  السيد</v>
          </cell>
          <cell r="F24">
            <v>0.30833333333333335</v>
          </cell>
          <cell r="G24">
            <v>0.58333333333333337</v>
          </cell>
          <cell r="H24">
            <v>0.27500000000000002</v>
          </cell>
          <cell r="J24">
            <v>0.29166666666666702</v>
          </cell>
          <cell r="K24">
            <v>0.58333333333333304</v>
          </cell>
          <cell r="L24">
            <v>0.29166666666666602</v>
          </cell>
          <cell r="N24">
            <v>1.666666666666633E-2</v>
          </cell>
          <cell r="O24" t="str">
            <v/>
          </cell>
          <cell r="P24">
            <v>3.472222222222222E-3</v>
          </cell>
          <cell r="Q24" t="str">
            <v/>
          </cell>
          <cell r="R24" t="str">
            <v/>
          </cell>
        </row>
        <row r="25">
          <cell r="A25">
            <v>19</v>
          </cell>
          <cell r="B25">
            <v>44426</v>
          </cell>
          <cell r="C25">
            <v>102</v>
          </cell>
          <cell r="D25" t="str">
            <v>بلال عدنان عيد  الغنميين</v>
          </cell>
          <cell r="F25">
            <v>0.30902777777777779</v>
          </cell>
          <cell r="G25">
            <v>0.58333333333333337</v>
          </cell>
          <cell r="H25">
            <v>0.27430555555555558</v>
          </cell>
          <cell r="J25">
            <v>0.29166666666666702</v>
          </cell>
          <cell r="K25">
            <v>0.58333333333333304</v>
          </cell>
          <cell r="L25">
            <v>0.29166666666666602</v>
          </cell>
          <cell r="N25">
            <v>1.7361111111110772E-2</v>
          </cell>
          <cell r="O25" t="str">
            <v/>
          </cell>
          <cell r="P25">
            <v>3.472222222222222E-3</v>
          </cell>
          <cell r="Q25" t="str">
            <v/>
          </cell>
          <cell r="R25" t="str">
            <v/>
          </cell>
        </row>
        <row r="26">
          <cell r="A26">
            <v>20</v>
          </cell>
          <cell r="B26">
            <v>44426</v>
          </cell>
          <cell r="C26">
            <v>60</v>
          </cell>
          <cell r="D26" t="str">
            <v>محمود عبدالحميد محمود  البابلى</v>
          </cell>
          <cell r="F26">
            <v>0.3347222222222222</v>
          </cell>
          <cell r="G26">
            <v>0.58333333333333337</v>
          </cell>
          <cell r="H26">
            <v>0.24861111111111117</v>
          </cell>
          <cell r="J26">
            <v>0.29166666666666702</v>
          </cell>
          <cell r="K26">
            <v>0.58333333333333304</v>
          </cell>
          <cell r="L26">
            <v>0.29166666666666602</v>
          </cell>
          <cell r="N26">
            <v>4.3055555555555181E-2</v>
          </cell>
          <cell r="O26" t="str">
            <v/>
          </cell>
          <cell r="P26">
            <v>3.472222222222222E-3</v>
          </cell>
          <cell r="Q26" t="str">
            <v/>
          </cell>
          <cell r="R26" t="str">
            <v/>
          </cell>
        </row>
        <row r="27">
          <cell r="A27">
            <v>21</v>
          </cell>
          <cell r="B27">
            <v>44427</v>
          </cell>
          <cell r="C27">
            <v>113</v>
          </cell>
          <cell r="D27" t="str">
            <v>احمد عبدالعزيز محمد  السيد</v>
          </cell>
          <cell r="F27">
            <v>0.30208333333333331</v>
          </cell>
          <cell r="G27">
            <v>0.58333333333333337</v>
          </cell>
          <cell r="H27">
            <v>0.28125000000000006</v>
          </cell>
          <cell r="J27">
            <v>0.29166666666666702</v>
          </cell>
          <cell r="K27">
            <v>0.58333333333333304</v>
          </cell>
          <cell r="L27">
            <v>0.29166666666666602</v>
          </cell>
          <cell r="N27">
            <v>1.0416666666666297E-2</v>
          </cell>
          <cell r="O27" t="str">
            <v/>
          </cell>
          <cell r="P27">
            <v>3.472222222222222E-3</v>
          </cell>
          <cell r="Q27" t="str">
            <v/>
          </cell>
          <cell r="R27" t="str">
            <v/>
          </cell>
        </row>
        <row r="28">
          <cell r="A28">
            <v>22</v>
          </cell>
          <cell r="B28">
            <v>44427</v>
          </cell>
          <cell r="C28">
            <v>108</v>
          </cell>
          <cell r="D28" t="str">
            <v>احمد محمود حسن  شناق</v>
          </cell>
          <cell r="F28">
            <v>0.29305555555555557</v>
          </cell>
          <cell r="G28">
            <v>0.58333333333333337</v>
          </cell>
          <cell r="H28">
            <v>0.2902777777777778</v>
          </cell>
          <cell r="J28">
            <v>0.29166666666666702</v>
          </cell>
          <cell r="K28">
            <v>0.58333333333333304</v>
          </cell>
          <cell r="L28">
            <v>0.29166666666666602</v>
          </cell>
          <cell r="N28">
            <v>1.3888888888885509E-3</v>
          </cell>
          <cell r="O28" t="str">
            <v/>
          </cell>
          <cell r="P28" t="str">
            <v/>
          </cell>
          <cell r="Q28" t="str">
            <v/>
          </cell>
          <cell r="R28" t="str">
            <v/>
          </cell>
        </row>
        <row r="29">
          <cell r="A29">
            <v>23</v>
          </cell>
          <cell r="B29">
            <v>44427</v>
          </cell>
          <cell r="C29">
            <v>113</v>
          </cell>
          <cell r="D29" t="str">
            <v>احمد عبدالعزيز محمد  السيد</v>
          </cell>
          <cell r="F29">
            <v>0.30208333333333331</v>
          </cell>
          <cell r="G29">
            <v>0.58333333333333337</v>
          </cell>
          <cell r="H29">
            <v>0.28125000000000006</v>
          </cell>
          <cell r="J29">
            <v>0.29166666666666702</v>
          </cell>
          <cell r="K29">
            <v>0.58333333333333304</v>
          </cell>
          <cell r="L29">
            <v>0.29166666666666602</v>
          </cell>
          <cell r="N29">
            <v>1.0416666666666297E-2</v>
          </cell>
          <cell r="O29" t="str">
            <v/>
          </cell>
          <cell r="P29">
            <v>3.472222222222222E-3</v>
          </cell>
          <cell r="Q29" t="str">
            <v/>
          </cell>
          <cell r="R29" t="str">
            <v/>
          </cell>
        </row>
        <row r="30">
          <cell r="A30">
            <v>24</v>
          </cell>
          <cell r="B30">
            <v>44427</v>
          </cell>
          <cell r="C30">
            <v>85</v>
          </cell>
          <cell r="D30" t="str">
            <v>بكر اسامه محمد عوض بنلادن</v>
          </cell>
          <cell r="F30">
            <v>0.36249999999999999</v>
          </cell>
          <cell r="G30">
            <v>0.58333333333333337</v>
          </cell>
          <cell r="H30">
            <v>0.22083333333333338</v>
          </cell>
          <cell r="J30">
            <v>0.29166666666666702</v>
          </cell>
          <cell r="K30">
            <v>0.58333333333333304</v>
          </cell>
          <cell r="L30">
            <v>0.29166666666666602</v>
          </cell>
          <cell r="N30">
            <v>7.0833333333332971E-2</v>
          </cell>
          <cell r="O30" t="str">
            <v/>
          </cell>
          <cell r="P30">
            <v>3.472222222222222E-3</v>
          </cell>
          <cell r="Q30" t="str">
            <v/>
          </cell>
          <cell r="R30" t="str">
            <v/>
          </cell>
        </row>
        <row r="31">
          <cell r="A31">
            <v>25</v>
          </cell>
          <cell r="B31">
            <v>44427</v>
          </cell>
          <cell r="C31">
            <v>88</v>
          </cell>
          <cell r="D31" t="str">
            <v>سيف سعيد حميد  العلوى</v>
          </cell>
          <cell r="F31">
            <v>0.30416666666666664</v>
          </cell>
          <cell r="G31">
            <v>0.58333333333333337</v>
          </cell>
          <cell r="H31">
            <v>0.27916666666666673</v>
          </cell>
          <cell r="J31">
            <v>0.29166666666666702</v>
          </cell>
          <cell r="K31">
            <v>0.58333333333333304</v>
          </cell>
          <cell r="L31">
            <v>0.29166666666666602</v>
          </cell>
          <cell r="N31">
            <v>1.2499999999999623E-2</v>
          </cell>
          <cell r="O31" t="str">
            <v/>
          </cell>
          <cell r="P31">
            <v>3.472222222222222E-3</v>
          </cell>
          <cell r="Q31" t="str">
            <v/>
          </cell>
          <cell r="R31" t="str">
            <v/>
          </cell>
        </row>
        <row r="32">
          <cell r="A32">
            <v>26</v>
          </cell>
          <cell r="B32">
            <v>44427</v>
          </cell>
          <cell r="C32">
            <v>82</v>
          </cell>
          <cell r="D32" t="str">
            <v>عبدالله    رمضاني</v>
          </cell>
          <cell r="F32">
            <v>0.29236111111111113</v>
          </cell>
          <cell r="G32">
            <v>0.58333333333333337</v>
          </cell>
          <cell r="H32">
            <v>0.29097222222222224</v>
          </cell>
          <cell r="J32">
            <v>0.29166666666666702</v>
          </cell>
          <cell r="K32">
            <v>0.58333333333333304</v>
          </cell>
          <cell r="L32">
            <v>0.29166666666666602</v>
          </cell>
          <cell r="N32">
            <v>6.9444444444410891E-4</v>
          </cell>
          <cell r="O32" t="str">
            <v/>
          </cell>
          <cell r="P32" t="str">
            <v/>
          </cell>
          <cell r="Q32" t="str">
            <v/>
          </cell>
          <cell r="R32" t="str">
            <v/>
          </cell>
        </row>
        <row r="33">
          <cell r="A33">
            <v>27</v>
          </cell>
          <cell r="B33">
            <v>44427</v>
          </cell>
          <cell r="C33">
            <v>63</v>
          </cell>
          <cell r="D33" t="str">
            <v>عمر ابوبكر   صالح</v>
          </cell>
          <cell r="F33">
            <v>0.30208333333333331</v>
          </cell>
          <cell r="G33">
            <v>0.58333333333333337</v>
          </cell>
          <cell r="H33">
            <v>0.28125000000000006</v>
          </cell>
          <cell r="J33">
            <v>0.29166666666666702</v>
          </cell>
          <cell r="K33">
            <v>0.58333333333333304</v>
          </cell>
          <cell r="L33">
            <v>0.29166666666666602</v>
          </cell>
          <cell r="N33">
            <v>1.0416666666666297E-2</v>
          </cell>
          <cell r="O33" t="str">
            <v/>
          </cell>
          <cell r="P33">
            <v>3.472222222222222E-3</v>
          </cell>
          <cell r="Q33" t="str">
            <v/>
          </cell>
          <cell r="R33" t="str">
            <v/>
          </cell>
        </row>
        <row r="34">
          <cell r="A34">
            <v>28</v>
          </cell>
          <cell r="B34">
            <v>44427</v>
          </cell>
          <cell r="C34">
            <v>86</v>
          </cell>
          <cell r="D34" t="str">
            <v>محمد عبدالله ناصر النصف المنصورى</v>
          </cell>
          <cell r="F34">
            <v>0.30277777777777776</v>
          </cell>
          <cell r="G34">
            <v>0.58333333333333337</v>
          </cell>
          <cell r="H34">
            <v>0.28055555555555561</v>
          </cell>
          <cell r="J34">
            <v>0.29166666666666702</v>
          </cell>
          <cell r="K34">
            <v>0.58333333333333304</v>
          </cell>
          <cell r="L34">
            <v>0.29166666666666602</v>
          </cell>
          <cell r="N34">
            <v>1.1111111111110739E-2</v>
          </cell>
          <cell r="O34" t="str">
            <v/>
          </cell>
          <cell r="P34">
            <v>3.472222222222222E-3</v>
          </cell>
          <cell r="Q34" t="str">
            <v/>
          </cell>
          <cell r="R34" t="str">
            <v/>
          </cell>
        </row>
        <row r="35">
          <cell r="A35">
            <v>29</v>
          </cell>
          <cell r="B35">
            <v>44427</v>
          </cell>
          <cell r="C35">
            <v>60</v>
          </cell>
          <cell r="D35" t="str">
            <v>محمود عبدالحميد محمود  البابلى</v>
          </cell>
          <cell r="F35">
            <v>0.29166666666666669</v>
          </cell>
          <cell r="G35">
            <v>0.5131944444444444</v>
          </cell>
          <cell r="H35">
            <v>0.22152777777777771</v>
          </cell>
          <cell r="J35">
            <v>0.29166666666666702</v>
          </cell>
          <cell r="K35">
            <v>0.58333333333333304</v>
          </cell>
          <cell r="L35">
            <v>0.29166666666666602</v>
          </cell>
          <cell r="N35" t="str">
            <v/>
          </cell>
          <cell r="O35">
            <v>7.013888888888864E-2</v>
          </cell>
          <cell r="P35">
            <v>3.472222222222222E-3</v>
          </cell>
          <cell r="Q35" t="str">
            <v/>
          </cell>
          <cell r="R35" t="str">
            <v/>
          </cell>
        </row>
        <row r="36">
          <cell r="A36">
            <v>30</v>
          </cell>
          <cell r="B36">
            <v>44427</v>
          </cell>
          <cell r="C36">
            <v>31</v>
          </cell>
          <cell r="D36" t="str">
            <v>حسان حسن أحمد  الشروع</v>
          </cell>
          <cell r="F36">
            <v>0.29166666666666669</v>
          </cell>
          <cell r="G36">
            <v>0.52222222222222225</v>
          </cell>
          <cell r="H36">
            <v>0.23055555555555557</v>
          </cell>
          <cell r="J36">
            <v>0.29166666666666702</v>
          </cell>
          <cell r="K36">
            <v>0.58333333333333304</v>
          </cell>
          <cell r="L36">
            <v>0.29166666666666602</v>
          </cell>
          <cell r="N36" t="str">
            <v/>
          </cell>
          <cell r="O36">
            <v>6.1111111111110783E-2</v>
          </cell>
          <cell r="P36">
            <v>3.472222222222222E-3</v>
          </cell>
          <cell r="Q36" t="str">
            <v/>
          </cell>
          <cell r="R36" t="str">
            <v/>
          </cell>
        </row>
        <row r="37">
          <cell r="A37">
            <v>31</v>
          </cell>
          <cell r="B37">
            <v>44427</v>
          </cell>
          <cell r="C37">
            <v>17</v>
          </cell>
          <cell r="D37" t="str">
            <v>محمد عبدالله عبدالرحمن كليب</v>
          </cell>
          <cell r="F37">
            <v>0.29166666666666669</v>
          </cell>
          <cell r="G37">
            <v>0.54097222222222219</v>
          </cell>
          <cell r="H37">
            <v>0.2493055555555555</v>
          </cell>
          <cell r="J37">
            <v>0.29166666666666702</v>
          </cell>
          <cell r="K37">
            <v>0.58333333333333304</v>
          </cell>
          <cell r="L37">
            <v>0.29166666666666602</v>
          </cell>
          <cell r="N37" t="str">
            <v/>
          </cell>
          <cell r="O37">
            <v>4.236111111111085E-2</v>
          </cell>
          <cell r="P37">
            <v>3.472222222222222E-3</v>
          </cell>
          <cell r="Q37" t="str">
            <v/>
          </cell>
          <cell r="R37" t="str">
            <v/>
          </cell>
        </row>
        <row r="38">
          <cell r="A38">
            <v>32</v>
          </cell>
          <cell r="B38">
            <v>44427</v>
          </cell>
          <cell r="C38">
            <v>22</v>
          </cell>
          <cell r="D38" t="str">
            <v>راشد على مبخوت  هادى</v>
          </cell>
          <cell r="F38">
            <v>0.29166666666666669</v>
          </cell>
          <cell r="G38">
            <v>0.53541666666666665</v>
          </cell>
          <cell r="H38">
            <v>0.24374999999999997</v>
          </cell>
          <cell r="J38">
            <v>0.29166666666666702</v>
          </cell>
          <cell r="K38">
            <v>0.58333333333333304</v>
          </cell>
          <cell r="L38">
            <v>0.29166666666666602</v>
          </cell>
          <cell r="N38" t="str">
            <v/>
          </cell>
          <cell r="O38">
            <v>4.7916666666666385E-2</v>
          </cell>
          <cell r="P38">
            <v>3.472222222222222E-3</v>
          </cell>
          <cell r="Q38" t="str">
            <v/>
          </cell>
          <cell r="R38" t="str">
            <v/>
          </cell>
        </row>
        <row r="39">
          <cell r="A39">
            <v>33</v>
          </cell>
          <cell r="B39">
            <v>44427</v>
          </cell>
          <cell r="C39">
            <v>19</v>
          </cell>
          <cell r="D39" t="str">
            <v>حجاج طه محمد  سيد</v>
          </cell>
          <cell r="F39">
            <v>0.29166666666666669</v>
          </cell>
          <cell r="G39">
            <v>0.54027777777777775</v>
          </cell>
          <cell r="H39">
            <v>0.24861111111111106</v>
          </cell>
          <cell r="J39">
            <v>0.29166666666666702</v>
          </cell>
          <cell r="K39">
            <v>0.58333333333333304</v>
          </cell>
          <cell r="L39">
            <v>0.29166666666666602</v>
          </cell>
          <cell r="N39" t="str">
            <v/>
          </cell>
          <cell r="O39">
            <v>4.3055555555555292E-2</v>
          </cell>
          <cell r="P39">
            <v>3.472222222222222E-3</v>
          </cell>
          <cell r="Q39" t="str">
            <v/>
          </cell>
          <cell r="R39" t="str">
            <v/>
          </cell>
        </row>
        <row r="40">
          <cell r="A40">
            <v>34</v>
          </cell>
          <cell r="B40">
            <v>44427</v>
          </cell>
          <cell r="C40">
            <v>114</v>
          </cell>
          <cell r="D40" t="str">
            <v>أنور محمد عبدالله  بني عطا</v>
          </cell>
          <cell r="F40">
            <v>0.29166666666666669</v>
          </cell>
          <cell r="G40">
            <v>0.54027777777777775</v>
          </cell>
          <cell r="H40">
            <v>0.24861111111111106</v>
          </cell>
          <cell r="J40">
            <v>0.29166666666666702</v>
          </cell>
          <cell r="K40">
            <v>0.58333333333333304</v>
          </cell>
          <cell r="L40">
            <v>0.29166666666666602</v>
          </cell>
          <cell r="N40" t="str">
            <v/>
          </cell>
          <cell r="O40">
            <v>4.3055555555555292E-2</v>
          </cell>
          <cell r="P40">
            <v>3.472222222222222E-3</v>
          </cell>
          <cell r="Q40" t="str">
            <v/>
          </cell>
          <cell r="R40" t="str">
            <v/>
          </cell>
        </row>
        <row r="41">
          <cell r="A41">
            <v>35</v>
          </cell>
          <cell r="B41">
            <v>44427</v>
          </cell>
          <cell r="C41">
            <v>92</v>
          </cell>
          <cell r="D41" t="str">
            <v>محمد زايد على الفهيده المرى</v>
          </cell>
          <cell r="F41">
            <v>0.29166666666666669</v>
          </cell>
          <cell r="G41">
            <v>0.53541666666666665</v>
          </cell>
          <cell r="H41">
            <v>0.24374999999999997</v>
          </cell>
          <cell r="J41">
            <v>0.29166666666666702</v>
          </cell>
          <cell r="K41">
            <v>0.58333333333333304</v>
          </cell>
          <cell r="L41">
            <v>0.29166666666666602</v>
          </cell>
          <cell r="N41" t="str">
            <v/>
          </cell>
          <cell r="O41">
            <v>4.7916666666666385E-2</v>
          </cell>
          <cell r="P41">
            <v>3.472222222222222E-3</v>
          </cell>
          <cell r="Q41" t="str">
            <v/>
          </cell>
          <cell r="R41" t="str">
            <v/>
          </cell>
        </row>
        <row r="42">
          <cell r="A42">
            <v>36</v>
          </cell>
          <cell r="B42">
            <v>44427</v>
          </cell>
          <cell r="C42">
            <v>94</v>
          </cell>
          <cell r="D42" t="str">
            <v>عبدالفتاح فايز   الياسين</v>
          </cell>
          <cell r="F42">
            <v>0.29166666666666669</v>
          </cell>
          <cell r="G42">
            <v>0.54097222222222219</v>
          </cell>
          <cell r="H42">
            <v>0.2493055555555555</v>
          </cell>
          <cell r="J42">
            <v>0.29166666666666702</v>
          </cell>
          <cell r="K42">
            <v>0.58333333333333304</v>
          </cell>
          <cell r="L42">
            <v>0.29166666666666602</v>
          </cell>
          <cell r="N42" t="str">
            <v/>
          </cell>
          <cell r="O42">
            <v>4.236111111111085E-2</v>
          </cell>
          <cell r="P42">
            <v>3.472222222222222E-3</v>
          </cell>
          <cell r="Q42" t="str">
            <v/>
          </cell>
          <cell r="R42" t="str">
            <v/>
          </cell>
        </row>
        <row r="43">
          <cell r="A43">
            <v>37</v>
          </cell>
          <cell r="B43">
            <v>44427</v>
          </cell>
          <cell r="C43">
            <v>4</v>
          </cell>
          <cell r="D43" t="str">
            <v>محمد حسن محمد فرامرزى</v>
          </cell>
          <cell r="F43">
            <v>0.29166666666666669</v>
          </cell>
          <cell r="G43">
            <v>0.5395833333333333</v>
          </cell>
          <cell r="H43">
            <v>0.24791666666666662</v>
          </cell>
          <cell r="J43">
            <v>0.29166666666666702</v>
          </cell>
          <cell r="K43">
            <v>0.58333333333333304</v>
          </cell>
          <cell r="L43">
            <v>0.29166666666666602</v>
          </cell>
          <cell r="N43" t="str">
            <v/>
          </cell>
          <cell r="O43">
            <v>4.3749999999999734E-2</v>
          </cell>
          <cell r="P43">
            <v>3.472222222222222E-3</v>
          </cell>
          <cell r="Q43" t="str">
            <v/>
          </cell>
          <cell r="R43" t="str">
            <v/>
          </cell>
        </row>
        <row r="44">
          <cell r="A44">
            <v>38</v>
          </cell>
          <cell r="B44">
            <v>44427</v>
          </cell>
          <cell r="C44">
            <v>80</v>
          </cell>
          <cell r="D44" t="str">
            <v>الحسن فكى ابراهيم  بابكر</v>
          </cell>
          <cell r="F44">
            <v>0.29166666666666669</v>
          </cell>
          <cell r="G44">
            <v>0.54097222222222219</v>
          </cell>
          <cell r="H44">
            <v>0.2493055555555555</v>
          </cell>
          <cell r="J44">
            <v>0.29166666666666702</v>
          </cell>
          <cell r="K44">
            <v>0.58333333333333304</v>
          </cell>
          <cell r="L44">
            <v>0.29166666666666602</v>
          </cell>
          <cell r="N44" t="str">
            <v/>
          </cell>
          <cell r="O44">
            <v>4.236111111111085E-2</v>
          </cell>
          <cell r="P44">
            <v>3.472222222222222E-3</v>
          </cell>
          <cell r="Q44" t="str">
            <v/>
          </cell>
          <cell r="R44" t="str">
            <v/>
          </cell>
        </row>
        <row r="45">
          <cell r="A45">
            <v>39</v>
          </cell>
          <cell r="B45">
            <v>44427</v>
          </cell>
          <cell r="C45">
            <v>9</v>
          </cell>
          <cell r="D45" t="str">
            <v>قاسم مختار ادريس  محمد</v>
          </cell>
          <cell r="F45">
            <v>0.29166666666666669</v>
          </cell>
          <cell r="G45">
            <v>0.54027777777777775</v>
          </cell>
          <cell r="H45">
            <v>0.24861111111111106</v>
          </cell>
          <cell r="J45">
            <v>0.29166666666666702</v>
          </cell>
          <cell r="K45">
            <v>0.58333333333333304</v>
          </cell>
          <cell r="L45">
            <v>0.29166666666666602</v>
          </cell>
          <cell r="N45" t="str">
            <v/>
          </cell>
          <cell r="O45">
            <v>4.3055555555555292E-2</v>
          </cell>
          <cell r="P45">
            <v>3.472222222222222E-3</v>
          </cell>
          <cell r="Q45" t="str">
            <v/>
          </cell>
          <cell r="R45" t="str">
            <v/>
          </cell>
        </row>
        <row r="46">
          <cell r="A46">
            <v>40</v>
          </cell>
          <cell r="B46">
            <v>44427</v>
          </cell>
          <cell r="C46">
            <v>106</v>
          </cell>
          <cell r="D46" t="str">
            <v>احمد عبدالحميد على  عبدالحميد</v>
          </cell>
          <cell r="F46">
            <v>0.29166666666666669</v>
          </cell>
          <cell r="G46">
            <v>0.5131944444444444</v>
          </cell>
          <cell r="H46">
            <v>0.22152777777777771</v>
          </cell>
          <cell r="J46">
            <v>0.29166666666666702</v>
          </cell>
          <cell r="K46">
            <v>0.58333333333333304</v>
          </cell>
          <cell r="L46">
            <v>0.29166666666666602</v>
          </cell>
          <cell r="N46" t="str">
            <v/>
          </cell>
          <cell r="O46">
            <v>7.013888888888864E-2</v>
          </cell>
          <cell r="P46">
            <v>3.472222222222222E-3</v>
          </cell>
          <cell r="Q46" t="str">
            <v/>
          </cell>
          <cell r="R46" t="str">
            <v/>
          </cell>
        </row>
        <row r="47">
          <cell r="A47">
            <v>41</v>
          </cell>
          <cell r="B47">
            <v>44427</v>
          </cell>
          <cell r="C47">
            <v>35</v>
          </cell>
          <cell r="D47" t="str">
            <v>احمد كامل على  خوالده</v>
          </cell>
          <cell r="F47">
            <v>0.29166666666666669</v>
          </cell>
          <cell r="G47">
            <v>0.52222222222222225</v>
          </cell>
          <cell r="H47">
            <v>0.23055555555555557</v>
          </cell>
          <cell r="J47">
            <v>0.29166666666666702</v>
          </cell>
          <cell r="K47">
            <v>0.58333333333333304</v>
          </cell>
          <cell r="L47">
            <v>0.29166666666666602</v>
          </cell>
          <cell r="N47" t="str">
            <v/>
          </cell>
          <cell r="O47">
            <v>6.1111111111110783E-2</v>
          </cell>
          <cell r="P47">
            <v>3.472222222222222E-3</v>
          </cell>
          <cell r="Q47" t="str">
            <v/>
          </cell>
          <cell r="R47" t="str">
            <v/>
          </cell>
        </row>
        <row r="48">
          <cell r="A48">
            <v>42</v>
          </cell>
          <cell r="B48">
            <v>44430</v>
          </cell>
          <cell r="C48">
            <v>58</v>
          </cell>
          <cell r="D48" t="str">
            <v>باسم محمد عبد الكروشي</v>
          </cell>
          <cell r="F48">
            <v>0.29236111111111113</v>
          </cell>
          <cell r="G48">
            <v>0.58333333333333304</v>
          </cell>
          <cell r="H48">
            <v>0.29097222222222191</v>
          </cell>
          <cell r="J48">
            <v>0.29166666666666702</v>
          </cell>
          <cell r="K48">
            <v>0.58333333333333304</v>
          </cell>
          <cell r="L48">
            <v>0.29166666666666602</v>
          </cell>
          <cell r="N48">
            <v>6.9444444444410891E-4</v>
          </cell>
          <cell r="O48" t="str">
            <v/>
          </cell>
          <cell r="P48" t="str">
            <v/>
          </cell>
          <cell r="Q48" t="str">
            <v/>
          </cell>
          <cell r="R48" t="str">
            <v/>
          </cell>
        </row>
        <row r="49">
          <cell r="A49">
            <v>43</v>
          </cell>
          <cell r="B49">
            <v>44430</v>
          </cell>
          <cell r="C49">
            <v>88</v>
          </cell>
          <cell r="D49" t="str">
            <v>سيف سعيد حميد  العلوى</v>
          </cell>
          <cell r="F49">
            <v>0.29444444444444445</v>
          </cell>
          <cell r="G49">
            <v>0.58333333333333304</v>
          </cell>
          <cell r="H49">
            <v>0.28888888888888858</v>
          </cell>
          <cell r="J49">
            <v>0.29166666666666702</v>
          </cell>
          <cell r="K49">
            <v>0.58333333333333304</v>
          </cell>
          <cell r="L49">
            <v>0.29166666666666602</v>
          </cell>
          <cell r="N49">
            <v>2.7777777777774348E-3</v>
          </cell>
          <cell r="O49" t="str">
            <v/>
          </cell>
          <cell r="P49" t="str">
            <v/>
          </cell>
          <cell r="Q49" t="str">
            <v/>
          </cell>
          <cell r="R49" t="str">
            <v/>
          </cell>
        </row>
        <row r="50">
          <cell r="A50">
            <v>44</v>
          </cell>
          <cell r="B50">
            <v>44430</v>
          </cell>
          <cell r="C50">
            <v>82</v>
          </cell>
          <cell r="D50" t="str">
            <v>عبدالله    رمضاني</v>
          </cell>
          <cell r="F50">
            <v>0.29236111111111113</v>
          </cell>
          <cell r="G50">
            <v>0.58333333333333304</v>
          </cell>
          <cell r="H50">
            <v>0.29097222222222191</v>
          </cell>
          <cell r="J50">
            <v>0.29166666666666702</v>
          </cell>
          <cell r="K50">
            <v>0.58333333333333304</v>
          </cell>
          <cell r="L50">
            <v>0.29166666666666602</v>
          </cell>
          <cell r="N50">
            <v>6.9444444444410891E-4</v>
          </cell>
          <cell r="O50" t="str">
            <v/>
          </cell>
          <cell r="P50" t="str">
            <v/>
          </cell>
          <cell r="Q50" t="str">
            <v/>
          </cell>
          <cell r="R50" t="str">
            <v/>
          </cell>
        </row>
        <row r="51">
          <cell r="A51">
            <v>45</v>
          </cell>
          <cell r="B51">
            <v>44430</v>
          </cell>
          <cell r="C51">
            <v>63</v>
          </cell>
          <cell r="D51" t="str">
            <v>عمر ابوبكر   صالح</v>
          </cell>
          <cell r="F51">
            <v>0.35000000000000003</v>
          </cell>
          <cell r="G51">
            <v>0.58333333333333304</v>
          </cell>
          <cell r="H51">
            <v>0.233333333333333</v>
          </cell>
          <cell r="J51">
            <v>0.29166666666666702</v>
          </cell>
          <cell r="K51">
            <v>0.58333333333333304</v>
          </cell>
          <cell r="L51">
            <v>0.29166666666666602</v>
          </cell>
          <cell r="N51">
            <v>5.8333333333333015E-2</v>
          </cell>
          <cell r="O51" t="str">
            <v/>
          </cell>
          <cell r="P51">
            <v>3.472222222222222E-3</v>
          </cell>
          <cell r="Q51" t="str">
            <v/>
          </cell>
          <cell r="R51" t="str">
            <v/>
          </cell>
        </row>
        <row r="52">
          <cell r="A52">
            <v>46</v>
          </cell>
          <cell r="B52">
            <v>44430</v>
          </cell>
          <cell r="C52">
            <v>92</v>
          </cell>
          <cell r="D52" t="str">
            <v>محمد زايد على الفهيده المرى</v>
          </cell>
          <cell r="F52">
            <v>0.29444444444444445</v>
          </cell>
          <cell r="G52">
            <v>0.58333333333333304</v>
          </cell>
          <cell r="H52">
            <v>0.28888888888888858</v>
          </cell>
          <cell r="J52">
            <v>0.29166666666666702</v>
          </cell>
          <cell r="K52">
            <v>0.58333333333333304</v>
          </cell>
          <cell r="L52">
            <v>0.29166666666666602</v>
          </cell>
          <cell r="N52">
            <v>2.7777777777774348E-3</v>
          </cell>
          <cell r="O52" t="str">
            <v/>
          </cell>
          <cell r="P52" t="str">
            <v/>
          </cell>
          <cell r="Q52" t="str">
            <v/>
          </cell>
          <cell r="R52" t="str">
            <v/>
          </cell>
        </row>
        <row r="53">
          <cell r="A53">
            <v>47</v>
          </cell>
          <cell r="B53">
            <v>44430</v>
          </cell>
          <cell r="C53">
            <v>97</v>
          </cell>
          <cell r="D53" t="str">
            <v>محمد ممدوح مندور أبوشعيشع أبوعيشه</v>
          </cell>
          <cell r="F53">
            <v>0.29236111111111113</v>
          </cell>
          <cell r="G53">
            <v>0.58333333333333304</v>
          </cell>
          <cell r="H53">
            <v>0.29097222222222191</v>
          </cell>
          <cell r="J53">
            <v>0.29166666666666702</v>
          </cell>
          <cell r="K53">
            <v>0.58333333333333304</v>
          </cell>
          <cell r="L53">
            <v>0.29166666666666602</v>
          </cell>
          <cell r="N53">
            <v>6.9444444444410891E-4</v>
          </cell>
          <cell r="O53" t="str">
            <v/>
          </cell>
          <cell r="P53" t="str">
            <v/>
          </cell>
          <cell r="Q53" t="str">
            <v/>
          </cell>
          <cell r="R53" t="str">
            <v/>
          </cell>
        </row>
        <row r="54">
          <cell r="A54">
            <v>48</v>
          </cell>
          <cell r="B54">
            <v>44430</v>
          </cell>
          <cell r="C54">
            <v>92</v>
          </cell>
          <cell r="D54" t="str">
            <v>محمد زايد على الفهيده المرى</v>
          </cell>
          <cell r="F54">
            <v>0.29166666666666669</v>
          </cell>
          <cell r="G54">
            <v>0.52847222222222223</v>
          </cell>
          <cell r="H54">
            <v>0.23680555555555555</v>
          </cell>
          <cell r="J54">
            <v>0.29166666666666702</v>
          </cell>
          <cell r="K54">
            <v>0.58333333333333304</v>
          </cell>
          <cell r="L54">
            <v>0.29166666666666602</v>
          </cell>
          <cell r="N54" t="str">
            <v/>
          </cell>
          <cell r="O54">
            <v>5.4861111111110805E-2</v>
          </cell>
          <cell r="P54">
            <v>3.472222222222222E-3</v>
          </cell>
          <cell r="Q54" t="str">
            <v/>
          </cell>
          <cell r="R54" t="str">
            <v/>
          </cell>
        </row>
        <row r="55">
          <cell r="A55">
            <v>49</v>
          </cell>
          <cell r="B55">
            <v>44431</v>
          </cell>
          <cell r="C55">
            <v>59</v>
          </cell>
          <cell r="D55" t="str">
            <v>احمد سميح محمد عبابنه</v>
          </cell>
          <cell r="F55">
            <v>0.29305555555555557</v>
          </cell>
          <cell r="G55">
            <v>0.58333333333333304</v>
          </cell>
          <cell r="H55">
            <v>0.29027777777777747</v>
          </cell>
          <cell r="J55">
            <v>0.29166666666666702</v>
          </cell>
          <cell r="K55">
            <v>0.58333333333333304</v>
          </cell>
          <cell r="L55">
            <v>0.29166666666666602</v>
          </cell>
          <cell r="N55">
            <v>1.3888888888885509E-3</v>
          </cell>
          <cell r="O55" t="str">
            <v/>
          </cell>
          <cell r="P55" t="str">
            <v/>
          </cell>
          <cell r="Q55" t="str">
            <v/>
          </cell>
          <cell r="R55" t="str">
            <v/>
          </cell>
        </row>
        <row r="56">
          <cell r="A56">
            <v>50</v>
          </cell>
          <cell r="B56">
            <v>44431</v>
          </cell>
          <cell r="C56">
            <v>108</v>
          </cell>
          <cell r="D56" t="str">
            <v>احمد محمود حسن  شناق</v>
          </cell>
          <cell r="F56">
            <v>0.29375000000000001</v>
          </cell>
          <cell r="G56">
            <v>0.58333333333333304</v>
          </cell>
          <cell r="H56">
            <v>0.28958333333333303</v>
          </cell>
          <cell r="J56">
            <v>0.29166666666666702</v>
          </cell>
          <cell r="K56">
            <v>0.58333333333333304</v>
          </cell>
          <cell r="L56">
            <v>0.29166666666666602</v>
          </cell>
          <cell r="N56">
            <v>2.0833333333329929E-3</v>
          </cell>
          <cell r="O56" t="str">
            <v/>
          </cell>
          <cell r="P56" t="str">
            <v/>
          </cell>
          <cell r="Q56" t="str">
            <v/>
          </cell>
          <cell r="R56" t="str">
            <v/>
          </cell>
        </row>
        <row r="57">
          <cell r="A57">
            <v>51</v>
          </cell>
          <cell r="B57">
            <v>44431</v>
          </cell>
          <cell r="C57">
            <v>88</v>
          </cell>
          <cell r="D57" t="str">
            <v>سيف سعيد حميد  العلوى</v>
          </cell>
          <cell r="F57">
            <v>0.30208333333333331</v>
          </cell>
          <cell r="G57">
            <v>0.58333333333333304</v>
          </cell>
          <cell r="H57">
            <v>0.28124999999999972</v>
          </cell>
          <cell r="J57">
            <v>0.29166666666666702</v>
          </cell>
          <cell r="K57">
            <v>0.58333333333333304</v>
          </cell>
          <cell r="L57">
            <v>0.29166666666666602</v>
          </cell>
          <cell r="N57">
            <v>1.0416666666666297E-2</v>
          </cell>
          <cell r="O57" t="str">
            <v/>
          </cell>
          <cell r="P57">
            <v>3.472222222222222E-3</v>
          </cell>
          <cell r="Q57" t="str">
            <v/>
          </cell>
          <cell r="R57" t="str">
            <v/>
          </cell>
        </row>
        <row r="58">
          <cell r="A58">
            <v>52</v>
          </cell>
          <cell r="B58">
            <v>44431</v>
          </cell>
          <cell r="C58">
            <v>30</v>
          </cell>
          <cell r="D58" t="str">
            <v>طاهر رضا حسين  الخطاطبه</v>
          </cell>
          <cell r="F58">
            <v>0.29444444444444445</v>
          </cell>
          <cell r="G58">
            <v>0.58333333333333304</v>
          </cell>
          <cell r="H58">
            <v>0.28888888888888858</v>
          </cell>
          <cell r="J58">
            <v>0.29166666666666702</v>
          </cell>
          <cell r="K58">
            <v>0.58333333333333304</v>
          </cell>
          <cell r="L58">
            <v>0.29166666666666602</v>
          </cell>
          <cell r="N58">
            <v>2.7777777777774348E-3</v>
          </cell>
          <cell r="O58" t="str">
            <v/>
          </cell>
          <cell r="P58" t="str">
            <v/>
          </cell>
          <cell r="Q58" t="str">
            <v/>
          </cell>
          <cell r="R58" t="str">
            <v/>
          </cell>
        </row>
        <row r="59">
          <cell r="A59">
            <v>53</v>
          </cell>
          <cell r="B59">
            <v>44431</v>
          </cell>
          <cell r="C59">
            <v>10</v>
          </cell>
          <cell r="D59" t="str">
            <v>عبدالرحمن على صالح اليزيدى</v>
          </cell>
          <cell r="F59">
            <v>0.30069444444444443</v>
          </cell>
          <cell r="G59">
            <v>0.58333333333333304</v>
          </cell>
          <cell r="H59">
            <v>0.28263888888888861</v>
          </cell>
          <cell r="J59">
            <v>0.29166666666666702</v>
          </cell>
          <cell r="K59">
            <v>0.58333333333333304</v>
          </cell>
          <cell r="L59">
            <v>0.29166666666666602</v>
          </cell>
          <cell r="N59">
            <v>9.0277777777774126E-3</v>
          </cell>
          <cell r="O59" t="str">
            <v/>
          </cell>
          <cell r="P59">
            <v>3.472222222222222E-3</v>
          </cell>
          <cell r="Q59" t="str">
            <v/>
          </cell>
          <cell r="R59" t="str">
            <v/>
          </cell>
        </row>
        <row r="60">
          <cell r="A60">
            <v>54</v>
          </cell>
          <cell r="B60">
            <v>44431</v>
          </cell>
          <cell r="C60">
            <v>82</v>
          </cell>
          <cell r="D60" t="str">
            <v>عبدالله    رمضاني</v>
          </cell>
          <cell r="F60">
            <v>0.29305555555555557</v>
          </cell>
          <cell r="G60">
            <v>0.58333333333333304</v>
          </cell>
          <cell r="H60">
            <v>0.29027777777777747</v>
          </cell>
          <cell r="J60">
            <v>0.29166666666666702</v>
          </cell>
          <cell r="K60">
            <v>0.58333333333333304</v>
          </cell>
          <cell r="L60">
            <v>0.29166666666666602</v>
          </cell>
          <cell r="N60">
            <v>1.3888888888885509E-3</v>
          </cell>
          <cell r="O60" t="str">
            <v/>
          </cell>
          <cell r="P60" t="str">
            <v/>
          </cell>
          <cell r="Q60" t="str">
            <v/>
          </cell>
          <cell r="R60" t="str">
            <v/>
          </cell>
        </row>
        <row r="61">
          <cell r="A61">
            <v>55</v>
          </cell>
          <cell r="B61">
            <v>44431</v>
          </cell>
          <cell r="C61">
            <v>100</v>
          </cell>
          <cell r="D61" t="str">
            <v>عمر ابراهيم حامد  ابراهيم</v>
          </cell>
          <cell r="F61">
            <v>0.2951388888888889</v>
          </cell>
          <cell r="G61">
            <v>0.58333333333333304</v>
          </cell>
          <cell r="H61">
            <v>0.28819444444444414</v>
          </cell>
          <cell r="J61">
            <v>0.29166666666666702</v>
          </cell>
          <cell r="K61">
            <v>0.58333333333333304</v>
          </cell>
          <cell r="L61">
            <v>0.29166666666666602</v>
          </cell>
          <cell r="N61">
            <v>3.4722222222218768E-3</v>
          </cell>
          <cell r="O61" t="str">
            <v/>
          </cell>
          <cell r="P61" t="str">
            <v/>
          </cell>
          <cell r="Q61" t="str">
            <v/>
          </cell>
          <cell r="R61" t="str">
            <v/>
          </cell>
        </row>
        <row r="62">
          <cell r="A62">
            <v>56</v>
          </cell>
          <cell r="B62">
            <v>44431</v>
          </cell>
          <cell r="C62">
            <v>26</v>
          </cell>
          <cell r="D62" t="str">
            <v>محمد عبدالمنعم عبدالسلام  حسانين</v>
          </cell>
          <cell r="F62">
            <v>0.30694444444444441</v>
          </cell>
          <cell r="G62">
            <v>0.58333333333333304</v>
          </cell>
          <cell r="H62">
            <v>0.27638888888888863</v>
          </cell>
          <cell r="J62">
            <v>0.29166666666666702</v>
          </cell>
          <cell r="K62">
            <v>0.58333333333333304</v>
          </cell>
          <cell r="L62">
            <v>0.29166666666666602</v>
          </cell>
          <cell r="N62">
            <v>1.527777777777739E-2</v>
          </cell>
          <cell r="O62" t="str">
            <v/>
          </cell>
          <cell r="P62">
            <v>3.472222222222222E-3</v>
          </cell>
          <cell r="Q62" t="str">
            <v/>
          </cell>
          <cell r="R62" t="str">
            <v/>
          </cell>
        </row>
        <row r="63">
          <cell r="A63">
            <v>57</v>
          </cell>
          <cell r="B63">
            <v>44431</v>
          </cell>
          <cell r="C63">
            <v>41</v>
          </cell>
          <cell r="D63" t="str">
            <v>هشام محمد عوض محمد عوض</v>
          </cell>
          <cell r="F63">
            <v>0.29305555555555557</v>
          </cell>
          <cell r="G63">
            <v>0.58333333333333304</v>
          </cell>
          <cell r="H63">
            <v>0.29027777777777747</v>
          </cell>
          <cell r="J63">
            <v>0.29166666666666702</v>
          </cell>
          <cell r="K63">
            <v>0.58333333333333304</v>
          </cell>
          <cell r="L63">
            <v>0.29166666666666602</v>
          </cell>
          <cell r="N63">
            <v>1.3888888888885509E-3</v>
          </cell>
          <cell r="O63" t="str">
            <v/>
          </cell>
          <cell r="P63" t="str">
            <v/>
          </cell>
          <cell r="Q63" t="str">
            <v/>
          </cell>
          <cell r="R63" t="str">
            <v/>
          </cell>
        </row>
        <row r="64">
          <cell r="A64">
            <v>58</v>
          </cell>
          <cell r="B64">
            <v>44431</v>
          </cell>
          <cell r="C64">
            <v>69</v>
          </cell>
          <cell r="D64" t="str">
            <v>وحيد مصطفى محمد  حسن</v>
          </cell>
          <cell r="F64">
            <v>0.29236111111111113</v>
          </cell>
          <cell r="G64">
            <v>0.58333333333333304</v>
          </cell>
          <cell r="H64">
            <v>0.29097222222222191</v>
          </cell>
          <cell r="J64">
            <v>0.29166666666666702</v>
          </cell>
          <cell r="K64">
            <v>0.58333333333333304</v>
          </cell>
          <cell r="L64">
            <v>0.29166666666666602</v>
          </cell>
          <cell r="N64">
            <v>6.9444444444410891E-4</v>
          </cell>
          <cell r="O64" t="str">
            <v/>
          </cell>
          <cell r="P64" t="str">
            <v/>
          </cell>
          <cell r="Q64" t="str">
            <v/>
          </cell>
          <cell r="R64" t="str">
            <v/>
          </cell>
        </row>
        <row r="65">
          <cell r="A65">
            <v>59</v>
          </cell>
          <cell r="B65">
            <v>44431</v>
          </cell>
          <cell r="C65">
            <v>92</v>
          </cell>
          <cell r="D65" t="str">
            <v>محمد زايد على الفهيده المرى</v>
          </cell>
          <cell r="F65">
            <v>0.53819444444444442</v>
          </cell>
          <cell r="G65">
            <v>0.58333333333333304</v>
          </cell>
          <cell r="H65">
            <v>4.5138888888888618E-2</v>
          </cell>
          <cell r="J65">
            <v>0.29166666666666702</v>
          </cell>
          <cell r="K65">
            <v>0.58333333333333304</v>
          </cell>
          <cell r="L65">
            <v>0.29166666666666602</v>
          </cell>
          <cell r="N65">
            <v>0.2465277777777774</v>
          </cell>
          <cell r="O65" t="str">
            <v/>
          </cell>
          <cell r="P65">
            <v>3.472222222222222E-3</v>
          </cell>
          <cell r="Q65" t="str">
            <v/>
          </cell>
          <cell r="R65" t="str">
            <v/>
          </cell>
        </row>
        <row r="66">
          <cell r="A66">
            <v>60</v>
          </cell>
          <cell r="B66">
            <v>44431</v>
          </cell>
          <cell r="C66">
            <v>32</v>
          </cell>
          <cell r="D66" t="str">
            <v>معاذ تيسير محمد الزعبي</v>
          </cell>
          <cell r="F66">
            <v>0.29166666666666702</v>
          </cell>
          <cell r="G66">
            <v>0.58263888888888882</v>
          </cell>
          <cell r="H66">
            <v>0.2909722222222218</v>
          </cell>
          <cell r="J66">
            <v>0.29166666666666702</v>
          </cell>
          <cell r="K66">
            <v>0.58333333333333304</v>
          </cell>
          <cell r="L66">
            <v>0.29166666666666602</v>
          </cell>
          <cell r="N66" t="str">
            <v/>
          </cell>
          <cell r="O66">
            <v>6.9444444444421993E-4</v>
          </cell>
          <cell r="P66" t="str">
            <v/>
          </cell>
          <cell r="Q66" t="str">
            <v/>
          </cell>
          <cell r="R66" t="str">
            <v/>
          </cell>
        </row>
        <row r="67">
          <cell r="A67">
            <v>61</v>
          </cell>
          <cell r="B67">
            <v>44432</v>
          </cell>
          <cell r="C67">
            <v>108</v>
          </cell>
          <cell r="D67" t="str">
            <v>احمد محمود حسن  شناق</v>
          </cell>
          <cell r="F67">
            <v>0.29305555555555557</v>
          </cell>
          <cell r="G67">
            <v>0.58333333333333304</v>
          </cell>
          <cell r="H67">
            <v>0.29027777777777747</v>
          </cell>
          <cell r="J67">
            <v>0.29166666666666702</v>
          </cell>
          <cell r="K67">
            <v>0.58333333333333304</v>
          </cell>
          <cell r="L67">
            <v>0.29166666666666602</v>
          </cell>
          <cell r="N67">
            <v>1.3888888888885509E-3</v>
          </cell>
          <cell r="O67" t="str">
            <v/>
          </cell>
          <cell r="P67" t="str">
            <v/>
          </cell>
          <cell r="Q67" t="str">
            <v/>
          </cell>
          <cell r="R67" t="str">
            <v/>
          </cell>
        </row>
        <row r="68">
          <cell r="A68">
            <v>62</v>
          </cell>
          <cell r="B68">
            <v>44432</v>
          </cell>
          <cell r="C68">
            <v>99</v>
          </cell>
          <cell r="D68" t="str">
            <v>الصادق ابو حسن  أبو</v>
          </cell>
          <cell r="F68">
            <v>0.2951388888888889</v>
          </cell>
          <cell r="G68">
            <v>0.58333333333333304</v>
          </cell>
          <cell r="H68">
            <v>0.28819444444444414</v>
          </cell>
          <cell r="J68">
            <v>0.29166666666666702</v>
          </cell>
          <cell r="K68">
            <v>0.58333333333333304</v>
          </cell>
          <cell r="L68">
            <v>0.29166666666666602</v>
          </cell>
          <cell r="N68">
            <v>3.4722222222218768E-3</v>
          </cell>
          <cell r="O68" t="str">
            <v/>
          </cell>
          <cell r="P68" t="str">
            <v/>
          </cell>
          <cell r="Q68" t="str">
            <v/>
          </cell>
          <cell r="R68" t="str">
            <v/>
          </cell>
        </row>
        <row r="69">
          <cell r="A69">
            <v>63</v>
          </cell>
          <cell r="B69">
            <v>44432</v>
          </cell>
          <cell r="C69">
            <v>58</v>
          </cell>
          <cell r="D69" t="str">
            <v>باسم محمد عبد الكروشي</v>
          </cell>
          <cell r="F69">
            <v>0.29236111111111113</v>
          </cell>
          <cell r="G69">
            <v>0.58333333333333304</v>
          </cell>
          <cell r="H69">
            <v>0.29097222222222191</v>
          </cell>
          <cell r="J69">
            <v>0.29166666666666702</v>
          </cell>
          <cell r="K69">
            <v>0.58333333333333304</v>
          </cell>
          <cell r="L69">
            <v>0.29166666666666602</v>
          </cell>
          <cell r="N69">
            <v>6.9444444444410891E-4</v>
          </cell>
          <cell r="O69" t="str">
            <v/>
          </cell>
          <cell r="P69" t="str">
            <v/>
          </cell>
          <cell r="Q69" t="str">
            <v/>
          </cell>
          <cell r="R69" t="str">
            <v/>
          </cell>
        </row>
        <row r="70">
          <cell r="A70">
            <v>64</v>
          </cell>
          <cell r="B70">
            <v>44432</v>
          </cell>
          <cell r="C70">
            <v>88</v>
          </cell>
          <cell r="D70" t="str">
            <v>سيف سعيد حميد  العلوى</v>
          </cell>
          <cell r="F70">
            <v>0.30763888888888891</v>
          </cell>
          <cell r="G70">
            <v>0.58333333333333304</v>
          </cell>
          <cell r="H70">
            <v>0.27569444444444413</v>
          </cell>
          <cell r="J70">
            <v>0.29166666666666702</v>
          </cell>
          <cell r="K70">
            <v>0.58333333333333304</v>
          </cell>
          <cell r="L70">
            <v>0.29166666666666602</v>
          </cell>
          <cell r="N70">
            <v>1.5972222222221888E-2</v>
          </cell>
          <cell r="O70" t="str">
            <v/>
          </cell>
          <cell r="P70">
            <v>3.472222222222222E-3</v>
          </cell>
          <cell r="Q70" t="str">
            <v/>
          </cell>
          <cell r="R70" t="str">
            <v/>
          </cell>
        </row>
        <row r="71">
          <cell r="A71">
            <v>65</v>
          </cell>
          <cell r="B71">
            <v>44432</v>
          </cell>
          <cell r="C71">
            <v>82</v>
          </cell>
          <cell r="D71" t="str">
            <v>عبدالله    رمضاني</v>
          </cell>
          <cell r="F71">
            <v>0.29236111111111113</v>
          </cell>
          <cell r="G71">
            <v>0.58333333333333304</v>
          </cell>
          <cell r="H71">
            <v>0.29097222222222191</v>
          </cell>
          <cell r="J71">
            <v>0.29166666666666702</v>
          </cell>
          <cell r="K71">
            <v>0.58333333333333304</v>
          </cell>
          <cell r="L71">
            <v>0.29166666666666602</v>
          </cell>
          <cell r="N71">
            <v>6.9444444444410891E-4</v>
          </cell>
          <cell r="O71" t="str">
            <v/>
          </cell>
          <cell r="P71" t="str">
            <v/>
          </cell>
          <cell r="Q71" t="str">
            <v/>
          </cell>
          <cell r="R71" t="str">
            <v/>
          </cell>
        </row>
        <row r="72">
          <cell r="A72">
            <v>66</v>
          </cell>
          <cell r="B72">
            <v>44432</v>
          </cell>
          <cell r="C72">
            <v>86</v>
          </cell>
          <cell r="D72" t="str">
            <v>محمد عبدالله ناصر النصف المنصورى</v>
          </cell>
          <cell r="F72">
            <v>0.33749999999999997</v>
          </cell>
          <cell r="G72">
            <v>0.58333333333333304</v>
          </cell>
          <cell r="H72">
            <v>0.24583333333333307</v>
          </cell>
          <cell r="J72">
            <v>0.29166666666666702</v>
          </cell>
          <cell r="K72">
            <v>0.58333333333333304</v>
          </cell>
          <cell r="L72">
            <v>0.29166666666666602</v>
          </cell>
          <cell r="N72">
            <v>4.5833333333332948E-2</v>
          </cell>
          <cell r="O72" t="str">
            <v/>
          </cell>
          <cell r="P72">
            <v>3.472222222222222E-3</v>
          </cell>
          <cell r="Q72" t="str">
            <v/>
          </cell>
          <cell r="R72" t="str">
            <v/>
          </cell>
        </row>
        <row r="73">
          <cell r="A73">
            <v>67</v>
          </cell>
          <cell r="B73">
            <v>44432</v>
          </cell>
          <cell r="C73">
            <v>97</v>
          </cell>
          <cell r="D73" t="str">
            <v>محمد ممدوح مندور أبوشعيشع أبوعيشه</v>
          </cell>
          <cell r="F73">
            <v>0.30694444444444441</v>
          </cell>
          <cell r="G73">
            <v>0.58333333333333304</v>
          </cell>
          <cell r="H73">
            <v>0.27638888888888863</v>
          </cell>
          <cell r="J73">
            <v>0.29166666666666702</v>
          </cell>
          <cell r="K73">
            <v>0.58333333333333304</v>
          </cell>
          <cell r="L73">
            <v>0.29166666666666602</v>
          </cell>
          <cell r="N73">
            <v>1.527777777777739E-2</v>
          </cell>
          <cell r="O73" t="str">
            <v/>
          </cell>
          <cell r="P73">
            <v>3.472222222222222E-3</v>
          </cell>
          <cell r="Q73" t="str">
            <v/>
          </cell>
          <cell r="R73" t="str">
            <v/>
          </cell>
        </row>
        <row r="74">
          <cell r="A74">
            <v>68</v>
          </cell>
          <cell r="B74">
            <v>44432</v>
          </cell>
          <cell r="C74">
            <v>41</v>
          </cell>
          <cell r="D74" t="str">
            <v>هشام محمد عوض محمد عوض</v>
          </cell>
          <cell r="F74">
            <v>0.29236111111111113</v>
          </cell>
          <cell r="G74">
            <v>0.58333333333333304</v>
          </cell>
          <cell r="H74">
            <v>0.29097222222222191</v>
          </cell>
          <cell r="J74">
            <v>0.29166666666666702</v>
          </cell>
          <cell r="K74">
            <v>0.58333333333333304</v>
          </cell>
          <cell r="L74">
            <v>0.29166666666666602</v>
          </cell>
          <cell r="N74">
            <v>6.9444444444410891E-4</v>
          </cell>
          <cell r="O74" t="str">
            <v/>
          </cell>
          <cell r="P74" t="str">
            <v/>
          </cell>
          <cell r="Q74" t="str">
            <v/>
          </cell>
          <cell r="R74" t="str">
            <v/>
          </cell>
        </row>
        <row r="75">
          <cell r="A75">
            <v>69</v>
          </cell>
          <cell r="B75">
            <v>44432</v>
          </cell>
          <cell r="C75">
            <v>34</v>
          </cell>
          <cell r="D75" t="str">
            <v>جهاد شريف محمد  شقور</v>
          </cell>
          <cell r="F75">
            <v>0.29166666666666702</v>
          </cell>
          <cell r="G75">
            <v>0.5625</v>
          </cell>
          <cell r="H75">
            <v>0.27083333333333298</v>
          </cell>
          <cell r="J75">
            <v>0.29166666666666702</v>
          </cell>
          <cell r="K75">
            <v>0.58333333333333304</v>
          </cell>
          <cell r="L75">
            <v>0.29166666666666602</v>
          </cell>
          <cell r="N75" t="str">
            <v/>
          </cell>
          <cell r="O75">
            <v>2.0833333333333037E-2</v>
          </cell>
          <cell r="P75">
            <v>3.472222222222222E-3</v>
          </cell>
          <cell r="Q75" t="str">
            <v/>
          </cell>
          <cell r="R75" t="str">
            <v/>
          </cell>
        </row>
        <row r="76">
          <cell r="A76">
            <v>70</v>
          </cell>
          <cell r="B76">
            <v>44432</v>
          </cell>
          <cell r="C76">
            <v>68</v>
          </cell>
          <cell r="D76" t="str">
            <v>احمد علي سماره  المزاوده</v>
          </cell>
          <cell r="F76">
            <v>0.29166666666666702</v>
          </cell>
          <cell r="G76">
            <v>0.54861111111111105</v>
          </cell>
          <cell r="H76">
            <v>0.25694444444444403</v>
          </cell>
          <cell r="J76">
            <v>0.29166666666666702</v>
          </cell>
          <cell r="K76">
            <v>0.58333333333333304</v>
          </cell>
          <cell r="L76">
            <v>0.29166666666666602</v>
          </cell>
          <cell r="N76" t="str">
            <v/>
          </cell>
          <cell r="O76">
            <v>3.4722222222221988E-2</v>
          </cell>
          <cell r="P76">
            <v>3.472222222222222E-3</v>
          </cell>
          <cell r="Q76" t="str">
            <v/>
          </cell>
          <cell r="R76" t="str">
            <v/>
          </cell>
        </row>
        <row r="77">
          <cell r="A77">
            <v>71</v>
          </cell>
          <cell r="B77">
            <v>44432</v>
          </cell>
          <cell r="C77">
            <v>108</v>
          </cell>
          <cell r="D77" t="str">
            <v>احمد محمود حسن  شناق</v>
          </cell>
          <cell r="F77">
            <v>0.29166666666666702</v>
          </cell>
          <cell r="G77">
            <v>0.58263888888888882</v>
          </cell>
          <cell r="H77">
            <v>0.2909722222222218</v>
          </cell>
          <cell r="J77">
            <v>0.29166666666666702</v>
          </cell>
          <cell r="K77">
            <v>0.58333333333333304</v>
          </cell>
          <cell r="L77">
            <v>0.29166666666666602</v>
          </cell>
          <cell r="N77" t="str">
            <v/>
          </cell>
          <cell r="O77">
            <v>6.9444444444421993E-4</v>
          </cell>
          <cell r="P77" t="str">
            <v/>
          </cell>
          <cell r="Q77" t="str">
            <v/>
          </cell>
          <cell r="R77" t="str">
            <v/>
          </cell>
        </row>
        <row r="78">
          <cell r="A78">
            <v>72</v>
          </cell>
          <cell r="B78">
            <v>44432</v>
          </cell>
          <cell r="C78">
            <v>4</v>
          </cell>
          <cell r="D78" t="str">
            <v>محمد حسن محمد فرامرزى</v>
          </cell>
          <cell r="F78">
            <v>0.29166666666666702</v>
          </cell>
          <cell r="G78">
            <v>0.52083333333333337</v>
          </cell>
          <cell r="H78">
            <v>0.22916666666666635</v>
          </cell>
          <cell r="J78">
            <v>0.29166666666666702</v>
          </cell>
          <cell r="K78">
            <v>0.58333333333333304</v>
          </cell>
          <cell r="L78">
            <v>0.29166666666666602</v>
          </cell>
          <cell r="N78" t="str">
            <v/>
          </cell>
          <cell r="O78">
            <v>6.2499999999999667E-2</v>
          </cell>
          <cell r="P78">
            <v>3.472222222222222E-3</v>
          </cell>
          <cell r="Q78" t="str">
            <v/>
          </cell>
          <cell r="R78" t="str">
            <v/>
          </cell>
        </row>
        <row r="79">
          <cell r="A79">
            <v>73</v>
          </cell>
          <cell r="B79">
            <v>44432</v>
          </cell>
          <cell r="C79">
            <v>32</v>
          </cell>
          <cell r="D79" t="str">
            <v>معاذ تيسير محمد الزعبي</v>
          </cell>
          <cell r="F79">
            <v>0.29166666666666702</v>
          </cell>
          <cell r="G79">
            <v>0.58263888888888882</v>
          </cell>
          <cell r="H79">
            <v>0.2909722222222218</v>
          </cell>
          <cell r="J79">
            <v>0.29166666666666702</v>
          </cell>
          <cell r="K79">
            <v>0.58333333333333304</v>
          </cell>
          <cell r="L79">
            <v>0.29166666666666602</v>
          </cell>
          <cell r="N79" t="str">
            <v/>
          </cell>
          <cell r="O79">
            <v>6.9444444444421993E-4</v>
          </cell>
          <cell r="P79" t="str">
            <v/>
          </cell>
          <cell r="Q79" t="str">
            <v/>
          </cell>
          <cell r="R79" t="str">
            <v/>
          </cell>
        </row>
        <row r="80">
          <cell r="A80">
            <v>74</v>
          </cell>
          <cell r="B80">
            <v>44432</v>
          </cell>
          <cell r="C80">
            <v>41</v>
          </cell>
          <cell r="D80" t="str">
            <v>هشام محمد عوض محمد عوض</v>
          </cell>
          <cell r="F80">
            <v>0.29166666666666702</v>
          </cell>
          <cell r="G80">
            <v>0.56111111111111112</v>
          </cell>
          <cell r="H80">
            <v>0.2694444444444441</v>
          </cell>
          <cell r="J80">
            <v>0.29166666666666702</v>
          </cell>
          <cell r="K80">
            <v>0.58333333333333304</v>
          </cell>
          <cell r="L80">
            <v>0.29166666666666602</v>
          </cell>
          <cell r="N80" t="str">
            <v/>
          </cell>
          <cell r="O80">
            <v>2.2222222222221921E-2</v>
          </cell>
          <cell r="P80">
            <v>3.472222222222222E-3</v>
          </cell>
          <cell r="Q80" t="str">
            <v/>
          </cell>
          <cell r="R80" t="str">
            <v/>
          </cell>
        </row>
        <row r="81">
          <cell r="A81">
            <v>75</v>
          </cell>
          <cell r="B81">
            <v>44433</v>
          </cell>
          <cell r="C81">
            <v>59</v>
          </cell>
          <cell r="D81" t="str">
            <v>احمد سميح محمد عبابنه</v>
          </cell>
          <cell r="F81">
            <v>0.31805555555555554</v>
          </cell>
          <cell r="G81">
            <v>0.58333333333333304</v>
          </cell>
          <cell r="H81">
            <v>0.2652777777777775</v>
          </cell>
          <cell r="J81">
            <v>0.29166666666666702</v>
          </cell>
          <cell r="K81">
            <v>0.58333333333333304</v>
          </cell>
          <cell r="L81">
            <v>0.29166666666666602</v>
          </cell>
          <cell r="N81">
            <v>2.6388888888888518E-2</v>
          </cell>
          <cell r="O81" t="str">
            <v/>
          </cell>
          <cell r="P81">
            <v>3.472222222222222E-3</v>
          </cell>
          <cell r="Q81" t="str">
            <v/>
          </cell>
          <cell r="R81" t="str">
            <v/>
          </cell>
        </row>
        <row r="82">
          <cell r="A82">
            <v>76</v>
          </cell>
          <cell r="B82">
            <v>44433</v>
          </cell>
          <cell r="C82">
            <v>113</v>
          </cell>
          <cell r="D82" t="str">
            <v>احمد عبدالعزيز محمد  السيد</v>
          </cell>
          <cell r="F82">
            <v>0.29305555555555557</v>
          </cell>
          <cell r="G82">
            <v>0.58333333333333304</v>
          </cell>
          <cell r="H82">
            <v>0.29027777777777747</v>
          </cell>
          <cell r="J82">
            <v>0.29166666666666702</v>
          </cell>
          <cell r="K82">
            <v>0.58333333333333304</v>
          </cell>
          <cell r="L82">
            <v>0.29166666666666602</v>
          </cell>
          <cell r="N82">
            <v>1.3888888888885509E-3</v>
          </cell>
          <cell r="O82" t="str">
            <v/>
          </cell>
          <cell r="P82" t="str">
            <v/>
          </cell>
          <cell r="Q82" t="str">
            <v/>
          </cell>
          <cell r="R82" t="str">
            <v/>
          </cell>
        </row>
        <row r="83">
          <cell r="A83">
            <v>77</v>
          </cell>
          <cell r="B83">
            <v>44433</v>
          </cell>
          <cell r="C83">
            <v>58</v>
          </cell>
          <cell r="D83" t="str">
            <v>باسم محمد عبد الكروشي</v>
          </cell>
          <cell r="F83">
            <v>0.29305555555555557</v>
          </cell>
          <cell r="G83">
            <v>0.58333333333333304</v>
          </cell>
          <cell r="H83">
            <v>0.29027777777777747</v>
          </cell>
          <cell r="J83">
            <v>0.29166666666666702</v>
          </cell>
          <cell r="K83">
            <v>0.58333333333333304</v>
          </cell>
          <cell r="L83">
            <v>0.29166666666666602</v>
          </cell>
          <cell r="N83">
            <v>1.3888888888885509E-3</v>
          </cell>
          <cell r="O83" t="str">
            <v/>
          </cell>
          <cell r="P83" t="str">
            <v/>
          </cell>
          <cell r="Q83" t="str">
            <v/>
          </cell>
          <cell r="R83" t="str">
            <v/>
          </cell>
        </row>
        <row r="84">
          <cell r="A84">
            <v>78</v>
          </cell>
          <cell r="B84">
            <v>44433</v>
          </cell>
          <cell r="C84">
            <v>39</v>
          </cell>
          <cell r="D84" t="str">
            <v>ممدوح محمد يوسف  طاهات</v>
          </cell>
          <cell r="F84">
            <v>0.29930555555555555</v>
          </cell>
          <cell r="G84">
            <v>0.58333333333333304</v>
          </cell>
          <cell r="H84">
            <v>0.28402777777777749</v>
          </cell>
          <cell r="J84">
            <v>0.29166666666666702</v>
          </cell>
          <cell r="K84">
            <v>0.58333333333333304</v>
          </cell>
          <cell r="L84">
            <v>0.29166666666666602</v>
          </cell>
          <cell r="N84">
            <v>7.6388888888885287E-3</v>
          </cell>
          <cell r="O84" t="str">
            <v/>
          </cell>
          <cell r="P84">
            <v>3.472222222222222E-3</v>
          </cell>
          <cell r="Q84" t="str">
            <v/>
          </cell>
          <cell r="R84" t="str">
            <v/>
          </cell>
        </row>
        <row r="85">
          <cell r="A85">
            <v>79</v>
          </cell>
          <cell r="B85">
            <v>44433</v>
          </cell>
          <cell r="C85">
            <v>104</v>
          </cell>
          <cell r="D85" t="str">
            <v>أشرف أحمد محمود  علي</v>
          </cell>
          <cell r="F85">
            <v>0.29166666666666702</v>
          </cell>
          <cell r="G85">
            <v>0.55833333333333335</v>
          </cell>
          <cell r="H85">
            <v>0.26666666666666633</v>
          </cell>
          <cell r="J85">
            <v>0.29166666666666702</v>
          </cell>
          <cell r="K85">
            <v>0.58333333333333304</v>
          </cell>
          <cell r="L85">
            <v>0.29166666666666602</v>
          </cell>
          <cell r="N85" t="str">
            <v/>
          </cell>
          <cell r="O85">
            <v>2.4999999999999689E-2</v>
          </cell>
          <cell r="P85">
            <v>3.472222222222222E-3</v>
          </cell>
          <cell r="Q85" t="str">
            <v/>
          </cell>
          <cell r="R85" t="str">
            <v/>
          </cell>
        </row>
        <row r="86">
          <cell r="A86">
            <v>80</v>
          </cell>
          <cell r="B86">
            <v>44433</v>
          </cell>
          <cell r="C86">
            <v>114</v>
          </cell>
          <cell r="D86" t="str">
            <v>أنور محمد عبدالله  بني عطا</v>
          </cell>
          <cell r="F86">
            <v>0.29166666666666702</v>
          </cell>
          <cell r="G86">
            <v>0.58263888888888882</v>
          </cell>
          <cell r="H86">
            <v>0.2909722222222218</v>
          </cell>
          <cell r="J86">
            <v>0.29166666666666702</v>
          </cell>
          <cell r="K86">
            <v>0.58333333333333304</v>
          </cell>
          <cell r="L86">
            <v>0.29166666666666602</v>
          </cell>
          <cell r="N86" t="str">
            <v/>
          </cell>
          <cell r="O86">
            <v>6.9444444444421993E-4</v>
          </cell>
          <cell r="P86" t="str">
            <v/>
          </cell>
          <cell r="Q86" t="str">
            <v/>
          </cell>
          <cell r="R86" t="str">
            <v/>
          </cell>
        </row>
        <row r="87">
          <cell r="A87">
            <v>81</v>
          </cell>
          <cell r="B87">
            <v>44433</v>
          </cell>
          <cell r="C87">
            <v>34</v>
          </cell>
          <cell r="D87" t="str">
            <v>جهاد شريف محمد  شقور</v>
          </cell>
          <cell r="F87">
            <v>0.29166666666666702</v>
          </cell>
          <cell r="G87">
            <v>0.5625</v>
          </cell>
          <cell r="H87">
            <v>0.27083333333333298</v>
          </cell>
          <cell r="J87">
            <v>0.29166666666666702</v>
          </cell>
          <cell r="K87">
            <v>0.58333333333333304</v>
          </cell>
          <cell r="L87">
            <v>0.29166666666666602</v>
          </cell>
          <cell r="N87" t="str">
            <v/>
          </cell>
          <cell r="O87">
            <v>2.0833333333333037E-2</v>
          </cell>
          <cell r="P87">
            <v>3.472222222222222E-3</v>
          </cell>
          <cell r="Q87" t="str">
            <v/>
          </cell>
          <cell r="R87" t="str">
            <v/>
          </cell>
        </row>
        <row r="88">
          <cell r="A88">
            <v>82</v>
          </cell>
          <cell r="B88">
            <v>44433</v>
          </cell>
          <cell r="C88">
            <v>107</v>
          </cell>
          <cell r="D88" t="str">
            <v>احمد محمد احمد محمد عثمان</v>
          </cell>
          <cell r="F88">
            <v>0.29166666666666702</v>
          </cell>
          <cell r="G88">
            <v>0.47500000000000003</v>
          </cell>
          <cell r="H88">
            <v>0.18333333333333302</v>
          </cell>
          <cell r="J88">
            <v>0.29166666666666702</v>
          </cell>
          <cell r="K88">
            <v>0.58333333333333304</v>
          </cell>
          <cell r="L88">
            <v>0.29166666666666602</v>
          </cell>
          <cell r="N88" t="str">
            <v/>
          </cell>
          <cell r="O88">
            <v>0.108333333333333</v>
          </cell>
          <cell r="P88">
            <v>3.472222222222222E-3</v>
          </cell>
          <cell r="Q88" t="str">
            <v/>
          </cell>
          <cell r="R88" t="str">
            <v/>
          </cell>
        </row>
        <row r="89">
          <cell r="A89">
            <v>83</v>
          </cell>
          <cell r="B89">
            <v>44433</v>
          </cell>
          <cell r="C89">
            <v>49</v>
          </cell>
          <cell r="D89" t="str">
            <v>فضل ماجد خليل  العوران</v>
          </cell>
          <cell r="F89">
            <v>0.29166666666666702</v>
          </cell>
          <cell r="G89">
            <v>0.58194444444444449</v>
          </cell>
          <cell r="H89">
            <v>0.29027777777777747</v>
          </cell>
          <cell r="J89">
            <v>0.29166666666666702</v>
          </cell>
          <cell r="K89">
            <v>0.58333333333333304</v>
          </cell>
          <cell r="L89">
            <v>0.29166666666666602</v>
          </cell>
          <cell r="N89" t="str">
            <v/>
          </cell>
          <cell r="O89">
            <v>1.3888888888885509E-3</v>
          </cell>
          <cell r="P89" t="str">
            <v/>
          </cell>
          <cell r="Q89" t="str">
            <v/>
          </cell>
          <cell r="R89" t="str">
            <v/>
          </cell>
        </row>
        <row r="90">
          <cell r="A90">
            <v>84</v>
          </cell>
          <cell r="B90">
            <v>44433</v>
          </cell>
          <cell r="C90">
            <v>96</v>
          </cell>
          <cell r="D90" t="str">
            <v>ايمن قاسم محمد قرعان</v>
          </cell>
          <cell r="F90">
            <v>0.29166666666666702</v>
          </cell>
          <cell r="G90">
            <v>0.48541666666666666</v>
          </cell>
          <cell r="H90">
            <v>0.19374999999999964</v>
          </cell>
          <cell r="J90">
            <v>0.29166666666666702</v>
          </cell>
          <cell r="K90">
            <v>0.58333333333333304</v>
          </cell>
          <cell r="L90">
            <v>0.29166666666666602</v>
          </cell>
          <cell r="N90" t="str">
            <v/>
          </cell>
          <cell r="O90">
            <v>9.7916666666666374E-2</v>
          </cell>
          <cell r="P90">
            <v>3.472222222222222E-3</v>
          </cell>
          <cell r="Q90" t="str">
            <v/>
          </cell>
          <cell r="R90" t="str">
            <v/>
          </cell>
        </row>
        <row r="91">
          <cell r="A91">
            <v>85</v>
          </cell>
          <cell r="B91">
            <v>44433</v>
          </cell>
          <cell r="C91">
            <v>32</v>
          </cell>
          <cell r="D91" t="str">
            <v>معاذ تيسير محمد الزعبي</v>
          </cell>
          <cell r="F91">
            <v>0.29166666666666702</v>
          </cell>
          <cell r="G91">
            <v>0.58263888888888882</v>
          </cell>
          <cell r="H91">
            <v>0.2909722222222218</v>
          </cell>
          <cell r="J91">
            <v>0.29166666666666702</v>
          </cell>
          <cell r="K91">
            <v>0.58333333333333304</v>
          </cell>
          <cell r="L91">
            <v>0.29166666666666602</v>
          </cell>
          <cell r="N91" t="str">
            <v/>
          </cell>
          <cell r="O91">
            <v>6.9444444444421993E-4</v>
          </cell>
          <cell r="P91" t="str">
            <v/>
          </cell>
          <cell r="Q91" t="str">
            <v/>
          </cell>
          <cell r="R91" t="str">
            <v/>
          </cell>
        </row>
        <row r="92">
          <cell r="A92">
            <v>86</v>
          </cell>
          <cell r="B92">
            <v>44434</v>
          </cell>
          <cell r="C92">
            <v>66</v>
          </cell>
          <cell r="D92" t="str">
            <v>احمد حسن احمد عبدالله الانصارى</v>
          </cell>
          <cell r="F92">
            <v>0.31805555555555554</v>
          </cell>
          <cell r="G92">
            <v>0.58333333333333304</v>
          </cell>
          <cell r="H92">
            <v>0.2652777777777775</v>
          </cell>
          <cell r="J92">
            <v>0.29166666666666702</v>
          </cell>
          <cell r="K92">
            <v>0.58333333333333304</v>
          </cell>
          <cell r="L92">
            <v>0.29166666666666602</v>
          </cell>
          <cell r="N92">
            <v>2.6388888888888518E-2</v>
          </cell>
          <cell r="O92" t="str">
            <v/>
          </cell>
          <cell r="P92">
            <v>3.472222222222222E-3</v>
          </cell>
          <cell r="Q92" t="str">
            <v/>
          </cell>
          <cell r="R92" t="str">
            <v/>
          </cell>
        </row>
        <row r="93">
          <cell r="A93">
            <v>87</v>
          </cell>
          <cell r="B93">
            <v>44434</v>
          </cell>
          <cell r="C93">
            <v>113</v>
          </cell>
          <cell r="D93" t="str">
            <v>احمد عبدالعزيز محمد  السيد</v>
          </cell>
          <cell r="F93">
            <v>0.29375000000000001</v>
          </cell>
          <cell r="G93">
            <v>0.58333333333333304</v>
          </cell>
          <cell r="H93">
            <v>0.28958333333333303</v>
          </cell>
          <cell r="J93">
            <v>0.29166666666666702</v>
          </cell>
          <cell r="K93">
            <v>0.58333333333333304</v>
          </cell>
          <cell r="L93">
            <v>0.29166666666666602</v>
          </cell>
          <cell r="N93">
            <v>2.0833333333329929E-3</v>
          </cell>
          <cell r="O93" t="str">
            <v/>
          </cell>
          <cell r="P93" t="str">
            <v/>
          </cell>
          <cell r="Q93" t="str">
            <v/>
          </cell>
          <cell r="R93" t="str">
            <v/>
          </cell>
        </row>
        <row r="94">
          <cell r="A94">
            <v>88</v>
          </cell>
          <cell r="B94">
            <v>44434</v>
          </cell>
          <cell r="C94">
            <v>108</v>
          </cell>
          <cell r="D94" t="str">
            <v>احمد محمود حسن  شناق</v>
          </cell>
          <cell r="F94">
            <v>0.29236111111111113</v>
          </cell>
          <cell r="G94">
            <v>0.58333333333333304</v>
          </cell>
          <cell r="H94">
            <v>0.29097222222222191</v>
          </cell>
          <cell r="J94">
            <v>0.29166666666666702</v>
          </cell>
          <cell r="K94">
            <v>0.58333333333333304</v>
          </cell>
          <cell r="L94">
            <v>0.29166666666666602</v>
          </cell>
          <cell r="N94">
            <v>6.9444444444410891E-4</v>
          </cell>
          <cell r="O94" t="str">
            <v/>
          </cell>
          <cell r="P94" t="str">
            <v/>
          </cell>
          <cell r="Q94" t="str">
            <v/>
          </cell>
          <cell r="R94" t="str">
            <v/>
          </cell>
        </row>
        <row r="95">
          <cell r="A95">
            <v>89</v>
          </cell>
          <cell r="B95">
            <v>44434</v>
          </cell>
          <cell r="C95">
            <v>58</v>
          </cell>
          <cell r="D95" t="str">
            <v>باسم محمد عبد الكروشي</v>
          </cell>
          <cell r="F95">
            <v>0.29583333333333334</v>
          </cell>
          <cell r="G95">
            <v>0.58333333333333304</v>
          </cell>
          <cell r="H95">
            <v>0.2874999999999997</v>
          </cell>
          <cell r="J95">
            <v>0.29166666666666702</v>
          </cell>
          <cell r="K95">
            <v>0.58333333333333304</v>
          </cell>
          <cell r="L95">
            <v>0.29166666666666602</v>
          </cell>
          <cell r="N95">
            <v>4.1666666666663188E-3</v>
          </cell>
          <cell r="O95" t="str">
            <v/>
          </cell>
          <cell r="P95">
            <v>3.472222222222222E-3</v>
          </cell>
          <cell r="Q95" t="str">
            <v/>
          </cell>
          <cell r="R95" t="str">
            <v/>
          </cell>
        </row>
        <row r="96">
          <cell r="A96">
            <v>90</v>
          </cell>
          <cell r="B96">
            <v>44434</v>
          </cell>
          <cell r="C96">
            <v>88</v>
          </cell>
          <cell r="D96" t="str">
            <v>سيف سعيد حميد  العلوى</v>
          </cell>
          <cell r="F96">
            <v>0.2951388888888889</v>
          </cell>
          <cell r="G96">
            <v>0.58333333333333304</v>
          </cell>
          <cell r="H96">
            <v>0.28819444444444414</v>
          </cell>
          <cell r="J96">
            <v>0.29166666666666702</v>
          </cell>
          <cell r="K96">
            <v>0.58333333333333304</v>
          </cell>
          <cell r="L96">
            <v>0.29166666666666602</v>
          </cell>
          <cell r="N96">
            <v>3.4722222222218768E-3</v>
          </cell>
          <cell r="O96" t="str">
            <v/>
          </cell>
          <cell r="P96" t="str">
            <v/>
          </cell>
          <cell r="Q96" t="str">
            <v/>
          </cell>
          <cell r="R96" t="str">
            <v/>
          </cell>
        </row>
        <row r="97">
          <cell r="A97">
            <v>91</v>
          </cell>
          <cell r="B97">
            <v>44434</v>
          </cell>
          <cell r="C97">
            <v>10</v>
          </cell>
          <cell r="D97" t="str">
            <v>عبدالرحمن على صالح اليزيدى</v>
          </cell>
          <cell r="F97">
            <v>0.30486111111111108</v>
          </cell>
          <cell r="G97">
            <v>0.58333333333333304</v>
          </cell>
          <cell r="H97">
            <v>0.27847222222222195</v>
          </cell>
          <cell r="J97">
            <v>0.29166666666666702</v>
          </cell>
          <cell r="K97">
            <v>0.58333333333333304</v>
          </cell>
          <cell r="L97">
            <v>0.29166666666666602</v>
          </cell>
          <cell r="N97">
            <v>1.3194444444444065E-2</v>
          </cell>
          <cell r="O97" t="str">
            <v/>
          </cell>
          <cell r="P97">
            <v>3.472222222222222E-3</v>
          </cell>
          <cell r="Q97" t="str">
            <v/>
          </cell>
          <cell r="R97" t="str">
            <v/>
          </cell>
        </row>
        <row r="98">
          <cell r="A98">
            <v>92</v>
          </cell>
          <cell r="B98">
            <v>44434</v>
          </cell>
          <cell r="C98">
            <v>42</v>
          </cell>
          <cell r="D98" t="str">
            <v>عبدالناصر عبدالوهاب اسماعيل  يوسف</v>
          </cell>
          <cell r="F98">
            <v>0.29583333333333334</v>
          </cell>
          <cell r="G98">
            <v>0.58333333333333304</v>
          </cell>
          <cell r="H98">
            <v>0.2874999999999997</v>
          </cell>
          <cell r="J98">
            <v>0.29166666666666702</v>
          </cell>
          <cell r="K98">
            <v>0.58333333333333304</v>
          </cell>
          <cell r="L98">
            <v>0.29166666666666602</v>
          </cell>
          <cell r="N98">
            <v>4.1666666666663188E-3</v>
          </cell>
          <cell r="O98" t="str">
            <v/>
          </cell>
          <cell r="P98">
            <v>3.472222222222222E-3</v>
          </cell>
          <cell r="Q98" t="str">
            <v/>
          </cell>
          <cell r="R98" t="str">
            <v/>
          </cell>
        </row>
        <row r="99">
          <cell r="A99">
            <v>93</v>
          </cell>
          <cell r="B99">
            <v>44434</v>
          </cell>
          <cell r="C99">
            <v>63</v>
          </cell>
          <cell r="D99" t="str">
            <v>عمر ابوبكر   صالح</v>
          </cell>
          <cell r="F99">
            <v>0.30833333333333335</v>
          </cell>
          <cell r="G99">
            <v>0.58333333333333304</v>
          </cell>
          <cell r="H99">
            <v>0.27499999999999969</v>
          </cell>
          <cell r="J99">
            <v>0.29166666666666702</v>
          </cell>
          <cell r="K99">
            <v>0.58333333333333304</v>
          </cell>
          <cell r="L99">
            <v>0.29166666666666602</v>
          </cell>
          <cell r="N99">
            <v>1.666666666666633E-2</v>
          </cell>
          <cell r="O99" t="str">
            <v/>
          </cell>
          <cell r="P99">
            <v>3.472222222222222E-3</v>
          </cell>
          <cell r="Q99" t="str">
            <v/>
          </cell>
          <cell r="R99" t="str">
            <v/>
          </cell>
        </row>
        <row r="100">
          <cell r="A100">
            <v>94</v>
          </cell>
          <cell r="B100">
            <v>44434</v>
          </cell>
          <cell r="C100">
            <v>97</v>
          </cell>
          <cell r="D100" t="str">
            <v>محمد ممدوح مندور أبوشعيشع أبوعيشه</v>
          </cell>
          <cell r="F100">
            <v>0.30624999999999997</v>
          </cell>
          <cell r="G100">
            <v>0.58333333333333304</v>
          </cell>
          <cell r="H100">
            <v>0.27708333333333307</v>
          </cell>
          <cell r="J100">
            <v>0.29166666666666702</v>
          </cell>
          <cell r="K100">
            <v>0.58333333333333304</v>
          </cell>
          <cell r="L100">
            <v>0.29166666666666602</v>
          </cell>
          <cell r="N100">
            <v>1.4583333333332948E-2</v>
          </cell>
          <cell r="O100" t="str">
            <v/>
          </cell>
          <cell r="P100">
            <v>3.472222222222222E-3</v>
          </cell>
          <cell r="Q100" t="str">
            <v/>
          </cell>
          <cell r="R100" t="str">
            <v/>
          </cell>
        </row>
        <row r="101">
          <cell r="A101">
            <v>95</v>
          </cell>
          <cell r="B101">
            <v>44434</v>
          </cell>
          <cell r="C101">
            <v>104</v>
          </cell>
          <cell r="D101" t="str">
            <v>أشرف أحمد محمود  علي</v>
          </cell>
          <cell r="F101">
            <v>0.29166666666666702</v>
          </cell>
          <cell r="G101">
            <v>0.54791666666666672</v>
          </cell>
          <cell r="H101">
            <v>0.2562499999999997</v>
          </cell>
          <cell r="J101">
            <v>0.29166666666666702</v>
          </cell>
          <cell r="K101">
            <v>0.58333333333333304</v>
          </cell>
          <cell r="L101">
            <v>0.29166666666666602</v>
          </cell>
          <cell r="N101" t="str">
            <v/>
          </cell>
          <cell r="O101">
            <v>3.5416666666666319E-2</v>
          </cell>
          <cell r="P101">
            <v>3.472222222222222E-3</v>
          </cell>
          <cell r="Q101" t="str">
            <v/>
          </cell>
          <cell r="R101" t="str">
            <v/>
          </cell>
        </row>
        <row r="102">
          <cell r="A102">
            <v>96</v>
          </cell>
          <cell r="B102">
            <v>44434</v>
          </cell>
          <cell r="C102">
            <v>114</v>
          </cell>
          <cell r="D102" t="str">
            <v>أنور محمد عبدالله  بني عطا</v>
          </cell>
          <cell r="F102">
            <v>0.29166666666666702</v>
          </cell>
          <cell r="G102">
            <v>0.56805555555555554</v>
          </cell>
          <cell r="H102">
            <v>0.27638888888888852</v>
          </cell>
          <cell r="J102">
            <v>0.29166666666666702</v>
          </cell>
          <cell r="K102">
            <v>0.58333333333333304</v>
          </cell>
          <cell r="L102">
            <v>0.29166666666666602</v>
          </cell>
          <cell r="N102" t="str">
            <v/>
          </cell>
          <cell r="O102">
            <v>1.5277777777777501E-2</v>
          </cell>
          <cell r="P102">
            <v>3.472222222222222E-3</v>
          </cell>
          <cell r="Q102" t="str">
            <v/>
          </cell>
          <cell r="R102" t="str">
            <v/>
          </cell>
        </row>
        <row r="103">
          <cell r="A103">
            <v>97</v>
          </cell>
          <cell r="B103">
            <v>44434</v>
          </cell>
          <cell r="C103">
            <v>54</v>
          </cell>
          <cell r="D103" t="str">
            <v>احمد السيد عبدالمولى  باز</v>
          </cell>
          <cell r="F103">
            <v>0.29166666666666702</v>
          </cell>
          <cell r="G103">
            <v>0.56805555555555554</v>
          </cell>
          <cell r="H103">
            <v>0.27638888888888852</v>
          </cell>
          <cell r="J103">
            <v>0.29166666666666702</v>
          </cell>
          <cell r="K103">
            <v>0.58333333333333304</v>
          </cell>
          <cell r="L103">
            <v>0.29166666666666602</v>
          </cell>
          <cell r="N103" t="str">
            <v/>
          </cell>
          <cell r="O103">
            <v>1.5277777777777501E-2</v>
          </cell>
          <cell r="P103">
            <v>3.472222222222222E-3</v>
          </cell>
          <cell r="Q103" t="str">
            <v/>
          </cell>
          <cell r="R103" t="str">
            <v/>
          </cell>
        </row>
        <row r="104">
          <cell r="A104">
            <v>98</v>
          </cell>
          <cell r="B104">
            <v>44434</v>
          </cell>
          <cell r="C104">
            <v>55</v>
          </cell>
          <cell r="D104" t="str">
            <v>احمد حامد محمد  احمد</v>
          </cell>
          <cell r="F104">
            <v>0.29166666666666702</v>
          </cell>
          <cell r="G104">
            <v>0.5708333333333333</v>
          </cell>
          <cell r="H104">
            <v>0.27916666666666629</v>
          </cell>
          <cell r="J104">
            <v>0.29166666666666702</v>
          </cell>
          <cell r="K104">
            <v>0.58333333333333304</v>
          </cell>
          <cell r="L104">
            <v>0.29166666666666602</v>
          </cell>
          <cell r="N104" t="str">
            <v/>
          </cell>
          <cell r="O104">
            <v>1.2499999999999734E-2</v>
          </cell>
          <cell r="P104">
            <v>3.472222222222222E-3</v>
          </cell>
          <cell r="Q104" t="str">
            <v/>
          </cell>
          <cell r="R104" t="str">
            <v/>
          </cell>
        </row>
        <row r="105">
          <cell r="A105">
            <v>99</v>
          </cell>
          <cell r="B105">
            <v>44434</v>
          </cell>
          <cell r="C105">
            <v>66</v>
          </cell>
          <cell r="D105" t="str">
            <v>احمد حسن احمد عبدالله الانصارى</v>
          </cell>
          <cell r="F105">
            <v>0.29166666666666702</v>
          </cell>
          <cell r="G105">
            <v>0.57847222222222217</v>
          </cell>
          <cell r="H105">
            <v>0.28680555555555515</v>
          </cell>
          <cell r="J105">
            <v>0.29166666666666702</v>
          </cell>
          <cell r="K105">
            <v>0.58333333333333304</v>
          </cell>
          <cell r="L105">
            <v>0.29166666666666602</v>
          </cell>
          <cell r="N105" t="str">
            <v/>
          </cell>
          <cell r="O105">
            <v>4.8611111111108718E-3</v>
          </cell>
          <cell r="P105">
            <v>3.472222222222222E-3</v>
          </cell>
          <cell r="Q105" t="str">
            <v/>
          </cell>
          <cell r="R105" t="str">
            <v/>
          </cell>
        </row>
        <row r="106">
          <cell r="A106">
            <v>100</v>
          </cell>
          <cell r="B106">
            <v>44434</v>
          </cell>
          <cell r="C106">
            <v>59</v>
          </cell>
          <cell r="D106" t="str">
            <v>احمد سميح محمد عبابنه</v>
          </cell>
          <cell r="F106">
            <v>0.29166666666666702</v>
          </cell>
          <cell r="G106">
            <v>0.57013888888888886</v>
          </cell>
          <cell r="H106">
            <v>0.27847222222222184</v>
          </cell>
          <cell r="J106">
            <v>0.29166666666666702</v>
          </cell>
          <cell r="K106">
            <v>0.58333333333333304</v>
          </cell>
          <cell r="L106">
            <v>0.29166666666666602</v>
          </cell>
          <cell r="N106" t="str">
            <v/>
          </cell>
          <cell r="O106">
            <v>1.3194444444444176E-2</v>
          </cell>
          <cell r="P106">
            <v>3.472222222222222E-3</v>
          </cell>
          <cell r="Q106" t="str">
            <v/>
          </cell>
          <cell r="R106" t="str">
            <v/>
          </cell>
        </row>
        <row r="107">
          <cell r="A107">
            <v>101</v>
          </cell>
          <cell r="B107">
            <v>44434</v>
          </cell>
          <cell r="C107">
            <v>5</v>
          </cell>
          <cell r="D107" t="str">
            <v>احمد عبدالرزاق حسن احمد المرزوقى</v>
          </cell>
          <cell r="F107">
            <v>0.29166666666666702</v>
          </cell>
          <cell r="G107">
            <v>0.56805555555555554</v>
          </cell>
          <cell r="H107">
            <v>0.27638888888888852</v>
          </cell>
          <cell r="J107">
            <v>0.29166666666666669</v>
          </cell>
          <cell r="K107">
            <v>0.58333333333333337</v>
          </cell>
          <cell r="L107">
            <v>0.29166666666666669</v>
          </cell>
          <cell r="N107" t="str">
            <v/>
          </cell>
          <cell r="O107">
            <v>1.5277777777777835E-2</v>
          </cell>
          <cell r="P107">
            <v>3.472222222222222E-3</v>
          </cell>
          <cell r="Q107" t="str">
            <v/>
          </cell>
          <cell r="R107" t="str">
            <v/>
          </cell>
        </row>
        <row r="108">
          <cell r="A108">
            <v>102</v>
          </cell>
          <cell r="B108">
            <v>44434</v>
          </cell>
          <cell r="C108">
            <v>68</v>
          </cell>
          <cell r="D108" t="str">
            <v>احمد علي سماره  المزاوده</v>
          </cell>
          <cell r="F108">
            <v>0.29166666666666702</v>
          </cell>
          <cell r="G108">
            <v>0.52013888888888882</v>
          </cell>
          <cell r="H108">
            <v>0.2284722222222218</v>
          </cell>
          <cell r="J108">
            <v>0.29166666666666702</v>
          </cell>
          <cell r="K108">
            <v>0.58333333333333304</v>
          </cell>
          <cell r="L108">
            <v>0.29166666666666602</v>
          </cell>
          <cell r="N108" t="str">
            <v/>
          </cell>
          <cell r="O108">
            <v>6.319444444444422E-2</v>
          </cell>
          <cell r="P108">
            <v>3.472222222222222E-3</v>
          </cell>
          <cell r="Q108" t="str">
            <v/>
          </cell>
          <cell r="R108" t="str">
            <v/>
          </cell>
        </row>
        <row r="109">
          <cell r="A109">
            <v>103</v>
          </cell>
          <cell r="B109">
            <v>44434</v>
          </cell>
          <cell r="C109">
            <v>35</v>
          </cell>
          <cell r="D109" t="str">
            <v>احمد كامل على  خوالده</v>
          </cell>
          <cell r="F109">
            <v>0.29166666666666702</v>
          </cell>
          <cell r="G109">
            <v>0.44166666666666665</v>
          </cell>
          <cell r="H109">
            <v>0.14999999999999963</v>
          </cell>
          <cell r="J109">
            <v>0.29166666666666702</v>
          </cell>
          <cell r="K109">
            <v>0.58333333333333304</v>
          </cell>
          <cell r="L109">
            <v>0.29166666666666602</v>
          </cell>
          <cell r="N109" t="str">
            <v/>
          </cell>
          <cell r="O109">
            <v>0.14166666666666639</v>
          </cell>
          <cell r="P109">
            <v>3.472222222222222E-3</v>
          </cell>
          <cell r="Q109" t="str">
            <v/>
          </cell>
          <cell r="R109" t="str">
            <v/>
          </cell>
        </row>
        <row r="110">
          <cell r="A110">
            <v>104</v>
          </cell>
          <cell r="B110">
            <v>44434</v>
          </cell>
          <cell r="C110">
            <v>99</v>
          </cell>
          <cell r="D110" t="str">
            <v>الصادق ابو حسن  أبو</v>
          </cell>
          <cell r="F110">
            <v>0.29166666666666702</v>
          </cell>
          <cell r="G110">
            <v>0.48333333333333334</v>
          </cell>
          <cell r="H110">
            <v>0.19166666666666632</v>
          </cell>
          <cell r="J110">
            <v>0.29166666666666702</v>
          </cell>
          <cell r="K110">
            <v>0.58333333333333304</v>
          </cell>
          <cell r="L110">
            <v>0.29166666666666602</v>
          </cell>
          <cell r="N110" t="str">
            <v/>
          </cell>
          <cell r="O110">
            <v>9.99999999999997E-2</v>
          </cell>
          <cell r="P110">
            <v>3.472222222222222E-3</v>
          </cell>
          <cell r="Q110" t="str">
            <v/>
          </cell>
          <cell r="R110" t="str">
            <v/>
          </cell>
        </row>
        <row r="111">
          <cell r="A111">
            <v>105</v>
          </cell>
          <cell r="B111">
            <v>44434</v>
          </cell>
          <cell r="C111">
            <v>58</v>
          </cell>
          <cell r="D111" t="str">
            <v>باسم محمد عبد الكروشي</v>
          </cell>
          <cell r="F111">
            <v>0.29166666666666702</v>
          </cell>
          <cell r="G111">
            <v>0.56805555555555554</v>
          </cell>
          <cell r="H111">
            <v>0.27638888888888852</v>
          </cell>
          <cell r="J111">
            <v>0.29166666666666702</v>
          </cell>
          <cell r="K111">
            <v>0.58333333333333304</v>
          </cell>
          <cell r="L111">
            <v>0.29166666666666602</v>
          </cell>
          <cell r="N111" t="str">
            <v/>
          </cell>
          <cell r="O111">
            <v>1.5277777777777501E-2</v>
          </cell>
          <cell r="P111">
            <v>3.472222222222222E-3</v>
          </cell>
          <cell r="Q111" t="str">
            <v/>
          </cell>
          <cell r="R111" t="str">
            <v/>
          </cell>
        </row>
        <row r="112">
          <cell r="A112">
            <v>106</v>
          </cell>
          <cell r="B112">
            <v>44434</v>
          </cell>
          <cell r="C112">
            <v>85</v>
          </cell>
          <cell r="D112" t="str">
            <v>بكر اسامه محمد عوض بنلادن</v>
          </cell>
          <cell r="F112">
            <v>0.29166666666666702</v>
          </cell>
          <cell r="G112">
            <v>0.58124999999999993</v>
          </cell>
          <cell r="H112">
            <v>0.28958333333333292</v>
          </cell>
          <cell r="J112">
            <v>0.29166666666666702</v>
          </cell>
          <cell r="K112">
            <v>0.58333333333333304</v>
          </cell>
          <cell r="L112">
            <v>0.29166666666666602</v>
          </cell>
          <cell r="N112" t="str">
            <v/>
          </cell>
          <cell r="O112">
            <v>2.0833333333331039E-3</v>
          </cell>
          <cell r="P112" t="str">
            <v/>
          </cell>
          <cell r="Q112" t="str">
            <v/>
          </cell>
          <cell r="R112" t="str">
            <v/>
          </cell>
        </row>
        <row r="113">
          <cell r="A113">
            <v>107</v>
          </cell>
          <cell r="B113">
            <v>44434</v>
          </cell>
          <cell r="C113">
            <v>102</v>
          </cell>
          <cell r="D113" t="str">
            <v>بلال عدنان عيد  الغنميين</v>
          </cell>
          <cell r="F113">
            <v>0.29166666666666702</v>
          </cell>
          <cell r="G113">
            <v>0.50763888888888886</v>
          </cell>
          <cell r="H113">
            <v>0.21597222222222184</v>
          </cell>
          <cell r="J113">
            <v>0.29166666666666702</v>
          </cell>
          <cell r="K113">
            <v>0.58333333333333304</v>
          </cell>
          <cell r="L113">
            <v>0.29166666666666602</v>
          </cell>
          <cell r="N113" t="str">
            <v/>
          </cell>
          <cell r="O113">
            <v>7.5694444444444176E-2</v>
          </cell>
          <cell r="P113">
            <v>3.472222222222222E-3</v>
          </cell>
          <cell r="Q113" t="str">
            <v/>
          </cell>
          <cell r="R113" t="str">
            <v/>
          </cell>
        </row>
        <row r="114">
          <cell r="A114">
            <v>108</v>
          </cell>
          <cell r="B114">
            <v>44434</v>
          </cell>
          <cell r="C114">
            <v>57</v>
          </cell>
          <cell r="D114" t="str">
            <v>ثائر سلطان محمد المصطفى</v>
          </cell>
          <cell r="F114">
            <v>0.29166666666666702</v>
          </cell>
          <cell r="G114">
            <v>0.57013888888888886</v>
          </cell>
          <cell r="H114">
            <v>0.27847222222222184</v>
          </cell>
          <cell r="J114">
            <v>0.29166666666666702</v>
          </cell>
          <cell r="K114">
            <v>0.58333333333333304</v>
          </cell>
          <cell r="L114">
            <v>0.29166666666666602</v>
          </cell>
          <cell r="N114" t="str">
            <v/>
          </cell>
          <cell r="O114">
            <v>1.3194444444444176E-2</v>
          </cell>
          <cell r="P114">
            <v>3.472222222222222E-3</v>
          </cell>
          <cell r="Q114" t="str">
            <v/>
          </cell>
          <cell r="R114" t="str">
            <v/>
          </cell>
        </row>
        <row r="115">
          <cell r="A115">
            <v>109</v>
          </cell>
          <cell r="B115">
            <v>44434</v>
          </cell>
          <cell r="C115">
            <v>34</v>
          </cell>
          <cell r="D115" t="str">
            <v>جهاد شريف محمد  شقور</v>
          </cell>
          <cell r="F115">
            <v>0.29166666666666702</v>
          </cell>
          <cell r="G115">
            <v>0.52083333333333337</v>
          </cell>
          <cell r="H115">
            <v>0.22916666666666635</v>
          </cell>
          <cell r="J115">
            <v>0.29166666666666702</v>
          </cell>
          <cell r="K115">
            <v>0.58333333333333304</v>
          </cell>
          <cell r="L115">
            <v>0.29166666666666602</v>
          </cell>
          <cell r="N115" t="str">
            <v/>
          </cell>
          <cell r="O115">
            <v>6.2499999999999667E-2</v>
          </cell>
          <cell r="P115">
            <v>3.472222222222222E-3</v>
          </cell>
          <cell r="Q115" t="str">
            <v/>
          </cell>
          <cell r="R115" t="str">
            <v/>
          </cell>
        </row>
        <row r="116">
          <cell r="A116">
            <v>110</v>
          </cell>
          <cell r="B116">
            <v>44434</v>
          </cell>
          <cell r="C116">
            <v>19</v>
          </cell>
          <cell r="D116" t="str">
            <v>حجاج طه محمد  سيد</v>
          </cell>
          <cell r="F116">
            <v>0.29166666666666702</v>
          </cell>
          <cell r="G116">
            <v>0.58263888888888882</v>
          </cell>
          <cell r="H116">
            <v>0.2909722222222218</v>
          </cell>
          <cell r="J116">
            <v>0.29166666666666702</v>
          </cell>
          <cell r="K116">
            <v>0.58333333333333304</v>
          </cell>
          <cell r="L116">
            <v>0.29166666666666602</v>
          </cell>
          <cell r="N116" t="str">
            <v/>
          </cell>
          <cell r="O116">
            <v>6.9444444444421993E-4</v>
          </cell>
          <cell r="P116" t="str">
            <v/>
          </cell>
          <cell r="Q116" t="str">
            <v/>
          </cell>
          <cell r="R116" t="str">
            <v/>
          </cell>
        </row>
        <row r="117">
          <cell r="A117">
            <v>111</v>
          </cell>
          <cell r="B117">
            <v>44434</v>
          </cell>
          <cell r="C117">
            <v>56</v>
          </cell>
          <cell r="D117" t="str">
            <v>خالد محمد غثوان  بني خالد</v>
          </cell>
          <cell r="F117">
            <v>0.29166666666666702</v>
          </cell>
          <cell r="G117">
            <v>0.5708333333333333</v>
          </cell>
          <cell r="H117">
            <v>0.27916666666666629</v>
          </cell>
          <cell r="J117">
            <v>0.29166666666666702</v>
          </cell>
          <cell r="K117">
            <v>0.58333333333333304</v>
          </cell>
          <cell r="L117">
            <v>0.29166666666666602</v>
          </cell>
          <cell r="N117" t="str">
            <v/>
          </cell>
          <cell r="O117">
            <v>1.2499999999999734E-2</v>
          </cell>
          <cell r="P117">
            <v>3.472222222222222E-3</v>
          </cell>
          <cell r="Q117" t="str">
            <v/>
          </cell>
          <cell r="R117" t="str">
            <v/>
          </cell>
        </row>
        <row r="118">
          <cell r="A118">
            <v>112</v>
          </cell>
          <cell r="B118">
            <v>44434</v>
          </cell>
          <cell r="C118">
            <v>88</v>
          </cell>
          <cell r="D118" t="str">
            <v>سيف سعيد حميد  العلوى</v>
          </cell>
          <cell r="F118">
            <v>0.29166666666666702</v>
          </cell>
          <cell r="G118">
            <v>0.52986111111111112</v>
          </cell>
          <cell r="H118">
            <v>0.2381944444444441</v>
          </cell>
          <cell r="J118">
            <v>0.29166666666666702</v>
          </cell>
          <cell r="K118">
            <v>0.58333333333333304</v>
          </cell>
          <cell r="L118">
            <v>0.29166666666666602</v>
          </cell>
          <cell r="N118" t="str">
            <v/>
          </cell>
          <cell r="O118">
            <v>5.3472222222221921E-2</v>
          </cell>
          <cell r="P118">
            <v>3.472222222222222E-3</v>
          </cell>
          <cell r="Q118" t="str">
            <v/>
          </cell>
          <cell r="R118" t="str">
            <v/>
          </cell>
        </row>
        <row r="119">
          <cell r="A119">
            <v>113</v>
          </cell>
          <cell r="B119">
            <v>44434</v>
          </cell>
          <cell r="C119">
            <v>29</v>
          </cell>
          <cell r="D119" t="str">
            <v>صلاح محمد عيد  احمد</v>
          </cell>
          <cell r="F119">
            <v>0.29166666666666702</v>
          </cell>
          <cell r="G119">
            <v>0.52430555555555558</v>
          </cell>
          <cell r="H119">
            <v>0.23263888888888856</v>
          </cell>
          <cell r="J119">
            <v>0.29166666666666702</v>
          </cell>
          <cell r="K119">
            <v>0.58333333333333304</v>
          </cell>
          <cell r="L119">
            <v>0.29166666666666602</v>
          </cell>
          <cell r="N119" t="str">
            <v/>
          </cell>
          <cell r="O119">
            <v>5.9027777777777457E-2</v>
          </cell>
          <cell r="P119">
            <v>3.472222222222222E-3</v>
          </cell>
          <cell r="Q119" t="str">
            <v/>
          </cell>
          <cell r="R119" t="str">
            <v/>
          </cell>
        </row>
        <row r="120">
          <cell r="A120">
            <v>114</v>
          </cell>
          <cell r="B120">
            <v>44434</v>
          </cell>
          <cell r="C120">
            <v>61</v>
          </cell>
          <cell r="D120" t="str">
            <v>طارق محمد مصطفى الحسن</v>
          </cell>
          <cell r="F120">
            <v>0.29166666666666702</v>
          </cell>
          <cell r="G120">
            <v>0.56944444444444442</v>
          </cell>
          <cell r="H120">
            <v>0.2777777777777774</v>
          </cell>
          <cell r="J120">
            <v>0.29166666666666702</v>
          </cell>
          <cell r="K120">
            <v>0.58333333333333304</v>
          </cell>
          <cell r="L120">
            <v>0.29166666666666602</v>
          </cell>
          <cell r="N120" t="str">
            <v/>
          </cell>
          <cell r="O120">
            <v>1.3888888888888618E-2</v>
          </cell>
          <cell r="P120">
            <v>3.472222222222222E-3</v>
          </cell>
          <cell r="Q120" t="str">
            <v/>
          </cell>
          <cell r="R120" t="str">
            <v/>
          </cell>
        </row>
        <row r="121">
          <cell r="A121">
            <v>115</v>
          </cell>
          <cell r="B121">
            <v>44434</v>
          </cell>
          <cell r="C121">
            <v>10</v>
          </cell>
          <cell r="D121" t="str">
            <v>عبدالرحمن على صالح اليزيدى</v>
          </cell>
          <cell r="F121">
            <v>0.29166666666666702</v>
          </cell>
          <cell r="G121">
            <v>0.57847222222222217</v>
          </cell>
          <cell r="H121">
            <v>0.28680555555555515</v>
          </cell>
          <cell r="J121">
            <v>0.29166666666666702</v>
          </cell>
          <cell r="K121">
            <v>0.58333333333333304</v>
          </cell>
          <cell r="L121">
            <v>0.29166666666666602</v>
          </cell>
          <cell r="N121" t="str">
            <v/>
          </cell>
          <cell r="O121">
            <v>4.8611111111108718E-3</v>
          </cell>
          <cell r="P121">
            <v>3.472222222222222E-3</v>
          </cell>
          <cell r="Q121" t="str">
            <v/>
          </cell>
          <cell r="R121" t="str">
            <v/>
          </cell>
        </row>
        <row r="122">
          <cell r="A122">
            <v>116</v>
          </cell>
          <cell r="B122">
            <v>44434</v>
          </cell>
          <cell r="C122">
            <v>82</v>
          </cell>
          <cell r="D122" t="str">
            <v>عبدالله    رمضاني</v>
          </cell>
          <cell r="F122">
            <v>0.29166666666666702</v>
          </cell>
          <cell r="G122">
            <v>0.57013888888888886</v>
          </cell>
          <cell r="H122">
            <v>0.27847222222222184</v>
          </cell>
          <cell r="J122">
            <v>0.29166666666666702</v>
          </cell>
          <cell r="K122">
            <v>0.58333333333333304</v>
          </cell>
          <cell r="L122">
            <v>0.29166666666666602</v>
          </cell>
          <cell r="N122" t="str">
            <v/>
          </cell>
          <cell r="O122">
            <v>1.3194444444444176E-2</v>
          </cell>
          <cell r="P122">
            <v>3.472222222222222E-3</v>
          </cell>
          <cell r="Q122" t="str">
            <v/>
          </cell>
          <cell r="R122" t="str">
            <v/>
          </cell>
        </row>
        <row r="123">
          <cell r="A123">
            <v>117</v>
          </cell>
          <cell r="B123">
            <v>44434</v>
          </cell>
          <cell r="C123">
            <v>111</v>
          </cell>
          <cell r="D123" t="str">
            <v>عبدالله ابراهيم عبدالسميع  عثمان</v>
          </cell>
          <cell r="F123">
            <v>0.29166666666666702</v>
          </cell>
          <cell r="G123">
            <v>0.57013888888888886</v>
          </cell>
          <cell r="H123">
            <v>0.27847222222222184</v>
          </cell>
          <cell r="J123">
            <v>0.29166666666666702</v>
          </cell>
          <cell r="K123">
            <v>0.58333333333333304</v>
          </cell>
          <cell r="L123">
            <v>0.29166666666666602</v>
          </cell>
          <cell r="N123" t="str">
            <v/>
          </cell>
          <cell r="O123">
            <v>1.3194444444444176E-2</v>
          </cell>
          <cell r="P123">
            <v>3.472222222222222E-3</v>
          </cell>
          <cell r="Q123" t="str">
            <v/>
          </cell>
          <cell r="R123" t="str">
            <v/>
          </cell>
        </row>
        <row r="124">
          <cell r="A124">
            <v>118</v>
          </cell>
          <cell r="B124">
            <v>44434</v>
          </cell>
          <cell r="C124">
            <v>109</v>
          </cell>
          <cell r="D124" t="str">
            <v>عبدالله عايد سليمان بني خالد</v>
          </cell>
          <cell r="F124">
            <v>0.29166666666666702</v>
          </cell>
          <cell r="G124">
            <v>0.51388888888888895</v>
          </cell>
          <cell r="H124">
            <v>0.22222222222222193</v>
          </cell>
          <cell r="J124">
            <v>0.29166666666666702</v>
          </cell>
          <cell r="K124">
            <v>0.58333333333333304</v>
          </cell>
          <cell r="L124">
            <v>0.29166666666666602</v>
          </cell>
          <cell r="N124" t="str">
            <v/>
          </cell>
          <cell r="O124">
            <v>6.9444444444444087E-2</v>
          </cell>
          <cell r="P124">
            <v>3.472222222222222E-3</v>
          </cell>
          <cell r="Q124" t="str">
            <v/>
          </cell>
          <cell r="R124" t="str">
            <v/>
          </cell>
        </row>
        <row r="125">
          <cell r="A125">
            <v>119</v>
          </cell>
          <cell r="B125">
            <v>44434</v>
          </cell>
          <cell r="C125">
            <v>50</v>
          </cell>
          <cell r="D125" t="str">
            <v>عزت شعبان ابراهيم  محمد</v>
          </cell>
          <cell r="F125">
            <v>0.29166666666666702</v>
          </cell>
          <cell r="G125">
            <v>0.39166666666666666</v>
          </cell>
          <cell r="H125">
            <v>9.9999999999999645E-2</v>
          </cell>
          <cell r="J125">
            <v>0.29166666666666702</v>
          </cell>
          <cell r="K125">
            <v>0.58333333333333304</v>
          </cell>
          <cell r="L125">
            <v>0.29166666666666602</v>
          </cell>
          <cell r="N125" t="str">
            <v/>
          </cell>
          <cell r="O125">
            <v>0.19166666666666637</v>
          </cell>
          <cell r="P125">
            <v>3.472222222222222E-3</v>
          </cell>
          <cell r="Q125" t="str">
            <v/>
          </cell>
          <cell r="R125" t="str">
            <v/>
          </cell>
        </row>
        <row r="126">
          <cell r="A126">
            <v>120</v>
          </cell>
          <cell r="B126">
            <v>44434</v>
          </cell>
          <cell r="C126">
            <v>8</v>
          </cell>
          <cell r="D126" t="str">
            <v>محمد بابا   خويا</v>
          </cell>
          <cell r="F126">
            <v>0.29166666666666702</v>
          </cell>
          <cell r="G126">
            <v>0.58263888888888882</v>
          </cell>
          <cell r="H126">
            <v>0.2909722222222218</v>
          </cell>
          <cell r="J126">
            <v>0.29166666666666702</v>
          </cell>
          <cell r="K126">
            <v>0.58333333333333304</v>
          </cell>
          <cell r="L126">
            <v>0.29166666666666602</v>
          </cell>
          <cell r="N126" t="str">
            <v/>
          </cell>
          <cell r="O126">
            <v>6.9444444444421993E-4</v>
          </cell>
          <cell r="P126" t="str">
            <v/>
          </cell>
          <cell r="Q126" t="str">
            <v/>
          </cell>
          <cell r="R126" t="str">
            <v/>
          </cell>
        </row>
        <row r="127">
          <cell r="A127">
            <v>121</v>
          </cell>
          <cell r="B127">
            <v>44434</v>
          </cell>
          <cell r="C127">
            <v>4</v>
          </cell>
          <cell r="D127" t="str">
            <v>محمد حسن محمد فرامرزى</v>
          </cell>
          <cell r="F127">
            <v>0.29166666666666702</v>
          </cell>
          <cell r="G127">
            <v>0.56805555555555554</v>
          </cell>
          <cell r="H127">
            <v>0.27638888888888852</v>
          </cell>
          <cell r="J127">
            <v>0.29166666666666702</v>
          </cell>
          <cell r="K127">
            <v>0.58333333333333304</v>
          </cell>
          <cell r="L127">
            <v>0.29166666666666602</v>
          </cell>
          <cell r="N127" t="str">
            <v/>
          </cell>
          <cell r="O127">
            <v>1.5277777777777501E-2</v>
          </cell>
          <cell r="P127">
            <v>3.472222222222222E-3</v>
          </cell>
          <cell r="Q127" t="str">
            <v/>
          </cell>
          <cell r="R127" t="str">
            <v/>
          </cell>
        </row>
        <row r="128">
          <cell r="A128">
            <v>122</v>
          </cell>
          <cell r="B128">
            <v>44434</v>
          </cell>
          <cell r="C128">
            <v>92</v>
          </cell>
          <cell r="D128" t="str">
            <v>محمد زايد على الفهيده المرى</v>
          </cell>
          <cell r="F128">
            <v>0.29166666666666702</v>
          </cell>
          <cell r="G128">
            <v>0.50208333333333333</v>
          </cell>
          <cell r="H128">
            <v>0.21041666666666631</v>
          </cell>
          <cell r="J128">
            <v>0.29166666666666702</v>
          </cell>
          <cell r="K128">
            <v>0.58333333333333304</v>
          </cell>
          <cell r="L128">
            <v>0.29166666666666602</v>
          </cell>
          <cell r="N128" t="str">
            <v/>
          </cell>
          <cell r="O128">
            <v>8.1249999999999711E-2</v>
          </cell>
          <cell r="P128">
            <v>3.472222222222222E-3</v>
          </cell>
          <cell r="Q128" t="str">
            <v/>
          </cell>
          <cell r="R128" t="str">
            <v/>
          </cell>
        </row>
        <row r="129">
          <cell r="A129">
            <v>123</v>
          </cell>
          <cell r="B129">
            <v>44434</v>
          </cell>
          <cell r="C129">
            <v>32</v>
          </cell>
          <cell r="D129" t="str">
            <v>معاذ تيسير محمد الزعبي</v>
          </cell>
          <cell r="F129">
            <v>0.29166666666666702</v>
          </cell>
          <cell r="G129">
            <v>0.52500000000000002</v>
          </cell>
          <cell r="H129">
            <v>0.233333333333333</v>
          </cell>
          <cell r="J129">
            <v>0.29166666666666702</v>
          </cell>
          <cell r="K129">
            <v>0.58333333333333304</v>
          </cell>
          <cell r="L129">
            <v>0.29166666666666602</v>
          </cell>
          <cell r="N129" t="str">
            <v/>
          </cell>
          <cell r="O129">
            <v>5.8333333333333015E-2</v>
          </cell>
          <cell r="P129">
            <v>3.472222222222222E-3</v>
          </cell>
          <cell r="Q129" t="str">
            <v/>
          </cell>
          <cell r="R129" t="str">
            <v/>
          </cell>
        </row>
        <row r="130">
          <cell r="A130">
            <v>124</v>
          </cell>
          <cell r="B130">
            <v>44437</v>
          </cell>
          <cell r="C130">
            <v>66</v>
          </cell>
          <cell r="D130" t="str">
            <v>احمد حسن احمد عبدالله الانصارى</v>
          </cell>
          <cell r="F130">
            <v>0.34166666666666662</v>
          </cell>
          <cell r="G130">
            <v>0.58333333333333304</v>
          </cell>
          <cell r="H130">
            <v>0.24166666666666642</v>
          </cell>
          <cell r="J130">
            <v>0.29166666666666702</v>
          </cell>
          <cell r="K130">
            <v>0.58333333333333304</v>
          </cell>
          <cell r="L130">
            <v>0.29166666666666602</v>
          </cell>
          <cell r="N130">
            <v>4.99999999999996E-2</v>
          </cell>
          <cell r="O130" t="str">
            <v/>
          </cell>
          <cell r="P130">
            <v>3.472222222222222E-3</v>
          </cell>
          <cell r="Q130" t="str">
            <v/>
          </cell>
          <cell r="R130" t="str">
            <v/>
          </cell>
        </row>
        <row r="131">
          <cell r="A131">
            <v>125</v>
          </cell>
          <cell r="B131">
            <v>44437</v>
          </cell>
          <cell r="C131">
            <v>115</v>
          </cell>
          <cell r="D131" t="str">
            <v>حسن يوسف احمد على حاجى</v>
          </cell>
          <cell r="F131">
            <v>0.30555555555555552</v>
          </cell>
          <cell r="G131">
            <v>0.58333333333333304</v>
          </cell>
          <cell r="H131">
            <v>0.27777777777777751</v>
          </cell>
          <cell r="J131">
            <v>0.29166666666666702</v>
          </cell>
          <cell r="K131">
            <v>0.58333333333333304</v>
          </cell>
          <cell r="L131">
            <v>0.29166666666666602</v>
          </cell>
          <cell r="N131">
            <v>1.3888888888888506E-2</v>
          </cell>
          <cell r="O131" t="str">
            <v/>
          </cell>
          <cell r="P131">
            <v>3.472222222222222E-3</v>
          </cell>
          <cell r="Q131" t="str">
            <v/>
          </cell>
          <cell r="R131" t="str">
            <v/>
          </cell>
        </row>
        <row r="132">
          <cell r="A132">
            <v>126</v>
          </cell>
          <cell r="B132">
            <v>44437</v>
          </cell>
          <cell r="C132">
            <v>84</v>
          </cell>
          <cell r="D132" t="str">
            <v>زاهر حمد   دللو</v>
          </cell>
          <cell r="F132">
            <v>0.3034722222222222</v>
          </cell>
          <cell r="G132">
            <v>0.58333333333333304</v>
          </cell>
          <cell r="H132">
            <v>0.27986111111111084</v>
          </cell>
          <cell r="J132">
            <v>0.29166666666666702</v>
          </cell>
          <cell r="K132">
            <v>0.58333333333333304</v>
          </cell>
          <cell r="L132">
            <v>0.29166666666666602</v>
          </cell>
          <cell r="N132">
            <v>1.1805555555555181E-2</v>
          </cell>
          <cell r="O132" t="str">
            <v/>
          </cell>
          <cell r="P132">
            <v>3.472222222222222E-3</v>
          </cell>
          <cell r="Q132" t="str">
            <v/>
          </cell>
          <cell r="R132" t="str">
            <v/>
          </cell>
        </row>
        <row r="133">
          <cell r="A133">
            <v>127</v>
          </cell>
          <cell r="B133">
            <v>44437</v>
          </cell>
          <cell r="C133">
            <v>95</v>
          </cell>
          <cell r="D133" t="str">
            <v>عبدالصمد عبدالصمد يوسف  عبدالحافظ</v>
          </cell>
          <cell r="F133">
            <v>0.29652777777777778</v>
          </cell>
          <cell r="G133">
            <v>0.58333333333333304</v>
          </cell>
          <cell r="H133">
            <v>0.28680555555555526</v>
          </cell>
          <cell r="J133">
            <v>0.29166666666666702</v>
          </cell>
          <cell r="K133">
            <v>0.58333333333333304</v>
          </cell>
          <cell r="L133">
            <v>0.29166666666666602</v>
          </cell>
          <cell r="N133">
            <v>4.8611111111107608E-3</v>
          </cell>
          <cell r="O133" t="str">
            <v/>
          </cell>
          <cell r="P133">
            <v>3.472222222222222E-3</v>
          </cell>
          <cell r="Q133" t="str">
            <v/>
          </cell>
          <cell r="R133" t="str">
            <v/>
          </cell>
        </row>
        <row r="134">
          <cell r="A134">
            <v>128</v>
          </cell>
          <cell r="B134">
            <v>44437</v>
          </cell>
          <cell r="C134">
            <v>82</v>
          </cell>
          <cell r="D134" t="str">
            <v>عبدالله    رمضاني</v>
          </cell>
          <cell r="F134">
            <v>0.29305555555555557</v>
          </cell>
          <cell r="G134">
            <v>0.58333333333333304</v>
          </cell>
          <cell r="H134">
            <v>0.29027777777777747</v>
          </cell>
          <cell r="J134">
            <v>0.29166666666666702</v>
          </cell>
          <cell r="K134">
            <v>0.58333333333333304</v>
          </cell>
          <cell r="L134">
            <v>0.29166666666666602</v>
          </cell>
          <cell r="N134">
            <v>1.3888888888885509E-3</v>
          </cell>
          <cell r="O134" t="str">
            <v/>
          </cell>
          <cell r="P134" t="str">
            <v/>
          </cell>
          <cell r="Q134" t="str">
            <v/>
          </cell>
          <cell r="R134" t="str">
            <v/>
          </cell>
        </row>
        <row r="135">
          <cell r="A135">
            <v>129</v>
          </cell>
          <cell r="B135">
            <v>44437</v>
          </cell>
          <cell r="C135">
            <v>63</v>
          </cell>
          <cell r="D135" t="str">
            <v>عمر ابوبكر   صالح</v>
          </cell>
          <cell r="F135">
            <v>0.2951388888888889</v>
          </cell>
          <cell r="G135">
            <v>0.58333333333333304</v>
          </cell>
          <cell r="H135">
            <v>0.28819444444444414</v>
          </cell>
          <cell r="J135">
            <v>0.29166666666666702</v>
          </cell>
          <cell r="K135">
            <v>0.58333333333333304</v>
          </cell>
          <cell r="L135">
            <v>0.29166666666666602</v>
          </cell>
          <cell r="N135">
            <v>3.4722222222218768E-3</v>
          </cell>
          <cell r="O135" t="str">
            <v/>
          </cell>
          <cell r="P135" t="str">
            <v/>
          </cell>
          <cell r="Q135" t="str">
            <v/>
          </cell>
          <cell r="R135" t="str">
            <v/>
          </cell>
        </row>
        <row r="136">
          <cell r="A136">
            <v>130</v>
          </cell>
          <cell r="B136">
            <v>44437</v>
          </cell>
          <cell r="C136">
            <v>41</v>
          </cell>
          <cell r="D136" t="str">
            <v>هشام محمد عوض محمد عوض</v>
          </cell>
          <cell r="F136">
            <v>0.29305555555555557</v>
          </cell>
          <cell r="G136">
            <v>0.58333333333333304</v>
          </cell>
          <cell r="H136">
            <v>0.29027777777777747</v>
          </cell>
          <cell r="J136">
            <v>0.29166666666666702</v>
          </cell>
          <cell r="K136">
            <v>0.58333333333333304</v>
          </cell>
          <cell r="L136">
            <v>0.29166666666666602</v>
          </cell>
          <cell r="N136">
            <v>1.3888888888885509E-3</v>
          </cell>
          <cell r="O136" t="str">
            <v/>
          </cell>
          <cell r="P136" t="str">
            <v/>
          </cell>
          <cell r="Q136" t="str">
            <v/>
          </cell>
          <cell r="R136" t="str">
            <v/>
          </cell>
        </row>
        <row r="137">
          <cell r="A137">
            <v>131</v>
          </cell>
          <cell r="B137">
            <v>44437</v>
          </cell>
          <cell r="C137">
            <v>34</v>
          </cell>
          <cell r="D137" t="str">
            <v>جهاد شريف محمد  شقور</v>
          </cell>
          <cell r="F137">
            <v>0.29166666666666702</v>
          </cell>
          <cell r="G137">
            <v>0.56458333333333333</v>
          </cell>
          <cell r="H137">
            <v>0.27291666666666631</v>
          </cell>
          <cell r="J137">
            <v>0.29166666666666702</v>
          </cell>
          <cell r="K137">
            <v>0.58333333333333304</v>
          </cell>
          <cell r="L137">
            <v>0.29166666666666602</v>
          </cell>
          <cell r="N137" t="str">
            <v/>
          </cell>
          <cell r="O137">
            <v>1.8749999999999711E-2</v>
          </cell>
          <cell r="P137">
            <v>3.472222222222222E-3</v>
          </cell>
          <cell r="Q137" t="str">
            <v/>
          </cell>
          <cell r="R137" t="str">
            <v/>
          </cell>
        </row>
        <row r="138">
          <cell r="A138">
            <v>132</v>
          </cell>
          <cell r="B138">
            <v>44437</v>
          </cell>
          <cell r="C138">
            <v>108</v>
          </cell>
          <cell r="D138" t="str">
            <v>احمد محمود حسن  شناق</v>
          </cell>
          <cell r="F138">
            <v>0.29166666666666702</v>
          </cell>
          <cell r="G138">
            <v>0.58263888888888882</v>
          </cell>
          <cell r="H138">
            <v>0.2909722222222218</v>
          </cell>
          <cell r="J138">
            <v>0.29166666666666702</v>
          </cell>
          <cell r="K138">
            <v>0.58333333333333304</v>
          </cell>
          <cell r="L138">
            <v>0.29166666666666602</v>
          </cell>
          <cell r="N138" t="str">
            <v/>
          </cell>
          <cell r="O138">
            <v>6.9444444444421993E-4</v>
          </cell>
          <cell r="P138" t="str">
            <v/>
          </cell>
          <cell r="Q138" t="str">
            <v/>
          </cell>
          <cell r="R138" t="str">
            <v/>
          </cell>
        </row>
        <row r="139">
          <cell r="A139">
            <v>133</v>
          </cell>
          <cell r="B139">
            <v>44437</v>
          </cell>
          <cell r="C139">
            <v>48</v>
          </cell>
          <cell r="D139" t="str">
            <v>حسن سعد حسن  شعلان</v>
          </cell>
          <cell r="F139">
            <v>0.29166666666666702</v>
          </cell>
          <cell r="G139">
            <v>0.58263888888888882</v>
          </cell>
          <cell r="H139">
            <v>0.2909722222222218</v>
          </cell>
          <cell r="J139">
            <v>0.29166666666666702</v>
          </cell>
          <cell r="K139">
            <v>0.58333333333333304</v>
          </cell>
          <cell r="L139">
            <v>0.29166666666666602</v>
          </cell>
          <cell r="N139" t="str">
            <v/>
          </cell>
          <cell r="O139">
            <v>6.9444444444421993E-4</v>
          </cell>
          <cell r="P139" t="str">
            <v/>
          </cell>
          <cell r="Q139" t="str">
            <v/>
          </cell>
          <cell r="R139" t="str">
            <v/>
          </cell>
        </row>
        <row r="140">
          <cell r="A140">
            <v>134</v>
          </cell>
          <cell r="B140">
            <v>44437</v>
          </cell>
          <cell r="C140">
            <v>60</v>
          </cell>
          <cell r="D140" t="str">
            <v>محمود عبدالحميد محمود  البابلى</v>
          </cell>
          <cell r="F140">
            <v>0.29166666666666702</v>
          </cell>
          <cell r="G140">
            <v>0.52638888888888891</v>
          </cell>
          <cell r="H140">
            <v>0.23472222222222189</v>
          </cell>
          <cell r="J140">
            <v>0.29166666666666702</v>
          </cell>
          <cell r="K140">
            <v>0.58333333333333304</v>
          </cell>
          <cell r="L140">
            <v>0.29166666666666602</v>
          </cell>
          <cell r="N140" t="str">
            <v/>
          </cell>
          <cell r="O140">
            <v>5.6944444444444131E-2</v>
          </cell>
          <cell r="P140">
            <v>3.472222222222222E-3</v>
          </cell>
          <cell r="Q140" t="str">
            <v/>
          </cell>
          <cell r="R140" t="str">
            <v/>
          </cell>
        </row>
        <row r="141">
          <cell r="A141">
            <v>135</v>
          </cell>
          <cell r="B141">
            <v>44437</v>
          </cell>
          <cell r="C141">
            <v>24</v>
          </cell>
          <cell r="D141" t="str">
            <v>معتصم خليفة الحاج  علي</v>
          </cell>
          <cell r="F141">
            <v>0.29166666666666702</v>
          </cell>
          <cell r="G141">
            <v>0.58263888888888882</v>
          </cell>
          <cell r="H141">
            <v>0.2909722222222218</v>
          </cell>
          <cell r="J141">
            <v>0.29166666666666702</v>
          </cell>
          <cell r="K141">
            <v>0.58333333333333304</v>
          </cell>
          <cell r="L141">
            <v>0.29166666666666602</v>
          </cell>
          <cell r="N141" t="str">
            <v/>
          </cell>
          <cell r="O141">
            <v>6.9444444444421993E-4</v>
          </cell>
          <cell r="P141" t="str">
            <v/>
          </cell>
          <cell r="Q141" t="str">
            <v/>
          </cell>
          <cell r="R141" t="str">
            <v/>
          </cell>
        </row>
        <row r="142">
          <cell r="A142">
            <v>136</v>
          </cell>
          <cell r="B142">
            <v>44438</v>
          </cell>
          <cell r="C142">
            <v>82</v>
          </cell>
          <cell r="D142" t="str">
            <v>عبدالله    رمضاني</v>
          </cell>
          <cell r="F142">
            <v>0.29236111111111113</v>
          </cell>
          <cell r="G142">
            <v>0.58333333333333304</v>
          </cell>
          <cell r="H142">
            <v>0.29097222222222191</v>
          </cell>
          <cell r="J142">
            <v>0.29166666666666702</v>
          </cell>
          <cell r="K142">
            <v>0.58333333333333304</v>
          </cell>
          <cell r="L142">
            <v>0.29166666666666602</v>
          </cell>
          <cell r="N142">
            <v>6.9444444444410891E-4</v>
          </cell>
          <cell r="O142" t="str">
            <v/>
          </cell>
          <cell r="P142" t="str">
            <v/>
          </cell>
          <cell r="Q142" t="str">
            <v/>
          </cell>
          <cell r="R142" t="str">
            <v/>
          </cell>
        </row>
        <row r="143">
          <cell r="A143">
            <v>137</v>
          </cell>
          <cell r="B143">
            <v>44438</v>
          </cell>
          <cell r="C143">
            <v>115</v>
          </cell>
          <cell r="D143" t="str">
            <v>حسن يوسف احمد على حاجى</v>
          </cell>
          <cell r="F143">
            <v>0.29236111111111113</v>
          </cell>
          <cell r="G143">
            <v>0.58333333333333304</v>
          </cell>
          <cell r="H143">
            <v>0.29097222222222191</v>
          </cell>
          <cell r="J143">
            <v>0.29166666666666702</v>
          </cell>
          <cell r="K143">
            <v>0.58333333333333304</v>
          </cell>
          <cell r="L143">
            <v>0.29166666666666602</v>
          </cell>
          <cell r="N143">
            <v>6.9444444444410891E-4</v>
          </cell>
          <cell r="O143" t="str">
            <v/>
          </cell>
          <cell r="P143" t="str">
            <v/>
          </cell>
          <cell r="Q143" t="str">
            <v/>
          </cell>
          <cell r="R143" t="str">
            <v/>
          </cell>
        </row>
        <row r="144">
          <cell r="A144">
            <v>138</v>
          </cell>
          <cell r="B144">
            <v>44438</v>
          </cell>
          <cell r="C144">
            <v>44</v>
          </cell>
          <cell r="D144" t="str">
            <v>وليد احمد محمد  محمد</v>
          </cell>
          <cell r="F144">
            <v>0.29305555555555557</v>
          </cell>
          <cell r="G144">
            <v>0.58333333333333304</v>
          </cell>
          <cell r="H144">
            <v>0.29027777777777747</v>
          </cell>
          <cell r="J144">
            <v>0.29166666666666702</v>
          </cell>
          <cell r="K144">
            <v>0.58333333333333304</v>
          </cell>
          <cell r="L144">
            <v>0.29166666666666602</v>
          </cell>
          <cell r="N144">
            <v>1.3888888888885509E-3</v>
          </cell>
          <cell r="O144" t="str">
            <v/>
          </cell>
          <cell r="P144" t="str">
            <v/>
          </cell>
          <cell r="Q144" t="str">
            <v/>
          </cell>
          <cell r="R144" t="str">
            <v/>
          </cell>
        </row>
        <row r="145">
          <cell r="A145">
            <v>139</v>
          </cell>
          <cell r="B145">
            <v>44438</v>
          </cell>
          <cell r="C145">
            <v>66</v>
          </cell>
          <cell r="D145" t="str">
            <v>احمد حسن احمد عبدالله الانصارى</v>
          </cell>
          <cell r="F145">
            <v>0.29305555555555557</v>
          </cell>
          <cell r="G145">
            <v>0.58333333333333304</v>
          </cell>
          <cell r="H145">
            <v>0.29027777777777747</v>
          </cell>
          <cell r="J145">
            <v>0.29166666666666702</v>
          </cell>
          <cell r="K145">
            <v>0.58333333333333304</v>
          </cell>
          <cell r="L145">
            <v>0.29166666666666602</v>
          </cell>
          <cell r="N145">
            <v>1.3888888888885509E-3</v>
          </cell>
          <cell r="O145" t="str">
            <v/>
          </cell>
          <cell r="P145" t="str">
            <v/>
          </cell>
          <cell r="Q145" t="str">
            <v/>
          </cell>
          <cell r="R145" t="str">
            <v/>
          </cell>
        </row>
        <row r="146">
          <cell r="A146">
            <v>140</v>
          </cell>
          <cell r="B146">
            <v>44438</v>
          </cell>
          <cell r="C146">
            <v>103</v>
          </cell>
          <cell r="D146" t="str">
            <v>جلال عبدالله محمد المرازيق</v>
          </cell>
          <cell r="F146">
            <v>0.29930555555555555</v>
          </cell>
          <cell r="G146">
            <v>0.58333333333333304</v>
          </cell>
          <cell r="H146">
            <v>0.28402777777777749</v>
          </cell>
          <cell r="J146">
            <v>0.29166666666666702</v>
          </cell>
          <cell r="K146">
            <v>0.58333333333333304</v>
          </cell>
          <cell r="L146">
            <v>0.29166666666666602</v>
          </cell>
          <cell r="N146">
            <v>7.6388888888885287E-3</v>
          </cell>
          <cell r="O146" t="str">
            <v/>
          </cell>
          <cell r="P146">
            <v>3.472222222222222E-3</v>
          </cell>
          <cell r="Q146" t="str">
            <v/>
          </cell>
          <cell r="R146" t="str">
            <v/>
          </cell>
        </row>
        <row r="147">
          <cell r="A147">
            <v>141</v>
          </cell>
          <cell r="B147">
            <v>44438</v>
          </cell>
          <cell r="C147">
            <v>84</v>
          </cell>
          <cell r="D147" t="str">
            <v>زاهر حمد   دللو</v>
          </cell>
          <cell r="F147">
            <v>0.30069444444444443</v>
          </cell>
          <cell r="G147">
            <v>0.58333333333333304</v>
          </cell>
          <cell r="H147">
            <v>0.28263888888888861</v>
          </cell>
          <cell r="J147">
            <v>0.29166666666666702</v>
          </cell>
          <cell r="K147">
            <v>0.58333333333333304</v>
          </cell>
          <cell r="L147">
            <v>0.29166666666666602</v>
          </cell>
          <cell r="N147">
            <v>9.0277777777774126E-3</v>
          </cell>
          <cell r="O147" t="str">
            <v/>
          </cell>
          <cell r="P147">
            <v>3.472222222222222E-3</v>
          </cell>
          <cell r="Q147" t="str">
            <v/>
          </cell>
          <cell r="R147" t="str">
            <v/>
          </cell>
        </row>
        <row r="148">
          <cell r="A148">
            <v>142</v>
          </cell>
          <cell r="B148">
            <v>44438</v>
          </cell>
          <cell r="C148">
            <v>5</v>
          </cell>
          <cell r="D148" t="str">
            <v>احمد عبدالرزاق حسن احمد المرزوقى</v>
          </cell>
          <cell r="F148">
            <v>0.29166666666666702</v>
          </cell>
          <cell r="G148">
            <v>0.52222222222222225</v>
          </cell>
          <cell r="H148">
            <v>0.23055555555555524</v>
          </cell>
          <cell r="J148">
            <v>0.29166666666666669</v>
          </cell>
          <cell r="K148">
            <v>0.58333333333333337</v>
          </cell>
          <cell r="L148">
            <v>0.29166666666666669</v>
          </cell>
          <cell r="N148" t="str">
            <v/>
          </cell>
          <cell r="O148">
            <v>6.1111111111111116E-2</v>
          </cell>
          <cell r="P148">
            <v>3.472222222222222E-3</v>
          </cell>
          <cell r="Q148" t="str">
            <v/>
          </cell>
          <cell r="R148" t="str">
            <v/>
          </cell>
        </row>
        <row r="149">
          <cell r="A149">
            <v>143</v>
          </cell>
          <cell r="B149">
            <v>44438</v>
          </cell>
          <cell r="C149">
            <v>40</v>
          </cell>
          <cell r="D149" t="str">
            <v>محمد عيد عبدالفتاح  محمد</v>
          </cell>
          <cell r="F149">
            <v>0.29166666666666702</v>
          </cell>
          <cell r="G149">
            <v>0.47916666666666669</v>
          </cell>
          <cell r="H149">
            <v>0.18749999999999967</v>
          </cell>
          <cell r="J149">
            <v>0.29166666666666702</v>
          </cell>
          <cell r="K149">
            <v>0.58333333333333304</v>
          </cell>
          <cell r="L149">
            <v>0.29166666666666602</v>
          </cell>
          <cell r="N149" t="str">
            <v/>
          </cell>
          <cell r="O149">
            <v>0.10416666666666635</v>
          </cell>
          <cell r="P149">
            <v>3.472222222222222E-3</v>
          </cell>
          <cell r="Q149" t="str">
            <v/>
          </cell>
          <cell r="R149" t="str">
            <v/>
          </cell>
        </row>
        <row r="150">
          <cell r="A150">
            <v>144</v>
          </cell>
          <cell r="B150">
            <v>44438</v>
          </cell>
          <cell r="C150">
            <v>98</v>
          </cell>
          <cell r="D150" t="str">
            <v>محمد رشدى حامد  احمد</v>
          </cell>
          <cell r="F150">
            <v>0.29166666666666702</v>
          </cell>
          <cell r="G150">
            <v>0.51736111111111105</v>
          </cell>
          <cell r="H150">
            <v>0.22569444444444403</v>
          </cell>
          <cell r="J150">
            <v>0.29166666666666702</v>
          </cell>
          <cell r="K150">
            <v>0.58333333333333304</v>
          </cell>
          <cell r="L150">
            <v>0.29166666666666602</v>
          </cell>
          <cell r="N150" t="str">
            <v/>
          </cell>
          <cell r="O150">
            <v>6.5972222222221988E-2</v>
          </cell>
          <cell r="P150">
            <v>3.472222222222222E-3</v>
          </cell>
          <cell r="Q150" t="str">
            <v/>
          </cell>
          <cell r="R150" t="str">
            <v/>
          </cell>
        </row>
        <row r="151">
          <cell r="A151">
            <v>145</v>
          </cell>
          <cell r="B151">
            <v>44438</v>
          </cell>
          <cell r="C151">
            <v>43</v>
          </cell>
          <cell r="D151" t="str">
            <v>صبحي عبد الصادق محمد مصطفى</v>
          </cell>
          <cell r="F151">
            <v>0.29166666666666702</v>
          </cell>
          <cell r="G151">
            <v>0.51180555555555551</v>
          </cell>
          <cell r="H151">
            <v>0.2201388888888885</v>
          </cell>
          <cell r="J151">
            <v>0.29166666666666702</v>
          </cell>
          <cell r="K151">
            <v>0.58333333333333304</v>
          </cell>
          <cell r="L151">
            <v>0.29166666666666602</v>
          </cell>
          <cell r="N151" t="str">
            <v/>
          </cell>
          <cell r="O151">
            <v>7.1527777777777524E-2</v>
          </cell>
          <cell r="P151">
            <v>3.472222222222222E-3</v>
          </cell>
          <cell r="Q151" t="str">
            <v/>
          </cell>
          <cell r="R151" t="str">
            <v/>
          </cell>
        </row>
        <row r="152">
          <cell r="A152">
            <v>146</v>
          </cell>
          <cell r="B152">
            <v>44438</v>
          </cell>
          <cell r="C152">
            <v>30</v>
          </cell>
          <cell r="D152" t="str">
            <v>طاهر رضا حسين  الخطاطبه</v>
          </cell>
          <cell r="F152">
            <v>0.29166666666666702</v>
          </cell>
          <cell r="G152">
            <v>0.48125000000000001</v>
          </cell>
          <cell r="H152">
            <v>0.18958333333333299</v>
          </cell>
          <cell r="J152">
            <v>0.29166666666666702</v>
          </cell>
          <cell r="K152">
            <v>0.58333333333333304</v>
          </cell>
          <cell r="L152">
            <v>0.29166666666666602</v>
          </cell>
          <cell r="N152" t="str">
            <v/>
          </cell>
          <cell r="O152">
            <v>0.10208333333333303</v>
          </cell>
          <cell r="P152">
            <v>3.472222222222222E-3</v>
          </cell>
          <cell r="Q152" t="str">
            <v/>
          </cell>
          <cell r="R152" t="str">
            <v/>
          </cell>
        </row>
        <row r="153">
          <cell r="A153">
            <v>147</v>
          </cell>
          <cell r="B153">
            <v>44438</v>
          </cell>
          <cell r="C153">
            <v>82</v>
          </cell>
          <cell r="D153" t="str">
            <v>عبدالله    رمضاني</v>
          </cell>
          <cell r="F153">
            <v>0.29166666666666702</v>
          </cell>
          <cell r="G153">
            <v>0.54791666666666672</v>
          </cell>
          <cell r="H153">
            <v>0.2562499999999997</v>
          </cell>
          <cell r="J153">
            <v>0.29166666666666702</v>
          </cell>
          <cell r="K153">
            <v>0.58333333333333304</v>
          </cell>
          <cell r="L153">
            <v>0.29166666666666602</v>
          </cell>
          <cell r="N153" t="str">
            <v/>
          </cell>
          <cell r="O153">
            <v>3.5416666666666319E-2</v>
          </cell>
          <cell r="P153">
            <v>3.472222222222222E-3</v>
          </cell>
          <cell r="Q153" t="str">
            <v/>
          </cell>
          <cell r="R153" t="str">
            <v/>
          </cell>
        </row>
        <row r="154">
          <cell r="A154">
            <v>148</v>
          </cell>
          <cell r="B154">
            <v>44439</v>
          </cell>
          <cell r="C154">
            <v>85</v>
          </cell>
          <cell r="D154" t="str">
            <v>بكر اسامه محمد عوض بنلادن</v>
          </cell>
          <cell r="F154">
            <v>0.29236111111111113</v>
          </cell>
          <cell r="G154">
            <v>0.58333333333333304</v>
          </cell>
          <cell r="H154">
            <v>0.29097222222222191</v>
          </cell>
          <cell r="J154">
            <v>0.29166666666666702</v>
          </cell>
          <cell r="K154">
            <v>0.58333333333333304</v>
          </cell>
          <cell r="L154">
            <v>0.29166666666666602</v>
          </cell>
          <cell r="N154">
            <v>6.9444444444410891E-4</v>
          </cell>
          <cell r="O154" t="str">
            <v/>
          </cell>
          <cell r="P154" t="str">
            <v/>
          </cell>
          <cell r="Q154" t="str">
            <v/>
          </cell>
          <cell r="R154" t="str">
            <v/>
          </cell>
        </row>
        <row r="155">
          <cell r="A155">
            <v>149</v>
          </cell>
          <cell r="B155">
            <v>44439</v>
          </cell>
          <cell r="C155">
            <v>115</v>
          </cell>
          <cell r="D155" t="str">
            <v>حسن يوسف احمد على حاجى</v>
          </cell>
          <cell r="F155">
            <v>0.29375000000000001</v>
          </cell>
          <cell r="G155">
            <v>0.58333333333333304</v>
          </cell>
          <cell r="H155">
            <v>0.28958333333333303</v>
          </cell>
          <cell r="J155">
            <v>0.29166666666666702</v>
          </cell>
          <cell r="K155">
            <v>0.58333333333333304</v>
          </cell>
          <cell r="L155">
            <v>0.29166666666666602</v>
          </cell>
          <cell r="N155">
            <v>2.0833333333329929E-3</v>
          </cell>
          <cell r="O155" t="str">
            <v/>
          </cell>
          <cell r="P155" t="str">
            <v/>
          </cell>
          <cell r="Q155" t="str">
            <v/>
          </cell>
          <cell r="R155" t="str">
            <v/>
          </cell>
        </row>
        <row r="156">
          <cell r="A156">
            <v>150</v>
          </cell>
          <cell r="B156">
            <v>44439</v>
          </cell>
          <cell r="C156">
            <v>113</v>
          </cell>
          <cell r="D156" t="str">
            <v>احمد عبدالعزيز محمد  السيد</v>
          </cell>
          <cell r="F156">
            <v>0.29305555555555557</v>
          </cell>
          <cell r="G156">
            <v>0.58333333333333304</v>
          </cell>
          <cell r="H156">
            <v>0.29027777777777747</v>
          </cell>
          <cell r="J156">
            <v>0.29166666666666702</v>
          </cell>
          <cell r="K156">
            <v>0.58333333333333304</v>
          </cell>
          <cell r="L156">
            <v>0.29166666666666602</v>
          </cell>
          <cell r="N156">
            <v>1.3888888888885509E-3</v>
          </cell>
          <cell r="O156" t="str">
            <v/>
          </cell>
          <cell r="P156" t="str">
            <v/>
          </cell>
          <cell r="Q156" t="str">
            <v/>
          </cell>
          <cell r="R156" t="str">
            <v/>
          </cell>
        </row>
        <row r="157">
          <cell r="A157">
            <v>151</v>
          </cell>
          <cell r="B157">
            <v>44439</v>
          </cell>
          <cell r="C157">
            <v>21</v>
          </cell>
          <cell r="D157" t="str">
            <v>عثمان    موشتاري</v>
          </cell>
          <cell r="F157">
            <v>0.29583333333333334</v>
          </cell>
          <cell r="G157">
            <v>0.58333333333333304</v>
          </cell>
          <cell r="H157">
            <v>0.2874999999999997</v>
          </cell>
          <cell r="J157">
            <v>0.29166666666666702</v>
          </cell>
          <cell r="K157">
            <v>0.58333333333333304</v>
          </cell>
          <cell r="L157">
            <v>0.29166666666666602</v>
          </cell>
          <cell r="N157">
            <v>4.1666666666663188E-3</v>
          </cell>
          <cell r="O157" t="str">
            <v/>
          </cell>
          <cell r="P157">
            <v>3.472222222222222E-3</v>
          </cell>
          <cell r="Q157" t="str">
            <v/>
          </cell>
          <cell r="R157" t="str">
            <v/>
          </cell>
        </row>
        <row r="158">
          <cell r="A158">
            <v>152</v>
          </cell>
          <cell r="B158">
            <v>44439</v>
          </cell>
          <cell r="C158">
            <v>97</v>
          </cell>
          <cell r="D158" t="str">
            <v>محمد ممدوح مندور أبوشعيشع أبوعيشه</v>
          </cell>
          <cell r="F158">
            <v>0.2986111111111111</v>
          </cell>
          <cell r="G158">
            <v>0.58333333333333304</v>
          </cell>
          <cell r="H158">
            <v>0.28472222222222193</v>
          </cell>
          <cell r="J158">
            <v>0.29166666666666702</v>
          </cell>
          <cell r="K158">
            <v>0.58333333333333304</v>
          </cell>
          <cell r="L158">
            <v>0.29166666666666602</v>
          </cell>
          <cell r="N158">
            <v>6.9444444444440867E-3</v>
          </cell>
          <cell r="O158" t="str">
            <v/>
          </cell>
          <cell r="P158">
            <v>3.472222222222222E-3</v>
          </cell>
          <cell r="Q158" t="str">
            <v/>
          </cell>
          <cell r="R158" t="str">
            <v/>
          </cell>
        </row>
        <row r="159">
          <cell r="A159">
            <v>153</v>
          </cell>
          <cell r="B159">
            <v>44439</v>
          </cell>
          <cell r="C159">
            <v>84</v>
          </cell>
          <cell r="D159" t="str">
            <v>زاهر حمد   دللو</v>
          </cell>
          <cell r="F159">
            <v>0.29652777777777778</v>
          </cell>
          <cell r="G159">
            <v>0.58333333333333304</v>
          </cell>
          <cell r="H159">
            <v>0.28680555555555526</v>
          </cell>
          <cell r="J159">
            <v>0.29166666666666702</v>
          </cell>
          <cell r="K159">
            <v>0.58333333333333304</v>
          </cell>
          <cell r="L159">
            <v>0.29166666666666602</v>
          </cell>
          <cell r="N159">
            <v>4.8611111111107608E-3</v>
          </cell>
          <cell r="O159" t="str">
            <v/>
          </cell>
          <cell r="P159">
            <v>3.472222222222222E-3</v>
          </cell>
          <cell r="Q159" t="str">
            <v/>
          </cell>
          <cell r="R159" t="str">
            <v/>
          </cell>
        </row>
        <row r="160">
          <cell r="A160">
            <v>154</v>
          </cell>
          <cell r="B160">
            <v>44439</v>
          </cell>
          <cell r="C160">
            <v>34</v>
          </cell>
          <cell r="D160" t="str">
            <v>جهاد شريف محمد  شقور</v>
          </cell>
          <cell r="F160">
            <v>0.29166666666666702</v>
          </cell>
          <cell r="G160">
            <v>0.56319444444444444</v>
          </cell>
          <cell r="H160">
            <v>0.27152777777777742</v>
          </cell>
          <cell r="J160">
            <v>0.29166666666666702</v>
          </cell>
          <cell r="K160">
            <v>0.58333333333333304</v>
          </cell>
          <cell r="L160">
            <v>0.29166666666666602</v>
          </cell>
          <cell r="N160" t="str">
            <v/>
          </cell>
          <cell r="O160">
            <v>2.0138888888888595E-2</v>
          </cell>
          <cell r="P160">
            <v>3.472222222222222E-3</v>
          </cell>
          <cell r="Q160" t="str">
            <v/>
          </cell>
          <cell r="R160" t="str">
            <v/>
          </cell>
        </row>
        <row r="161">
          <cell r="A161">
            <v>155</v>
          </cell>
          <cell r="B161">
            <v>44439</v>
          </cell>
          <cell r="C161">
            <v>7</v>
          </cell>
          <cell r="D161" t="str">
            <v>حامد عبدالعزيز المحمد  الهلال</v>
          </cell>
          <cell r="F161">
            <v>0.29166666666666702</v>
          </cell>
          <cell r="G161">
            <v>0.55763888888888891</v>
          </cell>
          <cell r="H161">
            <v>0.26597222222222189</v>
          </cell>
          <cell r="J161">
            <v>0.29166666666666702</v>
          </cell>
          <cell r="K161">
            <v>0.58333333333333304</v>
          </cell>
          <cell r="L161">
            <v>0.29166666666666602</v>
          </cell>
          <cell r="N161" t="str">
            <v/>
          </cell>
          <cell r="O161">
            <v>2.5694444444444131E-2</v>
          </cell>
          <cell r="P161">
            <v>3.472222222222222E-3</v>
          </cell>
          <cell r="Q161" t="str">
            <v/>
          </cell>
          <cell r="R161" t="str">
            <v/>
          </cell>
        </row>
        <row r="162">
          <cell r="A162">
            <v>156</v>
          </cell>
          <cell r="B162">
            <v>44439</v>
          </cell>
          <cell r="C162">
            <v>102</v>
          </cell>
          <cell r="D162" t="str">
            <v>بلال عدنان عيد  الغنميين</v>
          </cell>
          <cell r="F162">
            <v>0.29166666666666702</v>
          </cell>
          <cell r="G162">
            <v>0.49374999999999997</v>
          </cell>
          <cell r="H162">
            <v>0.20208333333333295</v>
          </cell>
          <cell r="J162">
            <v>0.29166666666666702</v>
          </cell>
          <cell r="K162">
            <v>0.58333333333333304</v>
          </cell>
          <cell r="L162">
            <v>0.29166666666666602</v>
          </cell>
          <cell r="N162" t="str">
            <v/>
          </cell>
          <cell r="O162">
            <v>8.9583333333333071E-2</v>
          </cell>
          <cell r="P162">
            <v>3.472222222222222E-3</v>
          </cell>
          <cell r="Q162" t="str">
            <v/>
          </cell>
          <cell r="R162" t="str">
            <v/>
          </cell>
        </row>
        <row r="163">
          <cell r="A163">
            <v>157</v>
          </cell>
          <cell r="B163">
            <v>44439</v>
          </cell>
          <cell r="C163">
            <v>93</v>
          </cell>
          <cell r="D163" t="str">
            <v>حسن عيسى محمد  قويدر</v>
          </cell>
          <cell r="F163">
            <v>0.29166666666666702</v>
          </cell>
          <cell r="G163">
            <v>0.54791666666666672</v>
          </cell>
          <cell r="H163">
            <v>0.2562499999999997</v>
          </cell>
          <cell r="J163">
            <v>0.29166666666666702</v>
          </cell>
          <cell r="K163">
            <v>0.58333333333333304</v>
          </cell>
          <cell r="L163">
            <v>0.29166666666666602</v>
          </cell>
          <cell r="N163" t="str">
            <v/>
          </cell>
          <cell r="O163">
            <v>3.5416666666666319E-2</v>
          </cell>
          <cell r="P163">
            <v>3.472222222222222E-3</v>
          </cell>
          <cell r="Q163" t="str">
            <v/>
          </cell>
          <cell r="R163" t="str">
            <v/>
          </cell>
        </row>
        <row r="164">
          <cell r="A164">
            <v>158</v>
          </cell>
          <cell r="B164">
            <v>44439</v>
          </cell>
          <cell r="C164">
            <v>68</v>
          </cell>
          <cell r="D164" t="str">
            <v>احمد علي سماره  المزاوده</v>
          </cell>
          <cell r="F164">
            <v>0.29166666666666702</v>
          </cell>
          <cell r="G164">
            <v>0.53333333333333333</v>
          </cell>
          <cell r="H164">
            <v>0.24166666666666631</v>
          </cell>
          <cell r="J164">
            <v>0.29166666666666702</v>
          </cell>
          <cell r="K164">
            <v>0.58333333333333304</v>
          </cell>
          <cell r="L164">
            <v>0.29166666666666602</v>
          </cell>
          <cell r="N164" t="str">
            <v/>
          </cell>
          <cell r="O164">
            <v>4.9999999999999711E-2</v>
          </cell>
          <cell r="P164">
            <v>3.472222222222222E-3</v>
          </cell>
          <cell r="Q164" t="str">
            <v/>
          </cell>
          <cell r="R164" t="str">
            <v/>
          </cell>
        </row>
        <row r="165">
          <cell r="A165">
            <v>159</v>
          </cell>
          <cell r="B165">
            <v>44439</v>
          </cell>
          <cell r="C165">
            <v>96</v>
          </cell>
          <cell r="D165" t="str">
            <v>ايمن قاسم محمد قرعان</v>
          </cell>
          <cell r="F165">
            <v>0.29166666666666702</v>
          </cell>
          <cell r="G165">
            <v>0.54236111111111118</v>
          </cell>
          <cell r="H165">
            <v>0.25069444444444416</v>
          </cell>
          <cell r="J165">
            <v>0.29166666666666702</v>
          </cell>
          <cell r="K165">
            <v>0.58333333333333304</v>
          </cell>
          <cell r="L165">
            <v>0.29166666666666602</v>
          </cell>
          <cell r="N165" t="str">
            <v/>
          </cell>
          <cell r="O165">
            <v>4.0972222222221855E-2</v>
          </cell>
          <cell r="P165">
            <v>3.472222222222222E-3</v>
          </cell>
          <cell r="Q165" t="str">
            <v/>
          </cell>
          <cell r="R165" t="str">
            <v/>
          </cell>
        </row>
        <row r="166">
          <cell r="A166">
            <v>160</v>
          </cell>
          <cell r="B166">
            <v>44439</v>
          </cell>
          <cell r="C166">
            <v>72</v>
          </cell>
          <cell r="D166" t="str">
            <v>نايف سليم سلامه  ابوارجيله</v>
          </cell>
          <cell r="F166">
            <v>0.29166666666666702</v>
          </cell>
          <cell r="G166">
            <v>0.5</v>
          </cell>
          <cell r="H166">
            <v>0.20833333333333298</v>
          </cell>
          <cell r="J166">
            <v>0.29166666666666702</v>
          </cell>
          <cell r="K166">
            <v>0.58333333333333304</v>
          </cell>
          <cell r="L166">
            <v>0.29166666666666602</v>
          </cell>
          <cell r="N166" t="str">
            <v/>
          </cell>
          <cell r="O166">
            <v>8.3333333333333037E-2</v>
          </cell>
          <cell r="P166">
            <v>3.472222222222222E-3</v>
          </cell>
          <cell r="Q166" t="str">
            <v/>
          </cell>
          <cell r="R166" t="str">
            <v/>
          </cell>
        </row>
        <row r="167">
          <cell r="H167">
            <v>41.939583333333324</v>
          </cell>
          <cell r="L167">
            <v>46.666666666666387</v>
          </cell>
          <cell r="N167">
            <v>1.5701388888888597</v>
          </cell>
          <cell r="O167">
            <v>3.1638888888888683</v>
          </cell>
          <cell r="P167">
            <v>0.37152777777777696</v>
          </cell>
          <cell r="Q167">
            <v>0</v>
          </cell>
          <cell r="R167">
            <v>6.9444444444447528E-3</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صفحه الرئيسيه"/>
      <sheetName val="حضور وانصراف8"/>
      <sheetName val="بيانات الموظفين"/>
      <sheetName val="حضور وانصراف 9"/>
      <sheetName val="تصريح اذن8"/>
      <sheetName val="تصريح اذن9"/>
      <sheetName val="التقرير المفصل"/>
    </sheetNames>
    <sheetDataSet>
      <sheetData sheetId="0" refreshError="1"/>
      <sheetData sheetId="1">
        <row r="5">
          <cell r="A5" t="str">
            <v>م</v>
          </cell>
          <cell r="B5" t="str">
            <v>التاريخ</v>
          </cell>
          <cell r="C5" t="str">
            <v>كود الموظف</v>
          </cell>
          <cell r="D5" t="str">
            <v>اسم الموظف</v>
          </cell>
          <cell r="F5" t="str">
            <v>مواعيد العمل الفعلية</v>
          </cell>
          <cell r="J5" t="str">
            <v>مواعيد العمل الرسمية</v>
          </cell>
          <cell r="N5" t="str">
            <v>التأخير عن الحضور</v>
          </cell>
          <cell r="O5" t="str">
            <v>خروج قبل الانصراف</v>
          </cell>
          <cell r="P5" t="str">
            <v>مدة السماح</v>
          </cell>
          <cell r="Q5" t="str">
            <v>الحضور قبل الموعد الرسمي</v>
          </cell>
          <cell r="R5" t="str">
            <v>الخروج بعد الانصراف</v>
          </cell>
        </row>
        <row r="6">
          <cell r="F6" t="str">
            <v>حضور</v>
          </cell>
          <cell r="G6" t="str">
            <v>انصراف</v>
          </cell>
          <cell r="H6" t="str">
            <v>عدد الساعات</v>
          </cell>
          <cell r="J6" t="str">
            <v>حضور</v>
          </cell>
          <cell r="K6" t="str">
            <v>انصراف</v>
          </cell>
          <cell r="L6" t="str">
            <v>عدد الساعات</v>
          </cell>
        </row>
        <row r="7">
          <cell r="A7">
            <v>1</v>
          </cell>
          <cell r="B7">
            <v>44425</v>
          </cell>
          <cell r="C7">
            <v>114</v>
          </cell>
          <cell r="D7" t="str">
            <v>أنور محمد عبدالله  بني عطا</v>
          </cell>
          <cell r="F7">
            <v>0.33611111111111108</v>
          </cell>
          <cell r="G7">
            <v>0.58333333333333337</v>
          </cell>
          <cell r="H7">
            <v>0.24722222222222229</v>
          </cell>
          <cell r="J7">
            <v>0.29166666666666702</v>
          </cell>
          <cell r="K7">
            <v>0.58333333333333304</v>
          </cell>
          <cell r="L7">
            <v>0.29166666666666602</v>
          </cell>
          <cell r="N7">
            <v>4.4444444444444065E-2</v>
          </cell>
          <cell r="O7" t="str">
            <v/>
          </cell>
          <cell r="P7">
            <v>3.472222222222222E-3</v>
          </cell>
          <cell r="Q7" t="str">
            <v/>
          </cell>
          <cell r="R7" t="str">
            <v/>
          </cell>
        </row>
        <row r="8">
          <cell r="A8">
            <v>2</v>
          </cell>
          <cell r="B8">
            <v>44425</v>
          </cell>
          <cell r="C8">
            <v>25</v>
          </cell>
          <cell r="D8" t="str">
            <v>ابراهيم شوقى ابراهيم احمد عبدالهادى</v>
          </cell>
          <cell r="F8">
            <v>0.3888888888888889</v>
          </cell>
          <cell r="G8">
            <v>0.59027777777777779</v>
          </cell>
          <cell r="H8">
            <v>0.2013888888888889</v>
          </cell>
          <cell r="J8">
            <v>0.29166666666666702</v>
          </cell>
          <cell r="K8">
            <v>0.58333333333333304</v>
          </cell>
          <cell r="L8">
            <v>0.29166666666666602</v>
          </cell>
          <cell r="N8">
            <v>9.7222222222221877E-2</v>
          </cell>
          <cell r="O8" t="str">
            <v/>
          </cell>
          <cell r="P8">
            <v>3.472222222222222E-3</v>
          </cell>
          <cell r="Q8" t="str">
            <v/>
          </cell>
          <cell r="R8">
            <v>6.9444444444447528E-3</v>
          </cell>
        </row>
        <row r="9">
          <cell r="A9">
            <v>3</v>
          </cell>
          <cell r="B9">
            <v>44425</v>
          </cell>
          <cell r="C9">
            <v>59</v>
          </cell>
          <cell r="D9" t="str">
            <v>احمد سميح محمد عبابنه</v>
          </cell>
          <cell r="F9">
            <v>0.38472222222222219</v>
          </cell>
          <cell r="G9">
            <v>0.57638888888888895</v>
          </cell>
          <cell r="H9">
            <v>0.19166666666666676</v>
          </cell>
          <cell r="J9">
            <v>0.29166666666666702</v>
          </cell>
          <cell r="K9">
            <v>0.58333333333333304</v>
          </cell>
          <cell r="L9">
            <v>0.29166666666666602</v>
          </cell>
          <cell r="N9">
            <v>9.3055555555555169E-2</v>
          </cell>
          <cell r="O9">
            <v>6.9444444444440867E-3</v>
          </cell>
          <cell r="P9">
            <v>3.472222222222222E-3</v>
          </cell>
          <cell r="Q9" t="str">
            <v/>
          </cell>
          <cell r="R9" t="str">
            <v/>
          </cell>
        </row>
        <row r="10">
          <cell r="A10">
            <v>4</v>
          </cell>
          <cell r="B10">
            <v>44425</v>
          </cell>
          <cell r="C10">
            <v>19</v>
          </cell>
          <cell r="D10" t="str">
            <v>حجاج طه محمد  سيد</v>
          </cell>
          <cell r="F10">
            <v>0.41736111111111113</v>
          </cell>
          <cell r="G10">
            <v>0.57291666666666663</v>
          </cell>
          <cell r="H10">
            <v>0.1555555555555555</v>
          </cell>
          <cell r="J10">
            <v>0.29166666666666702</v>
          </cell>
          <cell r="K10">
            <v>0.58333333333333304</v>
          </cell>
          <cell r="L10">
            <v>0.29166666666666602</v>
          </cell>
          <cell r="N10">
            <v>0.12569444444444411</v>
          </cell>
          <cell r="O10">
            <v>1.0416666666666408E-2</v>
          </cell>
          <cell r="P10">
            <v>3.472222222222222E-3</v>
          </cell>
          <cell r="Q10" t="str">
            <v/>
          </cell>
          <cell r="R10" t="str">
            <v/>
          </cell>
        </row>
        <row r="11">
          <cell r="A11">
            <v>5</v>
          </cell>
          <cell r="B11">
            <v>44425</v>
          </cell>
          <cell r="C11">
            <v>115</v>
          </cell>
          <cell r="D11" t="str">
            <v>حسن يوسف احمد على حاجى</v>
          </cell>
          <cell r="F11">
            <v>0.29305555555555557</v>
          </cell>
          <cell r="G11">
            <v>0.58333333333333337</v>
          </cell>
          <cell r="H11">
            <v>0.2902777777777778</v>
          </cell>
          <cell r="J11">
            <v>0.29166666666666702</v>
          </cell>
          <cell r="K11">
            <v>0.58333333333333304</v>
          </cell>
          <cell r="L11">
            <v>0.29166666666666602</v>
          </cell>
          <cell r="N11">
            <v>1.3888888888885509E-3</v>
          </cell>
          <cell r="O11" t="str">
            <v/>
          </cell>
          <cell r="P11" t="str">
            <v/>
          </cell>
          <cell r="Q11" t="str">
            <v/>
          </cell>
          <cell r="R11" t="str">
            <v/>
          </cell>
        </row>
        <row r="12">
          <cell r="A12">
            <v>6</v>
          </cell>
          <cell r="B12">
            <v>44425</v>
          </cell>
          <cell r="C12">
            <v>84</v>
          </cell>
          <cell r="D12" t="str">
            <v>زاهر حمد   دللو</v>
          </cell>
          <cell r="F12">
            <v>0.29236111111111113</v>
          </cell>
          <cell r="G12">
            <v>0.58333333333333337</v>
          </cell>
          <cell r="H12">
            <v>0.29097222222222224</v>
          </cell>
          <cell r="J12">
            <v>0.29166666666666702</v>
          </cell>
          <cell r="K12">
            <v>0.58333333333333304</v>
          </cell>
          <cell r="L12">
            <v>0.29166666666666602</v>
          </cell>
          <cell r="N12">
            <v>6.9444444444410891E-4</v>
          </cell>
          <cell r="O12" t="str">
            <v/>
          </cell>
          <cell r="P12" t="str">
            <v/>
          </cell>
          <cell r="Q12" t="str">
            <v/>
          </cell>
          <cell r="R12" t="str">
            <v/>
          </cell>
        </row>
        <row r="13">
          <cell r="A13">
            <v>7</v>
          </cell>
          <cell r="B13">
            <v>44425</v>
          </cell>
          <cell r="C13">
            <v>88</v>
          </cell>
          <cell r="D13" t="str">
            <v>سيف سعيد حميد  العلوى</v>
          </cell>
          <cell r="F13">
            <v>0.30486111111111108</v>
          </cell>
          <cell r="G13">
            <v>0.58333333333333337</v>
          </cell>
          <cell r="H13">
            <v>0.27847222222222229</v>
          </cell>
          <cell r="J13">
            <v>0.29166666666666702</v>
          </cell>
          <cell r="K13">
            <v>0.58333333333333304</v>
          </cell>
          <cell r="L13">
            <v>0.29166666666666602</v>
          </cell>
          <cell r="N13">
            <v>1.3194444444444065E-2</v>
          </cell>
          <cell r="O13" t="str">
            <v/>
          </cell>
          <cell r="P13">
            <v>3.472222222222222E-3</v>
          </cell>
          <cell r="Q13" t="str">
            <v/>
          </cell>
          <cell r="R13" t="str">
            <v/>
          </cell>
        </row>
        <row r="14">
          <cell r="A14">
            <v>8</v>
          </cell>
          <cell r="B14">
            <v>44425</v>
          </cell>
          <cell r="C14">
            <v>50</v>
          </cell>
          <cell r="D14" t="str">
            <v>عزت شعبان ابراهيم  محمد</v>
          </cell>
          <cell r="F14">
            <v>0.37916666666666665</v>
          </cell>
          <cell r="G14">
            <v>0.58333333333333337</v>
          </cell>
          <cell r="H14">
            <v>0.20416666666666672</v>
          </cell>
          <cell r="J14">
            <v>0.29166666666666702</v>
          </cell>
          <cell r="K14">
            <v>0.58333333333333304</v>
          </cell>
          <cell r="L14">
            <v>0.29166666666666602</v>
          </cell>
          <cell r="N14">
            <v>8.7499999999999634E-2</v>
          </cell>
          <cell r="O14" t="str">
            <v/>
          </cell>
          <cell r="P14">
            <v>3.472222222222222E-3</v>
          </cell>
          <cell r="Q14" t="str">
            <v/>
          </cell>
          <cell r="R14" t="str">
            <v/>
          </cell>
        </row>
        <row r="15">
          <cell r="A15">
            <v>9</v>
          </cell>
          <cell r="B15">
            <v>44425</v>
          </cell>
          <cell r="C15">
            <v>67</v>
          </cell>
          <cell r="D15" t="str">
            <v>فادي محمد فوزى  طمليه</v>
          </cell>
          <cell r="F15">
            <v>0.43333333333333335</v>
          </cell>
          <cell r="G15">
            <v>0.58333333333333337</v>
          </cell>
          <cell r="H15">
            <v>0.15000000000000002</v>
          </cell>
          <cell r="J15">
            <v>0.29166666666666702</v>
          </cell>
          <cell r="K15">
            <v>0.58333333333333304</v>
          </cell>
          <cell r="L15">
            <v>0.29166666666666602</v>
          </cell>
          <cell r="N15">
            <v>0.14166666666666633</v>
          </cell>
          <cell r="O15" t="str">
            <v/>
          </cell>
          <cell r="P15">
            <v>3.472222222222222E-3</v>
          </cell>
          <cell r="Q15" t="str">
            <v/>
          </cell>
          <cell r="R15" t="str">
            <v/>
          </cell>
        </row>
        <row r="16">
          <cell r="A16">
            <v>10</v>
          </cell>
          <cell r="B16">
            <v>44425</v>
          </cell>
          <cell r="C16">
            <v>60</v>
          </cell>
          <cell r="D16" t="str">
            <v>محمود عبدالحميد محمود  البابلى</v>
          </cell>
          <cell r="F16">
            <v>0.3263888888888889</v>
          </cell>
          <cell r="G16">
            <v>0.58333333333333337</v>
          </cell>
          <cell r="H16">
            <v>0.25694444444444448</v>
          </cell>
          <cell r="J16">
            <v>0.29166666666666702</v>
          </cell>
          <cell r="K16">
            <v>0.58333333333333304</v>
          </cell>
          <cell r="L16">
            <v>0.29166666666666602</v>
          </cell>
          <cell r="N16">
            <v>3.4722222222221877E-2</v>
          </cell>
          <cell r="O16" t="str">
            <v/>
          </cell>
          <cell r="P16">
            <v>3.472222222222222E-3</v>
          </cell>
          <cell r="Q16" t="str">
            <v/>
          </cell>
          <cell r="R16" t="str">
            <v/>
          </cell>
        </row>
        <row r="17">
          <cell r="A17">
            <v>11</v>
          </cell>
          <cell r="B17">
            <v>44426</v>
          </cell>
          <cell r="C17">
            <v>108</v>
          </cell>
          <cell r="D17" t="str">
            <v>احمد محمود حسن  شناق</v>
          </cell>
          <cell r="F17">
            <v>0.29236111111111113</v>
          </cell>
          <cell r="G17">
            <v>0.58333333333333337</v>
          </cell>
          <cell r="H17">
            <v>0.29097222222222224</v>
          </cell>
          <cell r="J17">
            <v>0.29166666666666702</v>
          </cell>
          <cell r="K17">
            <v>0.58333333333333304</v>
          </cell>
          <cell r="L17">
            <v>0.29166666666666602</v>
          </cell>
          <cell r="N17">
            <v>6.9444444444410891E-4</v>
          </cell>
          <cell r="O17" t="str">
            <v/>
          </cell>
          <cell r="P17" t="str">
            <v/>
          </cell>
          <cell r="Q17" t="str">
            <v/>
          </cell>
          <cell r="R17" t="str">
            <v/>
          </cell>
        </row>
        <row r="18">
          <cell r="A18">
            <v>12</v>
          </cell>
          <cell r="B18">
            <v>44426</v>
          </cell>
          <cell r="C18">
            <v>98</v>
          </cell>
          <cell r="D18" t="str">
            <v>محمد رشدى حامد  احمد</v>
          </cell>
          <cell r="F18">
            <v>0.29236111111111113</v>
          </cell>
          <cell r="G18">
            <v>0.58333333333333337</v>
          </cell>
          <cell r="H18">
            <v>0.29097222222222224</v>
          </cell>
          <cell r="J18">
            <v>0.29166666666666702</v>
          </cell>
          <cell r="K18">
            <v>0.58333333333333304</v>
          </cell>
          <cell r="L18">
            <v>0.29166666666666602</v>
          </cell>
          <cell r="N18">
            <v>6.9444444444410891E-4</v>
          </cell>
          <cell r="O18" t="str">
            <v/>
          </cell>
          <cell r="P18" t="str">
            <v/>
          </cell>
          <cell r="Q18" t="str">
            <v/>
          </cell>
          <cell r="R18" t="str">
            <v/>
          </cell>
        </row>
        <row r="19">
          <cell r="A19">
            <v>13</v>
          </cell>
          <cell r="B19">
            <v>44426</v>
          </cell>
          <cell r="C19">
            <v>91</v>
          </cell>
          <cell r="D19" t="str">
            <v>اكمل فاروق سليمان  سليم</v>
          </cell>
          <cell r="F19">
            <v>0.29375000000000001</v>
          </cell>
          <cell r="G19">
            <v>0.58333333333333337</v>
          </cell>
          <cell r="H19">
            <v>0.28958333333333336</v>
          </cell>
          <cell r="J19">
            <v>0.29166666666666702</v>
          </cell>
          <cell r="K19">
            <v>0.58333333333333304</v>
          </cell>
          <cell r="L19">
            <v>0.29166666666666602</v>
          </cell>
          <cell r="N19">
            <v>2.0833333333329929E-3</v>
          </cell>
          <cell r="O19" t="str">
            <v/>
          </cell>
          <cell r="P19" t="str">
            <v/>
          </cell>
          <cell r="Q19" t="str">
            <v/>
          </cell>
          <cell r="R19" t="str">
            <v/>
          </cell>
        </row>
        <row r="20">
          <cell r="A20">
            <v>14</v>
          </cell>
          <cell r="B20">
            <v>44426</v>
          </cell>
          <cell r="C20">
            <v>52</v>
          </cell>
          <cell r="D20" t="str">
            <v>هاشم محمد فلاح الصرايره</v>
          </cell>
          <cell r="F20">
            <v>0.29444444444444445</v>
          </cell>
          <cell r="G20">
            <v>0.58333333333333337</v>
          </cell>
          <cell r="H20">
            <v>0.28888888888888892</v>
          </cell>
          <cell r="J20">
            <v>0.29166666666666702</v>
          </cell>
          <cell r="K20">
            <v>0.58333333333333304</v>
          </cell>
          <cell r="L20">
            <v>0.29166666666666602</v>
          </cell>
          <cell r="N20">
            <v>2.7777777777774348E-3</v>
          </cell>
          <cell r="O20" t="str">
            <v/>
          </cell>
          <cell r="P20" t="str">
            <v/>
          </cell>
          <cell r="Q20" t="str">
            <v/>
          </cell>
          <cell r="R20" t="str">
            <v/>
          </cell>
        </row>
        <row r="21">
          <cell r="A21">
            <v>15</v>
          </cell>
          <cell r="B21">
            <v>44426</v>
          </cell>
          <cell r="C21">
            <v>86</v>
          </cell>
          <cell r="D21" t="str">
            <v>محمد عبدالله ناصر النصف المنصورى</v>
          </cell>
          <cell r="F21">
            <v>0.30208333333333331</v>
          </cell>
          <cell r="G21">
            <v>0.58333333333333337</v>
          </cell>
          <cell r="H21">
            <v>0.28125000000000006</v>
          </cell>
          <cell r="J21">
            <v>0.29166666666666702</v>
          </cell>
          <cell r="K21">
            <v>0.58333333333333304</v>
          </cell>
          <cell r="L21">
            <v>0.29166666666666602</v>
          </cell>
          <cell r="N21">
            <v>1.0416666666666297E-2</v>
          </cell>
          <cell r="O21" t="str">
            <v/>
          </cell>
          <cell r="P21">
            <v>3.472222222222222E-3</v>
          </cell>
          <cell r="Q21" t="str">
            <v/>
          </cell>
          <cell r="R21" t="str">
            <v/>
          </cell>
        </row>
        <row r="22">
          <cell r="A22">
            <v>16</v>
          </cell>
          <cell r="B22">
            <v>44426</v>
          </cell>
          <cell r="C22">
            <v>30</v>
          </cell>
          <cell r="D22" t="str">
            <v>طاهر رضا حسين  الخطاطبه</v>
          </cell>
          <cell r="F22">
            <v>0.30416666666666664</v>
          </cell>
          <cell r="G22">
            <v>0.58333333333333337</v>
          </cell>
          <cell r="H22">
            <v>0.27916666666666673</v>
          </cell>
          <cell r="J22">
            <v>0.29166666666666702</v>
          </cell>
          <cell r="K22">
            <v>0.58333333333333304</v>
          </cell>
          <cell r="L22">
            <v>0.29166666666666602</v>
          </cell>
          <cell r="N22">
            <v>1.2499999999999623E-2</v>
          </cell>
          <cell r="O22" t="str">
            <v/>
          </cell>
          <cell r="P22">
            <v>3.472222222222222E-3</v>
          </cell>
          <cell r="Q22" t="str">
            <v/>
          </cell>
          <cell r="R22" t="str">
            <v/>
          </cell>
        </row>
        <row r="23">
          <cell r="A23">
            <v>17</v>
          </cell>
          <cell r="B23">
            <v>44426</v>
          </cell>
          <cell r="C23">
            <v>88</v>
          </cell>
          <cell r="D23" t="str">
            <v>سيف سعيد حميد  العلوى</v>
          </cell>
          <cell r="F23">
            <v>0.29375000000000001</v>
          </cell>
          <cell r="G23">
            <v>0.58333333333333337</v>
          </cell>
          <cell r="H23">
            <v>0.28958333333333336</v>
          </cell>
          <cell r="J23">
            <v>0.29166666666666702</v>
          </cell>
          <cell r="K23">
            <v>0.58333333333333304</v>
          </cell>
          <cell r="L23">
            <v>0.29166666666666602</v>
          </cell>
          <cell r="N23">
            <v>2.0833333333329929E-3</v>
          </cell>
          <cell r="O23" t="str">
            <v/>
          </cell>
          <cell r="P23" t="str">
            <v/>
          </cell>
          <cell r="Q23" t="str">
            <v/>
          </cell>
          <cell r="R23" t="str">
            <v/>
          </cell>
        </row>
        <row r="24">
          <cell r="A24">
            <v>18</v>
          </cell>
          <cell r="B24">
            <v>44426</v>
          </cell>
          <cell r="C24">
            <v>113</v>
          </cell>
          <cell r="D24" t="str">
            <v>احمد عبدالعزيز محمد  السيد</v>
          </cell>
          <cell r="F24">
            <v>0.30833333333333335</v>
          </cell>
          <cell r="G24">
            <v>0.58333333333333337</v>
          </cell>
          <cell r="H24">
            <v>0.27500000000000002</v>
          </cell>
          <cell r="J24">
            <v>0.29166666666666702</v>
          </cell>
          <cell r="K24">
            <v>0.58333333333333304</v>
          </cell>
          <cell r="L24">
            <v>0.29166666666666602</v>
          </cell>
          <cell r="N24">
            <v>1.666666666666633E-2</v>
          </cell>
          <cell r="O24" t="str">
            <v/>
          </cell>
          <cell r="P24">
            <v>3.472222222222222E-3</v>
          </cell>
          <cell r="Q24" t="str">
            <v/>
          </cell>
          <cell r="R24" t="str">
            <v/>
          </cell>
        </row>
        <row r="25">
          <cell r="A25">
            <v>19</v>
          </cell>
          <cell r="B25">
            <v>44426</v>
          </cell>
          <cell r="C25">
            <v>102</v>
          </cell>
          <cell r="D25" t="str">
            <v>بلال عدنان عيد  الغنميين</v>
          </cell>
          <cell r="F25">
            <v>0.30902777777777779</v>
          </cell>
          <cell r="G25">
            <v>0.58333333333333337</v>
          </cell>
          <cell r="H25">
            <v>0.27430555555555558</v>
          </cell>
          <cell r="J25">
            <v>0.29166666666666702</v>
          </cell>
          <cell r="K25">
            <v>0.58333333333333304</v>
          </cell>
          <cell r="L25">
            <v>0.29166666666666602</v>
          </cell>
          <cell r="N25">
            <v>1.7361111111110772E-2</v>
          </cell>
          <cell r="O25" t="str">
            <v/>
          </cell>
          <cell r="P25">
            <v>3.472222222222222E-3</v>
          </cell>
          <cell r="Q25" t="str">
            <v/>
          </cell>
          <cell r="R25" t="str">
            <v/>
          </cell>
        </row>
        <row r="26">
          <cell r="A26">
            <v>20</v>
          </cell>
          <cell r="B26">
            <v>44426</v>
          </cell>
          <cell r="C26">
            <v>60</v>
          </cell>
          <cell r="D26" t="str">
            <v>محمود عبدالحميد محمود  البابلى</v>
          </cell>
          <cell r="F26">
            <v>0.3347222222222222</v>
          </cell>
          <cell r="G26">
            <v>0.58333333333333337</v>
          </cell>
          <cell r="H26">
            <v>0.24861111111111117</v>
          </cell>
          <cell r="J26">
            <v>0.29166666666666702</v>
          </cell>
          <cell r="K26">
            <v>0.58333333333333304</v>
          </cell>
          <cell r="L26">
            <v>0.29166666666666602</v>
          </cell>
          <cell r="N26">
            <v>4.3055555555555181E-2</v>
          </cell>
          <cell r="O26" t="str">
            <v/>
          </cell>
          <cell r="P26">
            <v>3.472222222222222E-3</v>
          </cell>
          <cell r="Q26" t="str">
            <v/>
          </cell>
          <cell r="R26" t="str">
            <v/>
          </cell>
        </row>
        <row r="27">
          <cell r="A27">
            <v>21</v>
          </cell>
          <cell r="B27">
            <v>44427</v>
          </cell>
          <cell r="C27">
            <v>113</v>
          </cell>
          <cell r="D27" t="str">
            <v>احمد عبدالعزيز محمد  السيد</v>
          </cell>
          <cell r="F27">
            <v>0.30208333333333331</v>
          </cell>
          <cell r="G27">
            <v>0.58333333333333337</v>
          </cell>
          <cell r="H27">
            <v>0.28125000000000006</v>
          </cell>
          <cell r="J27">
            <v>0.29166666666666702</v>
          </cell>
          <cell r="K27">
            <v>0.58333333333333304</v>
          </cell>
          <cell r="L27">
            <v>0.29166666666666602</v>
          </cell>
          <cell r="N27">
            <v>1.0416666666666297E-2</v>
          </cell>
          <cell r="O27" t="str">
            <v/>
          </cell>
          <cell r="P27">
            <v>3.472222222222222E-3</v>
          </cell>
          <cell r="Q27" t="str">
            <v/>
          </cell>
          <cell r="R27" t="str">
            <v/>
          </cell>
        </row>
        <row r="28">
          <cell r="A28">
            <v>22</v>
          </cell>
          <cell r="B28">
            <v>44427</v>
          </cell>
          <cell r="C28">
            <v>108</v>
          </cell>
          <cell r="D28" t="str">
            <v>احمد محمود حسن  شناق</v>
          </cell>
          <cell r="F28">
            <v>0.29305555555555557</v>
          </cell>
          <cell r="G28">
            <v>0.58333333333333337</v>
          </cell>
          <cell r="H28">
            <v>0.2902777777777778</v>
          </cell>
          <cell r="J28">
            <v>0.29166666666666702</v>
          </cell>
          <cell r="K28">
            <v>0.58333333333333304</v>
          </cell>
          <cell r="L28">
            <v>0.29166666666666602</v>
          </cell>
          <cell r="N28">
            <v>1.3888888888885509E-3</v>
          </cell>
          <cell r="O28" t="str">
            <v/>
          </cell>
          <cell r="P28" t="str">
            <v/>
          </cell>
          <cell r="Q28" t="str">
            <v/>
          </cell>
          <cell r="R28" t="str">
            <v/>
          </cell>
        </row>
        <row r="29">
          <cell r="A29">
            <v>23</v>
          </cell>
          <cell r="B29">
            <v>44427</v>
          </cell>
          <cell r="C29">
            <v>113</v>
          </cell>
          <cell r="D29" t="str">
            <v>احمد عبدالعزيز محمد  السيد</v>
          </cell>
          <cell r="F29">
            <v>0.30208333333333331</v>
          </cell>
          <cell r="G29">
            <v>0.58333333333333337</v>
          </cell>
          <cell r="H29">
            <v>0.28125000000000006</v>
          </cell>
          <cell r="J29">
            <v>0.29166666666666702</v>
          </cell>
          <cell r="K29">
            <v>0.58333333333333304</v>
          </cell>
          <cell r="L29">
            <v>0.29166666666666602</v>
          </cell>
          <cell r="N29">
            <v>1.0416666666666297E-2</v>
          </cell>
          <cell r="O29" t="str">
            <v/>
          </cell>
          <cell r="P29">
            <v>3.472222222222222E-3</v>
          </cell>
          <cell r="Q29" t="str">
            <v/>
          </cell>
          <cell r="R29" t="str">
            <v/>
          </cell>
        </row>
        <row r="30">
          <cell r="A30">
            <v>24</v>
          </cell>
          <cell r="B30">
            <v>44427</v>
          </cell>
          <cell r="C30">
            <v>85</v>
          </cell>
          <cell r="D30" t="str">
            <v>بكر اسامه محمد عوض بنلادن</v>
          </cell>
          <cell r="F30">
            <v>0.36249999999999999</v>
          </cell>
          <cell r="G30">
            <v>0.58333333333333337</v>
          </cell>
          <cell r="H30">
            <v>0.22083333333333338</v>
          </cell>
          <cell r="J30">
            <v>0.29166666666666702</v>
          </cell>
          <cell r="K30">
            <v>0.58333333333333304</v>
          </cell>
          <cell r="L30">
            <v>0.29166666666666602</v>
          </cell>
          <cell r="N30">
            <v>7.0833333333332971E-2</v>
          </cell>
          <cell r="O30" t="str">
            <v/>
          </cell>
          <cell r="P30">
            <v>3.472222222222222E-3</v>
          </cell>
          <cell r="Q30" t="str">
            <v/>
          </cell>
          <cell r="R30" t="str">
            <v/>
          </cell>
        </row>
        <row r="31">
          <cell r="A31">
            <v>25</v>
          </cell>
          <cell r="B31">
            <v>44427</v>
          </cell>
          <cell r="C31">
            <v>88</v>
          </cell>
          <cell r="D31" t="str">
            <v>سيف سعيد حميد  العلوى</v>
          </cell>
          <cell r="F31">
            <v>0.30416666666666664</v>
          </cell>
          <cell r="G31">
            <v>0.58333333333333337</v>
          </cell>
          <cell r="H31">
            <v>0.27916666666666673</v>
          </cell>
          <cell r="J31">
            <v>0.29166666666666702</v>
          </cell>
          <cell r="K31">
            <v>0.58333333333333304</v>
          </cell>
          <cell r="L31">
            <v>0.29166666666666602</v>
          </cell>
          <cell r="N31">
            <v>1.2499999999999623E-2</v>
          </cell>
          <cell r="O31" t="str">
            <v/>
          </cell>
          <cell r="P31">
            <v>3.472222222222222E-3</v>
          </cell>
          <cell r="Q31" t="str">
            <v/>
          </cell>
          <cell r="R31" t="str">
            <v/>
          </cell>
        </row>
        <row r="32">
          <cell r="A32">
            <v>26</v>
          </cell>
          <cell r="B32">
            <v>44427</v>
          </cell>
          <cell r="C32">
            <v>82</v>
          </cell>
          <cell r="D32" t="str">
            <v>عبدالله    رمضاني</v>
          </cell>
          <cell r="F32">
            <v>0.29236111111111113</v>
          </cell>
          <cell r="G32">
            <v>0.58333333333333337</v>
          </cell>
          <cell r="H32">
            <v>0.29097222222222224</v>
          </cell>
          <cell r="J32">
            <v>0.29166666666666702</v>
          </cell>
          <cell r="K32">
            <v>0.58333333333333304</v>
          </cell>
          <cell r="L32">
            <v>0.29166666666666602</v>
          </cell>
          <cell r="N32">
            <v>6.9444444444410891E-4</v>
          </cell>
          <cell r="O32" t="str">
            <v/>
          </cell>
          <cell r="P32" t="str">
            <v/>
          </cell>
          <cell r="Q32" t="str">
            <v/>
          </cell>
          <cell r="R32" t="str">
            <v/>
          </cell>
        </row>
        <row r="33">
          <cell r="A33">
            <v>27</v>
          </cell>
          <cell r="B33">
            <v>44427</v>
          </cell>
          <cell r="C33">
            <v>63</v>
          </cell>
          <cell r="D33" t="str">
            <v>عمر ابوبكر   صالح</v>
          </cell>
          <cell r="F33">
            <v>0.30208333333333331</v>
          </cell>
          <cell r="G33">
            <v>0.58333333333333337</v>
          </cell>
          <cell r="H33">
            <v>0.28125000000000006</v>
          </cell>
          <cell r="J33">
            <v>0.29166666666666702</v>
          </cell>
          <cell r="K33">
            <v>0.58333333333333304</v>
          </cell>
          <cell r="L33">
            <v>0.29166666666666602</v>
          </cell>
          <cell r="N33">
            <v>1.0416666666666297E-2</v>
          </cell>
          <cell r="O33" t="str">
            <v/>
          </cell>
          <cell r="P33">
            <v>3.472222222222222E-3</v>
          </cell>
          <cell r="Q33" t="str">
            <v/>
          </cell>
          <cell r="R33" t="str">
            <v/>
          </cell>
        </row>
        <row r="34">
          <cell r="A34">
            <v>28</v>
          </cell>
          <cell r="B34">
            <v>44427</v>
          </cell>
          <cell r="C34">
            <v>86</v>
          </cell>
          <cell r="D34" t="str">
            <v>محمد عبدالله ناصر النصف المنصورى</v>
          </cell>
          <cell r="F34">
            <v>0.30277777777777776</v>
          </cell>
          <cell r="G34">
            <v>0.58333333333333337</v>
          </cell>
          <cell r="H34">
            <v>0.28055555555555561</v>
          </cell>
          <cell r="J34">
            <v>0.29166666666666702</v>
          </cell>
          <cell r="K34">
            <v>0.58333333333333304</v>
          </cell>
          <cell r="L34">
            <v>0.29166666666666602</v>
          </cell>
          <cell r="N34">
            <v>1.1111111111110739E-2</v>
          </cell>
          <cell r="O34" t="str">
            <v/>
          </cell>
          <cell r="P34">
            <v>3.472222222222222E-3</v>
          </cell>
          <cell r="Q34" t="str">
            <v/>
          </cell>
          <cell r="R34" t="str">
            <v/>
          </cell>
        </row>
        <row r="35">
          <cell r="A35">
            <v>29</v>
          </cell>
          <cell r="B35">
            <v>44427</v>
          </cell>
          <cell r="C35">
            <v>60</v>
          </cell>
          <cell r="D35" t="str">
            <v>محمود عبدالحميد محمود  البابلى</v>
          </cell>
          <cell r="F35">
            <v>0.29166666666666669</v>
          </cell>
          <cell r="G35">
            <v>0.5131944444444444</v>
          </cell>
          <cell r="H35">
            <v>0.22152777777777771</v>
          </cell>
          <cell r="J35">
            <v>0.29166666666666702</v>
          </cell>
          <cell r="K35">
            <v>0.58333333333333304</v>
          </cell>
          <cell r="L35">
            <v>0.29166666666666602</v>
          </cell>
          <cell r="N35" t="str">
            <v/>
          </cell>
          <cell r="O35">
            <v>7.013888888888864E-2</v>
          </cell>
          <cell r="P35">
            <v>3.472222222222222E-3</v>
          </cell>
          <cell r="Q35" t="str">
            <v/>
          </cell>
          <cell r="R35" t="str">
            <v/>
          </cell>
        </row>
        <row r="36">
          <cell r="A36">
            <v>30</v>
          </cell>
          <cell r="B36">
            <v>44427</v>
          </cell>
          <cell r="C36">
            <v>31</v>
          </cell>
          <cell r="D36" t="str">
            <v>حسان حسن أحمد  الشروع</v>
          </cell>
          <cell r="F36">
            <v>0.29166666666666669</v>
          </cell>
          <cell r="G36">
            <v>0.52222222222222225</v>
          </cell>
          <cell r="H36">
            <v>0.23055555555555557</v>
          </cell>
          <cell r="J36">
            <v>0.29166666666666702</v>
          </cell>
          <cell r="K36">
            <v>0.58333333333333304</v>
          </cell>
          <cell r="L36">
            <v>0.29166666666666602</v>
          </cell>
          <cell r="N36" t="str">
            <v/>
          </cell>
          <cell r="O36">
            <v>6.1111111111110783E-2</v>
          </cell>
          <cell r="P36">
            <v>3.472222222222222E-3</v>
          </cell>
          <cell r="Q36" t="str">
            <v/>
          </cell>
          <cell r="R36" t="str">
            <v/>
          </cell>
        </row>
        <row r="37">
          <cell r="A37">
            <v>31</v>
          </cell>
          <cell r="B37">
            <v>44427</v>
          </cell>
          <cell r="C37">
            <v>17</v>
          </cell>
          <cell r="D37" t="str">
            <v>محمد عبدالله عبدالرحمن كليب</v>
          </cell>
          <cell r="F37">
            <v>0.29166666666666669</v>
          </cell>
          <cell r="G37">
            <v>0.54097222222222219</v>
          </cell>
          <cell r="H37">
            <v>0.2493055555555555</v>
          </cell>
          <cell r="J37">
            <v>0.29166666666666702</v>
          </cell>
          <cell r="K37">
            <v>0.58333333333333304</v>
          </cell>
          <cell r="L37">
            <v>0.29166666666666602</v>
          </cell>
          <cell r="N37" t="str">
            <v/>
          </cell>
          <cell r="O37">
            <v>4.236111111111085E-2</v>
          </cell>
          <cell r="P37">
            <v>3.472222222222222E-3</v>
          </cell>
          <cell r="Q37" t="str">
            <v/>
          </cell>
          <cell r="R37" t="str">
            <v/>
          </cell>
        </row>
        <row r="38">
          <cell r="A38">
            <v>32</v>
          </cell>
          <cell r="B38">
            <v>44427</v>
          </cell>
          <cell r="C38">
            <v>22</v>
          </cell>
          <cell r="D38" t="str">
            <v>راشد على مبخوت  هادى</v>
          </cell>
          <cell r="F38">
            <v>0.29166666666666669</v>
          </cell>
          <cell r="G38">
            <v>0.53541666666666665</v>
          </cell>
          <cell r="H38">
            <v>0.24374999999999997</v>
          </cell>
          <cell r="J38">
            <v>0.29166666666666702</v>
          </cell>
          <cell r="K38">
            <v>0.58333333333333304</v>
          </cell>
          <cell r="L38">
            <v>0.29166666666666602</v>
          </cell>
          <cell r="N38" t="str">
            <v/>
          </cell>
          <cell r="O38">
            <v>4.7916666666666385E-2</v>
          </cell>
          <cell r="P38">
            <v>3.472222222222222E-3</v>
          </cell>
          <cell r="Q38" t="str">
            <v/>
          </cell>
          <cell r="R38" t="str">
            <v/>
          </cell>
        </row>
        <row r="39">
          <cell r="A39">
            <v>33</v>
          </cell>
          <cell r="B39">
            <v>44427</v>
          </cell>
          <cell r="C39">
            <v>19</v>
          </cell>
          <cell r="D39" t="str">
            <v>حجاج طه محمد  سيد</v>
          </cell>
          <cell r="F39">
            <v>0.29166666666666669</v>
          </cell>
          <cell r="G39">
            <v>0.54027777777777775</v>
          </cell>
          <cell r="H39">
            <v>0.24861111111111106</v>
          </cell>
          <cell r="J39">
            <v>0.29166666666666702</v>
          </cell>
          <cell r="K39">
            <v>0.58333333333333304</v>
          </cell>
          <cell r="L39">
            <v>0.29166666666666602</v>
          </cell>
          <cell r="N39" t="str">
            <v/>
          </cell>
          <cell r="O39">
            <v>4.3055555555555292E-2</v>
          </cell>
          <cell r="P39">
            <v>3.472222222222222E-3</v>
          </cell>
          <cell r="Q39" t="str">
            <v/>
          </cell>
          <cell r="R39" t="str">
            <v/>
          </cell>
        </row>
        <row r="40">
          <cell r="A40">
            <v>34</v>
          </cell>
          <cell r="B40">
            <v>44427</v>
          </cell>
          <cell r="C40">
            <v>114</v>
          </cell>
          <cell r="D40" t="str">
            <v>أنور محمد عبدالله  بني عطا</v>
          </cell>
          <cell r="F40">
            <v>0.29166666666666669</v>
          </cell>
          <cell r="G40">
            <v>0.54027777777777775</v>
          </cell>
          <cell r="H40">
            <v>0.24861111111111106</v>
          </cell>
          <cell r="J40">
            <v>0.29166666666666702</v>
          </cell>
          <cell r="K40">
            <v>0.58333333333333304</v>
          </cell>
          <cell r="L40">
            <v>0.29166666666666602</v>
          </cell>
          <cell r="N40" t="str">
            <v/>
          </cell>
          <cell r="O40">
            <v>4.3055555555555292E-2</v>
          </cell>
          <cell r="P40">
            <v>3.472222222222222E-3</v>
          </cell>
          <cell r="Q40" t="str">
            <v/>
          </cell>
          <cell r="R40" t="str">
            <v/>
          </cell>
        </row>
        <row r="41">
          <cell r="A41">
            <v>35</v>
          </cell>
          <cell r="B41">
            <v>44427</v>
          </cell>
          <cell r="C41">
            <v>92</v>
          </cell>
          <cell r="D41" t="str">
            <v>محمد زايد على الفهيده المرى</v>
          </cell>
          <cell r="F41">
            <v>0.29166666666666669</v>
          </cell>
          <cell r="G41">
            <v>0.53541666666666665</v>
          </cell>
          <cell r="H41">
            <v>0.24374999999999997</v>
          </cell>
          <cell r="J41">
            <v>0.29166666666666702</v>
          </cell>
          <cell r="K41">
            <v>0.58333333333333304</v>
          </cell>
          <cell r="L41">
            <v>0.29166666666666602</v>
          </cell>
          <cell r="N41" t="str">
            <v/>
          </cell>
          <cell r="O41">
            <v>4.7916666666666385E-2</v>
          </cell>
          <cell r="P41">
            <v>3.472222222222222E-3</v>
          </cell>
          <cell r="Q41" t="str">
            <v/>
          </cell>
          <cell r="R41" t="str">
            <v/>
          </cell>
        </row>
        <row r="42">
          <cell r="A42">
            <v>36</v>
          </cell>
          <cell r="B42">
            <v>44427</v>
          </cell>
          <cell r="C42">
            <v>94</v>
          </cell>
          <cell r="D42" t="str">
            <v>عبدالفتاح فايز   الياسين</v>
          </cell>
          <cell r="F42">
            <v>0.29166666666666669</v>
          </cell>
          <cell r="G42">
            <v>0.54097222222222219</v>
          </cell>
          <cell r="H42">
            <v>0.2493055555555555</v>
          </cell>
          <cell r="J42">
            <v>0.29166666666666702</v>
          </cell>
          <cell r="K42">
            <v>0.58333333333333304</v>
          </cell>
          <cell r="L42">
            <v>0.29166666666666602</v>
          </cell>
          <cell r="N42" t="str">
            <v/>
          </cell>
          <cell r="O42">
            <v>4.236111111111085E-2</v>
          </cell>
          <cell r="P42">
            <v>3.472222222222222E-3</v>
          </cell>
          <cell r="Q42" t="str">
            <v/>
          </cell>
          <cell r="R42" t="str">
            <v/>
          </cell>
        </row>
        <row r="43">
          <cell r="A43">
            <v>37</v>
          </cell>
          <cell r="B43">
            <v>44427</v>
          </cell>
          <cell r="C43">
            <v>4</v>
          </cell>
          <cell r="D43" t="str">
            <v>محمد حسن محمد فرامرزى</v>
          </cell>
          <cell r="F43">
            <v>0.29166666666666669</v>
          </cell>
          <cell r="G43">
            <v>0.5395833333333333</v>
          </cell>
          <cell r="H43">
            <v>0.24791666666666662</v>
          </cell>
          <cell r="J43">
            <v>0.29166666666666702</v>
          </cell>
          <cell r="K43">
            <v>0.58333333333333304</v>
          </cell>
          <cell r="L43">
            <v>0.29166666666666602</v>
          </cell>
          <cell r="N43" t="str">
            <v/>
          </cell>
          <cell r="O43">
            <v>4.3749999999999734E-2</v>
          </cell>
          <cell r="P43">
            <v>3.472222222222222E-3</v>
          </cell>
          <cell r="Q43" t="str">
            <v/>
          </cell>
          <cell r="R43" t="str">
            <v/>
          </cell>
        </row>
        <row r="44">
          <cell r="A44">
            <v>38</v>
          </cell>
          <cell r="B44">
            <v>44427</v>
          </cell>
          <cell r="C44">
            <v>80</v>
          </cell>
          <cell r="D44" t="str">
            <v>الحسن فكى ابراهيم  بابكر</v>
          </cell>
          <cell r="F44">
            <v>0.29166666666666669</v>
          </cell>
          <cell r="G44">
            <v>0.54097222222222219</v>
          </cell>
          <cell r="H44">
            <v>0.2493055555555555</v>
          </cell>
          <cell r="J44">
            <v>0.29166666666666702</v>
          </cell>
          <cell r="K44">
            <v>0.58333333333333304</v>
          </cell>
          <cell r="L44">
            <v>0.29166666666666602</v>
          </cell>
          <cell r="N44" t="str">
            <v/>
          </cell>
          <cell r="O44">
            <v>4.236111111111085E-2</v>
          </cell>
          <cell r="P44">
            <v>3.472222222222222E-3</v>
          </cell>
          <cell r="Q44" t="str">
            <v/>
          </cell>
          <cell r="R44" t="str">
            <v/>
          </cell>
        </row>
        <row r="45">
          <cell r="A45">
            <v>39</v>
          </cell>
          <cell r="B45">
            <v>44427</v>
          </cell>
          <cell r="C45">
            <v>9</v>
          </cell>
          <cell r="D45" t="str">
            <v>قاسم مختار ادريس  محمد</v>
          </cell>
          <cell r="F45">
            <v>0.29166666666666669</v>
          </cell>
          <cell r="G45">
            <v>0.54027777777777775</v>
          </cell>
          <cell r="H45">
            <v>0.24861111111111106</v>
          </cell>
          <cell r="J45">
            <v>0.29166666666666702</v>
          </cell>
          <cell r="K45">
            <v>0.58333333333333304</v>
          </cell>
          <cell r="L45">
            <v>0.29166666666666602</v>
          </cell>
          <cell r="N45" t="str">
            <v/>
          </cell>
          <cell r="O45">
            <v>4.3055555555555292E-2</v>
          </cell>
          <cell r="P45">
            <v>3.472222222222222E-3</v>
          </cell>
          <cell r="Q45" t="str">
            <v/>
          </cell>
          <cell r="R45" t="str">
            <v/>
          </cell>
        </row>
        <row r="46">
          <cell r="A46">
            <v>40</v>
          </cell>
          <cell r="B46">
            <v>44427</v>
          </cell>
          <cell r="C46">
            <v>106</v>
          </cell>
          <cell r="D46" t="str">
            <v>احمد عبدالحميد على  عبدالحميد</v>
          </cell>
          <cell r="F46">
            <v>0.29166666666666669</v>
          </cell>
          <cell r="G46">
            <v>0.5131944444444444</v>
          </cell>
          <cell r="H46">
            <v>0.22152777777777771</v>
          </cell>
          <cell r="J46">
            <v>0.29166666666666702</v>
          </cell>
          <cell r="K46">
            <v>0.58333333333333304</v>
          </cell>
          <cell r="L46">
            <v>0.29166666666666602</v>
          </cell>
          <cell r="N46" t="str">
            <v/>
          </cell>
          <cell r="O46">
            <v>7.013888888888864E-2</v>
          </cell>
          <cell r="P46">
            <v>3.472222222222222E-3</v>
          </cell>
          <cell r="Q46" t="str">
            <v/>
          </cell>
          <cell r="R46" t="str">
            <v/>
          </cell>
        </row>
        <row r="47">
          <cell r="A47">
            <v>41</v>
          </cell>
          <cell r="B47">
            <v>44427</v>
          </cell>
          <cell r="C47">
            <v>35</v>
          </cell>
          <cell r="D47" t="str">
            <v>احمد كامل على  خوالده</v>
          </cell>
          <cell r="F47">
            <v>0.29166666666666669</v>
          </cell>
          <cell r="G47">
            <v>0.52222222222222225</v>
          </cell>
          <cell r="H47">
            <v>0.23055555555555557</v>
          </cell>
          <cell r="J47">
            <v>0.29166666666666702</v>
          </cell>
          <cell r="K47">
            <v>0.58333333333333304</v>
          </cell>
          <cell r="L47">
            <v>0.29166666666666602</v>
          </cell>
          <cell r="N47" t="str">
            <v/>
          </cell>
          <cell r="O47">
            <v>6.1111111111110783E-2</v>
          </cell>
          <cell r="P47">
            <v>3.472222222222222E-3</v>
          </cell>
          <cell r="Q47" t="str">
            <v/>
          </cell>
          <cell r="R47" t="str">
            <v/>
          </cell>
        </row>
        <row r="48">
          <cell r="A48">
            <v>42</v>
          </cell>
          <cell r="B48">
            <v>44430</v>
          </cell>
          <cell r="C48">
            <v>58</v>
          </cell>
          <cell r="D48" t="str">
            <v>باسم محمد عبد الكروشي</v>
          </cell>
          <cell r="F48">
            <v>0.29236111111111113</v>
          </cell>
          <cell r="G48">
            <v>0.58333333333333304</v>
          </cell>
          <cell r="H48">
            <v>0.29097222222222191</v>
          </cell>
          <cell r="J48">
            <v>0.29166666666666702</v>
          </cell>
          <cell r="K48">
            <v>0.58333333333333304</v>
          </cell>
          <cell r="L48">
            <v>0.29166666666666602</v>
          </cell>
          <cell r="N48">
            <v>6.9444444444410891E-4</v>
          </cell>
          <cell r="O48" t="str">
            <v/>
          </cell>
          <cell r="P48" t="str">
            <v/>
          </cell>
          <cell r="Q48" t="str">
            <v/>
          </cell>
          <cell r="R48" t="str">
            <v/>
          </cell>
        </row>
        <row r="49">
          <cell r="A49">
            <v>43</v>
          </cell>
          <cell r="B49">
            <v>44430</v>
          </cell>
          <cell r="C49">
            <v>88</v>
          </cell>
          <cell r="D49" t="str">
            <v>سيف سعيد حميد  العلوى</v>
          </cell>
          <cell r="F49">
            <v>0.29444444444444445</v>
          </cell>
          <cell r="G49">
            <v>0.58333333333333304</v>
          </cell>
          <cell r="H49">
            <v>0.28888888888888858</v>
          </cell>
          <cell r="J49">
            <v>0.29166666666666702</v>
          </cell>
          <cell r="K49">
            <v>0.58333333333333304</v>
          </cell>
          <cell r="L49">
            <v>0.29166666666666602</v>
          </cell>
          <cell r="N49">
            <v>2.7777777777774348E-3</v>
          </cell>
          <cell r="O49" t="str">
            <v/>
          </cell>
          <cell r="P49" t="str">
            <v/>
          </cell>
          <cell r="Q49" t="str">
            <v/>
          </cell>
          <cell r="R49" t="str">
            <v/>
          </cell>
        </row>
        <row r="50">
          <cell r="A50">
            <v>44</v>
          </cell>
          <cell r="B50">
            <v>44430</v>
          </cell>
          <cell r="C50">
            <v>82</v>
          </cell>
          <cell r="D50" t="str">
            <v>عبدالله    رمضاني</v>
          </cell>
          <cell r="F50">
            <v>0.29236111111111113</v>
          </cell>
          <cell r="G50">
            <v>0.58333333333333304</v>
          </cell>
          <cell r="H50">
            <v>0.29097222222222191</v>
          </cell>
          <cell r="J50">
            <v>0.29166666666666702</v>
          </cell>
          <cell r="K50">
            <v>0.58333333333333304</v>
          </cell>
          <cell r="L50">
            <v>0.29166666666666602</v>
          </cell>
          <cell r="N50">
            <v>6.9444444444410891E-4</v>
          </cell>
          <cell r="O50" t="str">
            <v/>
          </cell>
          <cell r="P50" t="str">
            <v/>
          </cell>
          <cell r="Q50" t="str">
            <v/>
          </cell>
          <cell r="R50" t="str">
            <v/>
          </cell>
        </row>
        <row r="51">
          <cell r="A51">
            <v>45</v>
          </cell>
          <cell r="B51">
            <v>44430</v>
          </cell>
          <cell r="C51">
            <v>63</v>
          </cell>
          <cell r="D51" t="str">
            <v>عمر ابوبكر   صالح</v>
          </cell>
          <cell r="F51">
            <v>0.35000000000000003</v>
          </cell>
          <cell r="G51">
            <v>0.58333333333333304</v>
          </cell>
          <cell r="H51">
            <v>0.233333333333333</v>
          </cell>
          <cell r="J51">
            <v>0.29166666666666702</v>
          </cell>
          <cell r="K51">
            <v>0.58333333333333304</v>
          </cell>
          <cell r="L51">
            <v>0.29166666666666602</v>
          </cell>
          <cell r="N51">
            <v>5.8333333333333015E-2</v>
          </cell>
          <cell r="O51" t="str">
            <v/>
          </cell>
          <cell r="P51">
            <v>3.472222222222222E-3</v>
          </cell>
          <cell r="Q51" t="str">
            <v/>
          </cell>
          <cell r="R51" t="str">
            <v/>
          </cell>
        </row>
        <row r="52">
          <cell r="A52">
            <v>46</v>
          </cell>
          <cell r="B52">
            <v>44430</v>
          </cell>
          <cell r="C52">
            <v>92</v>
          </cell>
          <cell r="D52" t="str">
            <v>محمد زايد على الفهيده المرى</v>
          </cell>
          <cell r="F52">
            <v>0.29444444444444445</v>
          </cell>
          <cell r="G52">
            <v>0.58333333333333304</v>
          </cell>
          <cell r="H52">
            <v>0.28888888888888858</v>
          </cell>
          <cell r="J52">
            <v>0.29166666666666702</v>
          </cell>
          <cell r="K52">
            <v>0.58333333333333304</v>
          </cell>
          <cell r="L52">
            <v>0.29166666666666602</v>
          </cell>
          <cell r="N52">
            <v>2.7777777777774348E-3</v>
          </cell>
          <cell r="O52" t="str">
            <v/>
          </cell>
          <cell r="P52" t="str">
            <v/>
          </cell>
          <cell r="Q52" t="str">
            <v/>
          </cell>
          <cell r="R52" t="str">
            <v/>
          </cell>
        </row>
        <row r="53">
          <cell r="A53">
            <v>47</v>
          </cell>
          <cell r="B53">
            <v>44430</v>
          </cell>
          <cell r="C53">
            <v>97</v>
          </cell>
          <cell r="D53" t="str">
            <v>محمد ممدوح مندور أبوشعيشع أبوعيشه</v>
          </cell>
          <cell r="F53">
            <v>0.29236111111111113</v>
          </cell>
          <cell r="G53">
            <v>0.58333333333333304</v>
          </cell>
          <cell r="H53">
            <v>0.29097222222222191</v>
          </cell>
          <cell r="J53">
            <v>0.29166666666666702</v>
          </cell>
          <cell r="K53">
            <v>0.58333333333333304</v>
          </cell>
          <cell r="L53">
            <v>0.29166666666666602</v>
          </cell>
          <cell r="N53">
            <v>6.9444444444410891E-4</v>
          </cell>
          <cell r="O53" t="str">
            <v/>
          </cell>
          <cell r="P53" t="str">
            <v/>
          </cell>
          <cell r="Q53" t="str">
            <v/>
          </cell>
          <cell r="R53" t="str">
            <v/>
          </cell>
        </row>
        <row r="54">
          <cell r="A54">
            <v>48</v>
          </cell>
          <cell r="B54">
            <v>44430</v>
          </cell>
          <cell r="C54">
            <v>92</v>
          </cell>
          <cell r="D54" t="str">
            <v>محمد زايد على الفهيده المرى</v>
          </cell>
          <cell r="F54">
            <v>0.29166666666666669</v>
          </cell>
          <cell r="G54">
            <v>0.52847222222222223</v>
          </cell>
          <cell r="H54">
            <v>0.23680555555555555</v>
          </cell>
          <cell r="J54">
            <v>0.29166666666666702</v>
          </cell>
          <cell r="K54">
            <v>0.58333333333333304</v>
          </cell>
          <cell r="L54">
            <v>0.29166666666666602</v>
          </cell>
          <cell r="N54" t="str">
            <v/>
          </cell>
          <cell r="O54">
            <v>5.4861111111110805E-2</v>
          </cell>
          <cell r="P54">
            <v>3.472222222222222E-3</v>
          </cell>
          <cell r="Q54" t="str">
            <v/>
          </cell>
          <cell r="R54" t="str">
            <v/>
          </cell>
        </row>
        <row r="55">
          <cell r="A55">
            <v>49</v>
          </cell>
          <cell r="B55">
            <v>44431</v>
          </cell>
          <cell r="C55">
            <v>59</v>
          </cell>
          <cell r="D55" t="str">
            <v>احمد سميح محمد عبابنه</v>
          </cell>
          <cell r="F55">
            <v>0.29305555555555557</v>
          </cell>
          <cell r="G55">
            <v>0.58333333333333304</v>
          </cell>
          <cell r="H55">
            <v>0.29027777777777747</v>
          </cell>
          <cell r="J55">
            <v>0.29166666666666702</v>
          </cell>
          <cell r="K55">
            <v>0.58333333333333304</v>
          </cell>
          <cell r="L55">
            <v>0.29166666666666602</v>
          </cell>
          <cell r="N55">
            <v>1.3888888888885509E-3</v>
          </cell>
          <cell r="O55" t="str">
            <v/>
          </cell>
          <cell r="P55" t="str">
            <v/>
          </cell>
          <cell r="Q55" t="str">
            <v/>
          </cell>
          <cell r="R55" t="str">
            <v/>
          </cell>
        </row>
        <row r="56">
          <cell r="A56">
            <v>50</v>
          </cell>
          <cell r="B56">
            <v>44431</v>
          </cell>
          <cell r="C56">
            <v>108</v>
          </cell>
          <cell r="D56" t="str">
            <v>احمد محمود حسن  شناق</v>
          </cell>
          <cell r="F56">
            <v>0.29375000000000001</v>
          </cell>
          <cell r="G56">
            <v>0.58333333333333304</v>
          </cell>
          <cell r="H56">
            <v>0.28958333333333303</v>
          </cell>
          <cell r="J56">
            <v>0.29166666666666702</v>
          </cell>
          <cell r="K56">
            <v>0.58333333333333304</v>
          </cell>
          <cell r="L56">
            <v>0.29166666666666602</v>
          </cell>
          <cell r="N56">
            <v>2.0833333333329929E-3</v>
          </cell>
          <cell r="O56" t="str">
            <v/>
          </cell>
          <cell r="P56" t="str">
            <v/>
          </cell>
          <cell r="Q56" t="str">
            <v/>
          </cell>
          <cell r="R56" t="str">
            <v/>
          </cell>
        </row>
        <row r="57">
          <cell r="A57">
            <v>51</v>
          </cell>
          <cell r="B57">
            <v>44431</v>
          </cell>
          <cell r="C57">
            <v>88</v>
          </cell>
          <cell r="D57" t="str">
            <v>سيف سعيد حميد  العلوى</v>
          </cell>
          <cell r="F57">
            <v>0.30208333333333331</v>
          </cell>
          <cell r="G57">
            <v>0.58333333333333304</v>
          </cell>
          <cell r="H57">
            <v>0.28124999999999972</v>
          </cell>
          <cell r="J57">
            <v>0.29166666666666702</v>
          </cell>
          <cell r="K57">
            <v>0.58333333333333304</v>
          </cell>
          <cell r="L57">
            <v>0.29166666666666602</v>
          </cell>
          <cell r="N57">
            <v>1.0416666666666297E-2</v>
          </cell>
          <cell r="O57" t="str">
            <v/>
          </cell>
          <cell r="P57">
            <v>3.472222222222222E-3</v>
          </cell>
          <cell r="Q57" t="str">
            <v/>
          </cell>
          <cell r="R57" t="str">
            <v/>
          </cell>
        </row>
        <row r="58">
          <cell r="A58">
            <v>52</v>
          </cell>
          <cell r="B58">
            <v>44431</v>
          </cell>
          <cell r="C58">
            <v>30</v>
          </cell>
          <cell r="D58" t="str">
            <v>طاهر رضا حسين  الخطاطبه</v>
          </cell>
          <cell r="F58">
            <v>0.29444444444444445</v>
          </cell>
          <cell r="G58">
            <v>0.58333333333333304</v>
          </cell>
          <cell r="H58">
            <v>0.28888888888888858</v>
          </cell>
          <cell r="J58">
            <v>0.29166666666666702</v>
          </cell>
          <cell r="K58">
            <v>0.58333333333333304</v>
          </cell>
          <cell r="L58">
            <v>0.29166666666666602</v>
          </cell>
          <cell r="N58">
            <v>2.7777777777774348E-3</v>
          </cell>
          <cell r="O58" t="str">
            <v/>
          </cell>
          <cell r="P58" t="str">
            <v/>
          </cell>
          <cell r="Q58" t="str">
            <v/>
          </cell>
          <cell r="R58" t="str">
            <v/>
          </cell>
        </row>
        <row r="59">
          <cell r="A59">
            <v>53</v>
          </cell>
          <cell r="B59">
            <v>44431</v>
          </cell>
          <cell r="C59">
            <v>10</v>
          </cell>
          <cell r="D59" t="str">
            <v>عبدالرحمن على صالح اليزيدى</v>
          </cell>
          <cell r="F59">
            <v>0.30069444444444443</v>
          </cell>
          <cell r="G59">
            <v>0.58333333333333304</v>
          </cell>
          <cell r="H59">
            <v>0.28263888888888861</v>
          </cell>
          <cell r="J59">
            <v>0.29166666666666702</v>
          </cell>
          <cell r="K59">
            <v>0.58333333333333304</v>
          </cell>
          <cell r="L59">
            <v>0.29166666666666602</v>
          </cell>
          <cell r="N59">
            <v>9.0277777777774126E-3</v>
          </cell>
          <cell r="O59" t="str">
            <v/>
          </cell>
          <cell r="P59">
            <v>3.472222222222222E-3</v>
          </cell>
          <cell r="Q59" t="str">
            <v/>
          </cell>
          <cell r="R59" t="str">
            <v/>
          </cell>
        </row>
        <row r="60">
          <cell r="A60">
            <v>54</v>
          </cell>
          <cell r="B60">
            <v>44431</v>
          </cell>
          <cell r="C60">
            <v>82</v>
          </cell>
          <cell r="D60" t="str">
            <v>عبدالله    رمضاني</v>
          </cell>
          <cell r="F60">
            <v>0.29305555555555557</v>
          </cell>
          <cell r="G60">
            <v>0.58333333333333304</v>
          </cell>
          <cell r="H60">
            <v>0.29027777777777747</v>
          </cell>
          <cell r="J60">
            <v>0.29166666666666702</v>
          </cell>
          <cell r="K60">
            <v>0.58333333333333304</v>
          </cell>
          <cell r="L60">
            <v>0.29166666666666602</v>
          </cell>
          <cell r="N60">
            <v>1.3888888888885509E-3</v>
          </cell>
          <cell r="O60" t="str">
            <v/>
          </cell>
          <cell r="P60" t="str">
            <v/>
          </cell>
          <cell r="Q60" t="str">
            <v/>
          </cell>
          <cell r="R60" t="str">
            <v/>
          </cell>
        </row>
        <row r="61">
          <cell r="A61">
            <v>55</v>
          </cell>
          <cell r="B61">
            <v>44431</v>
          </cell>
          <cell r="C61">
            <v>100</v>
          </cell>
          <cell r="D61" t="str">
            <v>عمر ابراهيم حامد  ابراهيم</v>
          </cell>
          <cell r="F61">
            <v>0.2951388888888889</v>
          </cell>
          <cell r="G61">
            <v>0.58333333333333304</v>
          </cell>
          <cell r="H61">
            <v>0.28819444444444414</v>
          </cell>
          <cell r="J61">
            <v>0.29166666666666702</v>
          </cell>
          <cell r="K61">
            <v>0.58333333333333304</v>
          </cell>
          <cell r="L61">
            <v>0.29166666666666602</v>
          </cell>
          <cell r="N61">
            <v>3.4722222222218768E-3</v>
          </cell>
          <cell r="O61" t="str">
            <v/>
          </cell>
          <cell r="P61" t="str">
            <v/>
          </cell>
          <cell r="Q61" t="str">
            <v/>
          </cell>
          <cell r="R61" t="str">
            <v/>
          </cell>
        </row>
        <row r="62">
          <cell r="A62">
            <v>56</v>
          </cell>
          <cell r="B62">
            <v>44431</v>
          </cell>
          <cell r="C62">
            <v>26</v>
          </cell>
          <cell r="D62" t="str">
            <v>محمد عبدالمنعم عبدالسلام  حسانين</v>
          </cell>
          <cell r="F62">
            <v>0.30694444444444441</v>
          </cell>
          <cell r="G62">
            <v>0.58333333333333304</v>
          </cell>
          <cell r="H62">
            <v>0.27638888888888863</v>
          </cell>
          <cell r="J62">
            <v>0.29166666666666702</v>
          </cell>
          <cell r="K62">
            <v>0.58333333333333304</v>
          </cell>
          <cell r="L62">
            <v>0.29166666666666602</v>
          </cell>
          <cell r="N62">
            <v>1.527777777777739E-2</v>
          </cell>
          <cell r="O62" t="str">
            <v/>
          </cell>
          <cell r="P62">
            <v>3.472222222222222E-3</v>
          </cell>
          <cell r="Q62" t="str">
            <v/>
          </cell>
          <cell r="R62" t="str">
            <v/>
          </cell>
        </row>
        <row r="63">
          <cell r="A63">
            <v>57</v>
          </cell>
          <cell r="B63">
            <v>44431</v>
          </cell>
          <cell r="C63">
            <v>41</v>
          </cell>
          <cell r="D63" t="str">
            <v>هشام محمد عوض محمد عوض</v>
          </cell>
          <cell r="F63">
            <v>0.29305555555555557</v>
          </cell>
          <cell r="G63">
            <v>0.58333333333333304</v>
          </cell>
          <cell r="H63">
            <v>0.29027777777777747</v>
          </cell>
          <cell r="J63">
            <v>0.29166666666666702</v>
          </cell>
          <cell r="K63">
            <v>0.58333333333333304</v>
          </cell>
          <cell r="L63">
            <v>0.29166666666666602</v>
          </cell>
          <cell r="N63">
            <v>1.3888888888885509E-3</v>
          </cell>
          <cell r="O63" t="str">
            <v/>
          </cell>
          <cell r="P63" t="str">
            <v/>
          </cell>
          <cell r="Q63" t="str">
            <v/>
          </cell>
          <cell r="R63" t="str">
            <v/>
          </cell>
        </row>
        <row r="64">
          <cell r="A64">
            <v>58</v>
          </cell>
          <cell r="B64">
            <v>44431</v>
          </cell>
          <cell r="C64">
            <v>69</v>
          </cell>
          <cell r="D64" t="str">
            <v>وحيد مصطفى محمد  حسن</v>
          </cell>
          <cell r="F64">
            <v>0.29236111111111113</v>
          </cell>
          <cell r="G64">
            <v>0.58333333333333304</v>
          </cell>
          <cell r="H64">
            <v>0.29097222222222191</v>
          </cell>
          <cell r="J64">
            <v>0.29166666666666702</v>
          </cell>
          <cell r="K64">
            <v>0.58333333333333304</v>
          </cell>
          <cell r="L64">
            <v>0.29166666666666602</v>
          </cell>
          <cell r="N64">
            <v>6.9444444444410891E-4</v>
          </cell>
          <cell r="O64" t="str">
            <v/>
          </cell>
          <cell r="P64" t="str">
            <v/>
          </cell>
          <cell r="Q64" t="str">
            <v/>
          </cell>
          <cell r="R64" t="str">
            <v/>
          </cell>
        </row>
        <row r="65">
          <cell r="A65">
            <v>59</v>
          </cell>
          <cell r="B65">
            <v>44431</v>
          </cell>
          <cell r="C65">
            <v>92</v>
          </cell>
          <cell r="D65" t="str">
            <v>محمد زايد على الفهيده المرى</v>
          </cell>
          <cell r="F65">
            <v>0.53819444444444442</v>
          </cell>
          <cell r="G65">
            <v>0.58333333333333304</v>
          </cell>
          <cell r="H65">
            <v>4.5138888888888618E-2</v>
          </cell>
          <cell r="J65">
            <v>0.29166666666666702</v>
          </cell>
          <cell r="K65">
            <v>0.58333333333333304</v>
          </cell>
          <cell r="L65">
            <v>0.29166666666666602</v>
          </cell>
          <cell r="N65">
            <v>0.2465277777777774</v>
          </cell>
          <cell r="O65" t="str">
            <v/>
          </cell>
          <cell r="P65">
            <v>3.472222222222222E-3</v>
          </cell>
          <cell r="Q65" t="str">
            <v/>
          </cell>
          <cell r="R65" t="str">
            <v/>
          </cell>
        </row>
        <row r="66">
          <cell r="A66">
            <v>60</v>
          </cell>
          <cell r="B66">
            <v>44431</v>
          </cell>
          <cell r="C66">
            <v>32</v>
          </cell>
          <cell r="D66" t="str">
            <v>معاذ تيسير محمد الزعبي</v>
          </cell>
          <cell r="F66">
            <v>0.29166666666666702</v>
          </cell>
          <cell r="G66">
            <v>0.58263888888888882</v>
          </cell>
          <cell r="H66">
            <v>0.2909722222222218</v>
          </cell>
          <cell r="J66">
            <v>0.29166666666666702</v>
          </cell>
          <cell r="K66">
            <v>0.58333333333333304</v>
          </cell>
          <cell r="L66">
            <v>0.29166666666666602</v>
          </cell>
          <cell r="N66" t="str">
            <v/>
          </cell>
          <cell r="O66">
            <v>6.9444444444421993E-4</v>
          </cell>
          <cell r="P66" t="str">
            <v/>
          </cell>
          <cell r="Q66" t="str">
            <v/>
          </cell>
          <cell r="R66" t="str">
            <v/>
          </cell>
        </row>
        <row r="67">
          <cell r="A67">
            <v>61</v>
          </cell>
          <cell r="B67">
            <v>44432</v>
          </cell>
          <cell r="C67">
            <v>108</v>
          </cell>
          <cell r="D67" t="str">
            <v>احمد محمود حسن  شناق</v>
          </cell>
          <cell r="F67">
            <v>0.29305555555555557</v>
          </cell>
          <cell r="G67">
            <v>0.58333333333333304</v>
          </cell>
          <cell r="H67">
            <v>0.29027777777777747</v>
          </cell>
          <cell r="J67">
            <v>0.29166666666666702</v>
          </cell>
          <cell r="K67">
            <v>0.58333333333333304</v>
          </cell>
          <cell r="L67">
            <v>0.29166666666666602</v>
          </cell>
          <cell r="N67">
            <v>1.3888888888885509E-3</v>
          </cell>
          <cell r="O67" t="str">
            <v/>
          </cell>
          <cell r="P67" t="str">
            <v/>
          </cell>
          <cell r="Q67" t="str">
            <v/>
          </cell>
          <cell r="R67" t="str">
            <v/>
          </cell>
        </row>
        <row r="68">
          <cell r="A68">
            <v>62</v>
          </cell>
          <cell r="B68">
            <v>44432</v>
          </cell>
          <cell r="C68">
            <v>99</v>
          </cell>
          <cell r="D68" t="str">
            <v>الصادق ابو حسن  أبو</v>
          </cell>
          <cell r="F68">
            <v>0.2951388888888889</v>
          </cell>
          <cell r="G68">
            <v>0.58333333333333304</v>
          </cell>
          <cell r="H68">
            <v>0.28819444444444414</v>
          </cell>
          <cell r="J68">
            <v>0.29166666666666702</v>
          </cell>
          <cell r="K68">
            <v>0.58333333333333304</v>
          </cell>
          <cell r="L68">
            <v>0.29166666666666602</v>
          </cell>
          <cell r="N68">
            <v>3.4722222222218768E-3</v>
          </cell>
          <cell r="O68" t="str">
            <v/>
          </cell>
          <cell r="P68" t="str">
            <v/>
          </cell>
          <cell r="Q68" t="str">
            <v/>
          </cell>
          <cell r="R68" t="str">
            <v/>
          </cell>
        </row>
        <row r="69">
          <cell r="A69">
            <v>63</v>
          </cell>
          <cell r="B69">
            <v>44432</v>
          </cell>
          <cell r="C69">
            <v>58</v>
          </cell>
          <cell r="D69" t="str">
            <v>باسم محمد عبد الكروشي</v>
          </cell>
          <cell r="F69">
            <v>0.29236111111111113</v>
          </cell>
          <cell r="G69">
            <v>0.58333333333333304</v>
          </cell>
          <cell r="H69">
            <v>0.29097222222222191</v>
          </cell>
          <cell r="J69">
            <v>0.29166666666666702</v>
          </cell>
          <cell r="K69">
            <v>0.58333333333333304</v>
          </cell>
          <cell r="L69">
            <v>0.29166666666666602</v>
          </cell>
          <cell r="N69">
            <v>6.9444444444410891E-4</v>
          </cell>
          <cell r="O69" t="str">
            <v/>
          </cell>
          <cell r="P69" t="str">
            <v/>
          </cell>
          <cell r="Q69" t="str">
            <v/>
          </cell>
          <cell r="R69" t="str">
            <v/>
          </cell>
        </row>
        <row r="70">
          <cell r="A70">
            <v>64</v>
          </cell>
          <cell r="B70">
            <v>44432</v>
          </cell>
          <cell r="C70">
            <v>88</v>
          </cell>
          <cell r="D70" t="str">
            <v>سيف سعيد حميد  العلوى</v>
          </cell>
          <cell r="F70">
            <v>0.30763888888888891</v>
          </cell>
          <cell r="G70">
            <v>0.58333333333333304</v>
          </cell>
          <cell r="H70">
            <v>0.27569444444444413</v>
          </cell>
          <cell r="J70">
            <v>0.29166666666666702</v>
          </cell>
          <cell r="K70">
            <v>0.58333333333333304</v>
          </cell>
          <cell r="L70">
            <v>0.29166666666666602</v>
          </cell>
          <cell r="N70">
            <v>1.5972222222221888E-2</v>
          </cell>
          <cell r="O70" t="str">
            <v/>
          </cell>
          <cell r="P70">
            <v>3.472222222222222E-3</v>
          </cell>
          <cell r="Q70" t="str">
            <v/>
          </cell>
          <cell r="R70" t="str">
            <v/>
          </cell>
        </row>
        <row r="71">
          <cell r="A71">
            <v>65</v>
          </cell>
          <cell r="B71">
            <v>44432</v>
          </cell>
          <cell r="C71">
            <v>82</v>
          </cell>
          <cell r="D71" t="str">
            <v>عبدالله    رمضاني</v>
          </cell>
          <cell r="F71">
            <v>0.29236111111111113</v>
          </cell>
          <cell r="G71">
            <v>0.58333333333333304</v>
          </cell>
          <cell r="H71">
            <v>0.29097222222222191</v>
          </cell>
          <cell r="J71">
            <v>0.29166666666666702</v>
          </cell>
          <cell r="K71">
            <v>0.58333333333333304</v>
          </cell>
          <cell r="L71">
            <v>0.29166666666666602</v>
          </cell>
          <cell r="N71">
            <v>6.9444444444410891E-4</v>
          </cell>
          <cell r="O71" t="str">
            <v/>
          </cell>
          <cell r="P71" t="str">
            <v/>
          </cell>
          <cell r="Q71" t="str">
            <v/>
          </cell>
          <cell r="R71" t="str">
            <v/>
          </cell>
        </row>
        <row r="72">
          <cell r="A72">
            <v>66</v>
          </cell>
          <cell r="B72">
            <v>44432</v>
          </cell>
          <cell r="C72">
            <v>86</v>
          </cell>
          <cell r="D72" t="str">
            <v>محمد عبدالله ناصر النصف المنصورى</v>
          </cell>
          <cell r="F72">
            <v>0.33749999999999997</v>
          </cell>
          <cell r="G72">
            <v>0.58333333333333304</v>
          </cell>
          <cell r="H72">
            <v>0.24583333333333307</v>
          </cell>
          <cell r="J72">
            <v>0.29166666666666702</v>
          </cell>
          <cell r="K72">
            <v>0.58333333333333304</v>
          </cell>
          <cell r="L72">
            <v>0.29166666666666602</v>
          </cell>
          <cell r="N72">
            <v>4.5833333333332948E-2</v>
          </cell>
          <cell r="O72" t="str">
            <v/>
          </cell>
          <cell r="P72">
            <v>3.472222222222222E-3</v>
          </cell>
          <cell r="Q72" t="str">
            <v/>
          </cell>
          <cell r="R72" t="str">
            <v/>
          </cell>
        </row>
        <row r="73">
          <cell r="A73">
            <v>67</v>
          </cell>
          <cell r="B73">
            <v>44432</v>
          </cell>
          <cell r="C73">
            <v>97</v>
          </cell>
          <cell r="D73" t="str">
            <v>محمد ممدوح مندور أبوشعيشع أبوعيشه</v>
          </cell>
          <cell r="F73">
            <v>0.30694444444444441</v>
          </cell>
          <cell r="G73">
            <v>0.58333333333333304</v>
          </cell>
          <cell r="H73">
            <v>0.27638888888888863</v>
          </cell>
          <cell r="J73">
            <v>0.29166666666666702</v>
          </cell>
          <cell r="K73">
            <v>0.58333333333333304</v>
          </cell>
          <cell r="L73">
            <v>0.29166666666666602</v>
          </cell>
          <cell r="N73">
            <v>1.527777777777739E-2</v>
          </cell>
          <cell r="O73" t="str">
            <v/>
          </cell>
          <cell r="P73">
            <v>3.472222222222222E-3</v>
          </cell>
          <cell r="Q73" t="str">
            <v/>
          </cell>
          <cell r="R73" t="str">
            <v/>
          </cell>
        </row>
        <row r="74">
          <cell r="A74">
            <v>68</v>
          </cell>
          <cell r="B74">
            <v>44432</v>
          </cell>
          <cell r="C74">
            <v>41</v>
          </cell>
          <cell r="D74" t="str">
            <v>هشام محمد عوض محمد عوض</v>
          </cell>
          <cell r="F74">
            <v>0.29236111111111113</v>
          </cell>
          <cell r="G74">
            <v>0.58333333333333304</v>
          </cell>
          <cell r="H74">
            <v>0.29097222222222191</v>
          </cell>
          <cell r="J74">
            <v>0.29166666666666702</v>
          </cell>
          <cell r="K74">
            <v>0.58333333333333304</v>
          </cell>
          <cell r="L74">
            <v>0.29166666666666602</v>
          </cell>
          <cell r="N74">
            <v>6.9444444444410891E-4</v>
          </cell>
          <cell r="O74" t="str">
            <v/>
          </cell>
          <cell r="P74" t="str">
            <v/>
          </cell>
          <cell r="Q74" t="str">
            <v/>
          </cell>
          <cell r="R74" t="str">
            <v/>
          </cell>
        </row>
        <row r="75">
          <cell r="A75">
            <v>69</v>
          </cell>
          <cell r="B75">
            <v>44432</v>
          </cell>
          <cell r="C75">
            <v>34</v>
          </cell>
          <cell r="D75" t="str">
            <v>جهاد شريف محمد  شقور</v>
          </cell>
          <cell r="F75">
            <v>0.29166666666666702</v>
          </cell>
          <cell r="G75">
            <v>0.5625</v>
          </cell>
          <cell r="H75">
            <v>0.27083333333333298</v>
          </cell>
          <cell r="J75">
            <v>0.29166666666666702</v>
          </cell>
          <cell r="K75">
            <v>0.58333333333333304</v>
          </cell>
          <cell r="L75">
            <v>0.29166666666666602</v>
          </cell>
          <cell r="N75" t="str">
            <v/>
          </cell>
          <cell r="O75">
            <v>2.0833333333333037E-2</v>
          </cell>
          <cell r="P75">
            <v>3.472222222222222E-3</v>
          </cell>
          <cell r="Q75" t="str">
            <v/>
          </cell>
          <cell r="R75" t="str">
            <v/>
          </cell>
        </row>
        <row r="76">
          <cell r="A76">
            <v>70</v>
          </cell>
          <cell r="B76">
            <v>44432</v>
          </cell>
          <cell r="C76">
            <v>68</v>
          </cell>
          <cell r="D76" t="str">
            <v>احمد علي سماره  المزاوده</v>
          </cell>
          <cell r="F76">
            <v>0.29166666666666702</v>
          </cell>
          <cell r="G76">
            <v>0.54861111111111105</v>
          </cell>
          <cell r="H76">
            <v>0.25694444444444403</v>
          </cell>
          <cell r="J76">
            <v>0.29166666666666702</v>
          </cell>
          <cell r="K76">
            <v>0.58333333333333304</v>
          </cell>
          <cell r="L76">
            <v>0.29166666666666602</v>
          </cell>
          <cell r="N76" t="str">
            <v/>
          </cell>
          <cell r="O76">
            <v>3.4722222222221988E-2</v>
          </cell>
          <cell r="P76">
            <v>3.472222222222222E-3</v>
          </cell>
          <cell r="Q76" t="str">
            <v/>
          </cell>
          <cell r="R76" t="str">
            <v/>
          </cell>
        </row>
        <row r="77">
          <cell r="A77">
            <v>71</v>
          </cell>
          <cell r="B77">
            <v>44432</v>
          </cell>
          <cell r="C77">
            <v>108</v>
          </cell>
          <cell r="D77" t="str">
            <v>احمد محمود حسن  شناق</v>
          </cell>
          <cell r="F77">
            <v>0.29166666666666702</v>
          </cell>
          <cell r="G77">
            <v>0.58263888888888882</v>
          </cell>
          <cell r="H77">
            <v>0.2909722222222218</v>
          </cell>
          <cell r="J77">
            <v>0.29166666666666702</v>
          </cell>
          <cell r="K77">
            <v>0.58333333333333304</v>
          </cell>
          <cell r="L77">
            <v>0.29166666666666602</v>
          </cell>
          <cell r="N77" t="str">
            <v/>
          </cell>
          <cell r="O77">
            <v>6.9444444444421993E-4</v>
          </cell>
          <cell r="P77" t="str">
            <v/>
          </cell>
          <cell r="Q77" t="str">
            <v/>
          </cell>
          <cell r="R77" t="str">
            <v/>
          </cell>
        </row>
        <row r="78">
          <cell r="A78">
            <v>72</v>
          </cell>
          <cell r="B78">
            <v>44432</v>
          </cell>
          <cell r="C78">
            <v>4</v>
          </cell>
          <cell r="D78" t="str">
            <v>محمد حسن محمد فرامرزى</v>
          </cell>
          <cell r="F78">
            <v>0.29166666666666702</v>
          </cell>
          <cell r="G78">
            <v>0.52083333333333337</v>
          </cell>
          <cell r="H78">
            <v>0.22916666666666635</v>
          </cell>
          <cell r="J78">
            <v>0.29166666666666702</v>
          </cell>
          <cell r="K78">
            <v>0.58333333333333304</v>
          </cell>
          <cell r="L78">
            <v>0.29166666666666602</v>
          </cell>
          <cell r="N78" t="str">
            <v/>
          </cell>
          <cell r="O78">
            <v>6.2499999999999667E-2</v>
          </cell>
          <cell r="P78">
            <v>3.472222222222222E-3</v>
          </cell>
          <cell r="Q78" t="str">
            <v/>
          </cell>
          <cell r="R78" t="str">
            <v/>
          </cell>
        </row>
        <row r="79">
          <cell r="A79">
            <v>73</v>
          </cell>
          <cell r="B79">
            <v>44432</v>
          </cell>
          <cell r="C79">
            <v>32</v>
          </cell>
          <cell r="D79" t="str">
            <v>معاذ تيسير محمد الزعبي</v>
          </cell>
          <cell r="F79">
            <v>0.29166666666666702</v>
          </cell>
          <cell r="G79">
            <v>0.58263888888888882</v>
          </cell>
          <cell r="H79">
            <v>0.2909722222222218</v>
          </cell>
          <cell r="J79">
            <v>0.29166666666666702</v>
          </cell>
          <cell r="K79">
            <v>0.58333333333333304</v>
          </cell>
          <cell r="L79">
            <v>0.29166666666666602</v>
          </cell>
          <cell r="N79" t="str">
            <v/>
          </cell>
          <cell r="O79">
            <v>6.9444444444421993E-4</v>
          </cell>
          <cell r="P79" t="str">
            <v/>
          </cell>
          <cell r="Q79" t="str">
            <v/>
          </cell>
          <cell r="R79" t="str">
            <v/>
          </cell>
        </row>
        <row r="80">
          <cell r="A80">
            <v>74</v>
          </cell>
          <cell r="B80">
            <v>44432</v>
          </cell>
          <cell r="C80">
            <v>41</v>
          </cell>
          <cell r="D80" t="str">
            <v>هشام محمد عوض محمد عوض</v>
          </cell>
          <cell r="F80">
            <v>0.29166666666666702</v>
          </cell>
          <cell r="G80">
            <v>0.56111111111111112</v>
          </cell>
          <cell r="H80">
            <v>0.2694444444444441</v>
          </cell>
          <cell r="J80">
            <v>0.29166666666666702</v>
          </cell>
          <cell r="K80">
            <v>0.58333333333333304</v>
          </cell>
          <cell r="L80">
            <v>0.29166666666666602</v>
          </cell>
          <cell r="N80" t="str">
            <v/>
          </cell>
          <cell r="O80">
            <v>2.2222222222221921E-2</v>
          </cell>
          <cell r="P80">
            <v>3.472222222222222E-3</v>
          </cell>
          <cell r="Q80" t="str">
            <v/>
          </cell>
          <cell r="R80" t="str">
            <v/>
          </cell>
        </row>
        <row r="81">
          <cell r="A81">
            <v>75</v>
          </cell>
          <cell r="B81">
            <v>44433</v>
          </cell>
          <cell r="C81">
            <v>59</v>
          </cell>
          <cell r="D81" t="str">
            <v>احمد سميح محمد عبابنه</v>
          </cell>
          <cell r="F81">
            <v>0.31805555555555554</v>
          </cell>
          <cell r="G81">
            <v>0.58333333333333304</v>
          </cell>
          <cell r="H81">
            <v>0.2652777777777775</v>
          </cell>
          <cell r="J81">
            <v>0.29166666666666702</v>
          </cell>
          <cell r="K81">
            <v>0.58333333333333304</v>
          </cell>
          <cell r="L81">
            <v>0.29166666666666602</v>
          </cell>
          <cell r="N81">
            <v>2.6388888888888518E-2</v>
          </cell>
          <cell r="O81" t="str">
            <v/>
          </cell>
          <cell r="P81">
            <v>3.472222222222222E-3</v>
          </cell>
          <cell r="Q81" t="str">
            <v/>
          </cell>
          <cell r="R81" t="str">
            <v/>
          </cell>
        </row>
        <row r="82">
          <cell r="A82">
            <v>76</v>
          </cell>
          <cell r="B82">
            <v>44433</v>
          </cell>
          <cell r="C82">
            <v>113</v>
          </cell>
          <cell r="D82" t="str">
            <v>احمد عبدالعزيز محمد  السيد</v>
          </cell>
          <cell r="F82">
            <v>0.29305555555555557</v>
          </cell>
          <cell r="G82">
            <v>0.58333333333333304</v>
          </cell>
          <cell r="H82">
            <v>0.29027777777777747</v>
          </cell>
          <cell r="J82">
            <v>0.29166666666666702</v>
          </cell>
          <cell r="K82">
            <v>0.58333333333333304</v>
          </cell>
          <cell r="L82">
            <v>0.29166666666666602</v>
          </cell>
          <cell r="N82">
            <v>1.3888888888885509E-3</v>
          </cell>
          <cell r="O82" t="str">
            <v/>
          </cell>
          <cell r="P82" t="str">
            <v/>
          </cell>
          <cell r="Q82" t="str">
            <v/>
          </cell>
          <cell r="R82" t="str">
            <v/>
          </cell>
        </row>
        <row r="83">
          <cell r="A83">
            <v>77</v>
          </cell>
          <cell r="B83">
            <v>44433</v>
          </cell>
          <cell r="C83">
            <v>58</v>
          </cell>
          <cell r="D83" t="str">
            <v>باسم محمد عبد الكروشي</v>
          </cell>
          <cell r="F83">
            <v>0.29305555555555557</v>
          </cell>
          <cell r="G83">
            <v>0.58333333333333304</v>
          </cell>
          <cell r="H83">
            <v>0.29027777777777747</v>
          </cell>
          <cell r="J83">
            <v>0.29166666666666702</v>
          </cell>
          <cell r="K83">
            <v>0.58333333333333304</v>
          </cell>
          <cell r="L83">
            <v>0.29166666666666602</v>
          </cell>
          <cell r="N83">
            <v>1.3888888888885509E-3</v>
          </cell>
          <cell r="O83" t="str">
            <v/>
          </cell>
          <cell r="P83" t="str">
            <v/>
          </cell>
          <cell r="Q83" t="str">
            <v/>
          </cell>
          <cell r="R83" t="str">
            <v/>
          </cell>
        </row>
        <row r="84">
          <cell r="A84">
            <v>78</v>
          </cell>
          <cell r="B84">
            <v>44433</v>
          </cell>
          <cell r="C84">
            <v>39</v>
          </cell>
          <cell r="D84" t="str">
            <v>ممدوح محمد يوسف  طاهات</v>
          </cell>
          <cell r="F84">
            <v>0.29930555555555555</v>
          </cell>
          <cell r="G84">
            <v>0.58333333333333304</v>
          </cell>
          <cell r="H84">
            <v>0.28402777777777749</v>
          </cell>
          <cell r="J84">
            <v>0.29166666666666702</v>
          </cell>
          <cell r="K84">
            <v>0.58333333333333304</v>
          </cell>
          <cell r="L84">
            <v>0.29166666666666602</v>
          </cell>
          <cell r="N84">
            <v>7.6388888888885287E-3</v>
          </cell>
          <cell r="O84" t="str">
            <v/>
          </cell>
          <cell r="P84">
            <v>3.472222222222222E-3</v>
          </cell>
          <cell r="Q84" t="str">
            <v/>
          </cell>
          <cell r="R84" t="str">
            <v/>
          </cell>
        </row>
        <row r="85">
          <cell r="A85">
            <v>79</v>
          </cell>
          <cell r="B85">
            <v>44433</v>
          </cell>
          <cell r="C85">
            <v>104</v>
          </cell>
          <cell r="D85" t="str">
            <v>أشرف أحمد محمود  علي</v>
          </cell>
          <cell r="F85">
            <v>0.29166666666666702</v>
          </cell>
          <cell r="G85">
            <v>0.55833333333333335</v>
          </cell>
          <cell r="H85">
            <v>0.26666666666666633</v>
          </cell>
          <cell r="J85">
            <v>0.29166666666666702</v>
          </cell>
          <cell r="K85">
            <v>0.58333333333333304</v>
          </cell>
          <cell r="L85">
            <v>0.29166666666666602</v>
          </cell>
          <cell r="N85" t="str">
            <v/>
          </cell>
          <cell r="O85">
            <v>2.4999999999999689E-2</v>
          </cell>
          <cell r="P85">
            <v>3.472222222222222E-3</v>
          </cell>
          <cell r="Q85" t="str">
            <v/>
          </cell>
          <cell r="R85" t="str">
            <v/>
          </cell>
        </row>
        <row r="86">
          <cell r="A86">
            <v>80</v>
          </cell>
          <cell r="B86">
            <v>44433</v>
          </cell>
          <cell r="C86">
            <v>114</v>
          </cell>
          <cell r="D86" t="str">
            <v>أنور محمد عبدالله  بني عطا</v>
          </cell>
          <cell r="F86">
            <v>0.29166666666666702</v>
          </cell>
          <cell r="G86">
            <v>0.58263888888888882</v>
          </cell>
          <cell r="H86">
            <v>0.2909722222222218</v>
          </cell>
          <cell r="J86">
            <v>0.29166666666666702</v>
          </cell>
          <cell r="K86">
            <v>0.58333333333333304</v>
          </cell>
          <cell r="L86">
            <v>0.29166666666666602</v>
          </cell>
          <cell r="N86" t="str">
            <v/>
          </cell>
          <cell r="O86">
            <v>6.9444444444421993E-4</v>
          </cell>
          <cell r="P86" t="str">
            <v/>
          </cell>
          <cell r="Q86" t="str">
            <v/>
          </cell>
          <cell r="R86" t="str">
            <v/>
          </cell>
        </row>
        <row r="87">
          <cell r="A87">
            <v>81</v>
          </cell>
          <cell r="B87">
            <v>44433</v>
          </cell>
          <cell r="C87">
            <v>34</v>
          </cell>
          <cell r="D87" t="str">
            <v>جهاد شريف محمد  شقور</v>
          </cell>
          <cell r="F87">
            <v>0.29166666666666702</v>
          </cell>
          <cell r="G87">
            <v>0.5625</v>
          </cell>
          <cell r="H87">
            <v>0.27083333333333298</v>
          </cell>
          <cell r="J87">
            <v>0.29166666666666702</v>
          </cell>
          <cell r="K87">
            <v>0.58333333333333304</v>
          </cell>
          <cell r="L87">
            <v>0.29166666666666602</v>
          </cell>
          <cell r="N87" t="str">
            <v/>
          </cell>
          <cell r="O87">
            <v>2.0833333333333037E-2</v>
          </cell>
          <cell r="P87">
            <v>3.472222222222222E-3</v>
          </cell>
          <cell r="Q87" t="str">
            <v/>
          </cell>
          <cell r="R87" t="str">
            <v/>
          </cell>
        </row>
        <row r="88">
          <cell r="A88">
            <v>82</v>
          </cell>
          <cell r="B88">
            <v>44433</v>
          </cell>
          <cell r="C88">
            <v>107</v>
          </cell>
          <cell r="D88" t="str">
            <v>احمد محمد احمد محمد عثمان</v>
          </cell>
          <cell r="F88">
            <v>0.29166666666666702</v>
          </cell>
          <cell r="G88">
            <v>0.47500000000000003</v>
          </cell>
          <cell r="H88">
            <v>0.18333333333333302</v>
          </cell>
          <cell r="J88">
            <v>0.29166666666666702</v>
          </cell>
          <cell r="K88">
            <v>0.58333333333333304</v>
          </cell>
          <cell r="L88">
            <v>0.29166666666666602</v>
          </cell>
          <cell r="N88" t="str">
            <v/>
          </cell>
          <cell r="O88">
            <v>0.108333333333333</v>
          </cell>
          <cell r="P88">
            <v>3.472222222222222E-3</v>
          </cell>
          <cell r="Q88" t="str">
            <v/>
          </cell>
          <cell r="R88" t="str">
            <v/>
          </cell>
        </row>
        <row r="89">
          <cell r="A89">
            <v>83</v>
          </cell>
          <cell r="B89">
            <v>44433</v>
          </cell>
          <cell r="C89">
            <v>49</v>
          </cell>
          <cell r="D89" t="str">
            <v>فضل ماجد خليل  العوران</v>
          </cell>
          <cell r="F89">
            <v>0.29166666666666702</v>
          </cell>
          <cell r="G89">
            <v>0.58194444444444449</v>
          </cell>
          <cell r="H89">
            <v>0.29027777777777747</v>
          </cell>
          <cell r="J89">
            <v>0.29166666666666702</v>
          </cell>
          <cell r="K89">
            <v>0.58333333333333304</v>
          </cell>
          <cell r="L89">
            <v>0.29166666666666602</v>
          </cell>
          <cell r="N89" t="str">
            <v/>
          </cell>
          <cell r="O89">
            <v>1.3888888888885509E-3</v>
          </cell>
          <cell r="P89" t="str">
            <v/>
          </cell>
          <cell r="Q89" t="str">
            <v/>
          </cell>
          <cell r="R89" t="str">
            <v/>
          </cell>
        </row>
        <row r="90">
          <cell r="A90">
            <v>84</v>
          </cell>
          <cell r="B90">
            <v>44433</v>
          </cell>
          <cell r="C90">
            <v>96</v>
          </cell>
          <cell r="D90" t="str">
            <v>ايمن قاسم محمد قرعان</v>
          </cell>
          <cell r="F90">
            <v>0.29166666666666702</v>
          </cell>
          <cell r="G90">
            <v>0.48541666666666666</v>
          </cell>
          <cell r="H90">
            <v>0.19374999999999964</v>
          </cell>
          <cell r="J90">
            <v>0.29166666666666702</v>
          </cell>
          <cell r="K90">
            <v>0.58333333333333304</v>
          </cell>
          <cell r="L90">
            <v>0.29166666666666602</v>
          </cell>
          <cell r="N90" t="str">
            <v/>
          </cell>
          <cell r="O90">
            <v>9.7916666666666374E-2</v>
          </cell>
          <cell r="P90">
            <v>3.472222222222222E-3</v>
          </cell>
          <cell r="Q90" t="str">
            <v/>
          </cell>
          <cell r="R90" t="str">
            <v/>
          </cell>
        </row>
        <row r="91">
          <cell r="A91">
            <v>85</v>
          </cell>
          <cell r="B91">
            <v>44433</v>
          </cell>
          <cell r="C91">
            <v>32</v>
          </cell>
          <cell r="D91" t="str">
            <v>معاذ تيسير محمد الزعبي</v>
          </cell>
          <cell r="F91">
            <v>0.29166666666666702</v>
          </cell>
          <cell r="G91">
            <v>0.58263888888888882</v>
          </cell>
          <cell r="H91">
            <v>0.2909722222222218</v>
          </cell>
          <cell r="J91">
            <v>0.29166666666666702</v>
          </cell>
          <cell r="K91">
            <v>0.58333333333333304</v>
          </cell>
          <cell r="L91">
            <v>0.29166666666666602</v>
          </cell>
          <cell r="N91" t="str">
            <v/>
          </cell>
          <cell r="O91">
            <v>6.9444444444421993E-4</v>
          </cell>
          <cell r="P91" t="str">
            <v/>
          </cell>
          <cell r="Q91" t="str">
            <v/>
          </cell>
          <cell r="R91" t="str">
            <v/>
          </cell>
        </row>
        <row r="92">
          <cell r="A92">
            <v>86</v>
          </cell>
          <cell r="B92">
            <v>44434</v>
          </cell>
          <cell r="C92">
            <v>66</v>
          </cell>
          <cell r="D92" t="str">
            <v>احمد حسن احمد عبدالله الانصارى</v>
          </cell>
          <cell r="F92">
            <v>0.31805555555555554</v>
          </cell>
          <cell r="G92">
            <v>0.58333333333333304</v>
          </cell>
          <cell r="H92">
            <v>0.2652777777777775</v>
          </cell>
          <cell r="J92">
            <v>0.29166666666666702</v>
          </cell>
          <cell r="K92">
            <v>0.58333333333333304</v>
          </cell>
          <cell r="L92">
            <v>0.29166666666666602</v>
          </cell>
          <cell r="N92">
            <v>2.6388888888888518E-2</v>
          </cell>
          <cell r="O92" t="str">
            <v/>
          </cell>
          <cell r="P92">
            <v>3.472222222222222E-3</v>
          </cell>
          <cell r="Q92" t="str">
            <v/>
          </cell>
          <cell r="R92" t="str">
            <v/>
          </cell>
        </row>
        <row r="93">
          <cell r="A93">
            <v>87</v>
          </cell>
          <cell r="B93">
            <v>44434</v>
          </cell>
          <cell r="C93">
            <v>113</v>
          </cell>
          <cell r="D93" t="str">
            <v>احمد عبدالعزيز محمد  السيد</v>
          </cell>
          <cell r="F93">
            <v>0.29375000000000001</v>
          </cell>
          <cell r="G93">
            <v>0.58333333333333304</v>
          </cell>
          <cell r="H93">
            <v>0.28958333333333303</v>
          </cell>
          <cell r="J93">
            <v>0.29166666666666702</v>
          </cell>
          <cell r="K93">
            <v>0.58333333333333304</v>
          </cell>
          <cell r="L93">
            <v>0.29166666666666602</v>
          </cell>
          <cell r="N93">
            <v>2.0833333333329929E-3</v>
          </cell>
          <cell r="O93" t="str">
            <v/>
          </cell>
          <cell r="P93" t="str">
            <v/>
          </cell>
          <cell r="Q93" t="str">
            <v/>
          </cell>
          <cell r="R93" t="str">
            <v/>
          </cell>
        </row>
        <row r="94">
          <cell r="A94">
            <v>88</v>
          </cell>
          <cell r="B94">
            <v>44434</v>
          </cell>
          <cell r="C94">
            <v>108</v>
          </cell>
          <cell r="D94" t="str">
            <v>احمد محمود حسن  شناق</v>
          </cell>
          <cell r="F94">
            <v>0.29236111111111113</v>
          </cell>
          <cell r="G94">
            <v>0.58333333333333304</v>
          </cell>
          <cell r="H94">
            <v>0.29097222222222191</v>
          </cell>
          <cell r="J94">
            <v>0.29166666666666702</v>
          </cell>
          <cell r="K94">
            <v>0.58333333333333304</v>
          </cell>
          <cell r="L94">
            <v>0.29166666666666602</v>
          </cell>
          <cell r="N94">
            <v>6.9444444444410891E-4</v>
          </cell>
          <cell r="O94" t="str">
            <v/>
          </cell>
          <cell r="P94" t="str">
            <v/>
          </cell>
          <cell r="Q94" t="str">
            <v/>
          </cell>
          <cell r="R94" t="str">
            <v/>
          </cell>
        </row>
        <row r="95">
          <cell r="A95">
            <v>89</v>
          </cell>
          <cell r="B95">
            <v>44434</v>
          </cell>
          <cell r="C95">
            <v>58</v>
          </cell>
          <cell r="D95" t="str">
            <v>باسم محمد عبد الكروشي</v>
          </cell>
          <cell r="F95">
            <v>0.29583333333333334</v>
          </cell>
          <cell r="G95">
            <v>0.58333333333333304</v>
          </cell>
          <cell r="H95">
            <v>0.2874999999999997</v>
          </cell>
          <cell r="J95">
            <v>0.29166666666666702</v>
          </cell>
          <cell r="K95">
            <v>0.58333333333333304</v>
          </cell>
          <cell r="L95">
            <v>0.29166666666666602</v>
          </cell>
          <cell r="N95">
            <v>4.1666666666663188E-3</v>
          </cell>
          <cell r="O95" t="str">
            <v/>
          </cell>
          <cell r="P95">
            <v>3.472222222222222E-3</v>
          </cell>
          <cell r="Q95" t="str">
            <v/>
          </cell>
          <cell r="R95" t="str">
            <v/>
          </cell>
        </row>
        <row r="96">
          <cell r="A96">
            <v>90</v>
          </cell>
          <cell r="B96">
            <v>44434</v>
          </cell>
          <cell r="C96">
            <v>88</v>
          </cell>
          <cell r="D96" t="str">
            <v>سيف سعيد حميد  العلوى</v>
          </cell>
          <cell r="F96">
            <v>0.2951388888888889</v>
          </cell>
          <cell r="G96">
            <v>0.58333333333333304</v>
          </cell>
          <cell r="H96">
            <v>0.28819444444444414</v>
          </cell>
          <cell r="J96">
            <v>0.29166666666666702</v>
          </cell>
          <cell r="K96">
            <v>0.58333333333333304</v>
          </cell>
          <cell r="L96">
            <v>0.29166666666666602</v>
          </cell>
          <cell r="N96">
            <v>3.4722222222218768E-3</v>
          </cell>
          <cell r="O96" t="str">
            <v/>
          </cell>
          <cell r="P96" t="str">
            <v/>
          </cell>
          <cell r="Q96" t="str">
            <v/>
          </cell>
          <cell r="R96" t="str">
            <v/>
          </cell>
        </row>
        <row r="97">
          <cell r="A97">
            <v>91</v>
          </cell>
          <cell r="B97">
            <v>44434</v>
          </cell>
          <cell r="C97">
            <v>10</v>
          </cell>
          <cell r="D97" t="str">
            <v>عبدالرحمن على صالح اليزيدى</v>
          </cell>
          <cell r="F97">
            <v>0.30486111111111108</v>
          </cell>
          <cell r="G97">
            <v>0.58333333333333304</v>
          </cell>
          <cell r="H97">
            <v>0.27847222222222195</v>
          </cell>
          <cell r="J97">
            <v>0.29166666666666702</v>
          </cell>
          <cell r="K97">
            <v>0.58333333333333304</v>
          </cell>
          <cell r="L97">
            <v>0.29166666666666602</v>
          </cell>
          <cell r="N97">
            <v>1.3194444444444065E-2</v>
          </cell>
          <cell r="O97" t="str">
            <v/>
          </cell>
          <cell r="P97">
            <v>3.472222222222222E-3</v>
          </cell>
          <cell r="Q97" t="str">
            <v/>
          </cell>
          <cell r="R97" t="str">
            <v/>
          </cell>
        </row>
        <row r="98">
          <cell r="A98">
            <v>92</v>
          </cell>
          <cell r="B98">
            <v>44434</v>
          </cell>
          <cell r="C98">
            <v>42</v>
          </cell>
          <cell r="D98" t="str">
            <v>عبدالناصر عبدالوهاب اسماعيل  يوسف</v>
          </cell>
          <cell r="F98">
            <v>0.29583333333333334</v>
          </cell>
          <cell r="G98">
            <v>0.58333333333333304</v>
          </cell>
          <cell r="H98">
            <v>0.2874999999999997</v>
          </cell>
          <cell r="J98">
            <v>0.29166666666666702</v>
          </cell>
          <cell r="K98">
            <v>0.58333333333333304</v>
          </cell>
          <cell r="L98">
            <v>0.29166666666666602</v>
          </cell>
          <cell r="N98">
            <v>4.1666666666663188E-3</v>
          </cell>
          <cell r="O98" t="str">
            <v/>
          </cell>
          <cell r="P98">
            <v>3.472222222222222E-3</v>
          </cell>
          <cell r="Q98" t="str">
            <v/>
          </cell>
          <cell r="R98" t="str">
            <v/>
          </cell>
        </row>
        <row r="99">
          <cell r="A99">
            <v>93</v>
          </cell>
          <cell r="B99">
            <v>44434</v>
          </cell>
          <cell r="C99">
            <v>63</v>
          </cell>
          <cell r="D99" t="str">
            <v>عمر ابوبكر   صالح</v>
          </cell>
          <cell r="F99">
            <v>0.30833333333333335</v>
          </cell>
          <cell r="G99">
            <v>0.58333333333333304</v>
          </cell>
          <cell r="H99">
            <v>0.27499999999999969</v>
          </cell>
          <cell r="J99">
            <v>0.29166666666666702</v>
          </cell>
          <cell r="K99">
            <v>0.58333333333333304</v>
          </cell>
          <cell r="L99">
            <v>0.29166666666666602</v>
          </cell>
          <cell r="N99">
            <v>1.666666666666633E-2</v>
          </cell>
          <cell r="O99" t="str">
            <v/>
          </cell>
          <cell r="P99">
            <v>3.472222222222222E-3</v>
          </cell>
          <cell r="Q99" t="str">
            <v/>
          </cell>
          <cell r="R99" t="str">
            <v/>
          </cell>
        </row>
        <row r="100">
          <cell r="A100">
            <v>94</v>
          </cell>
          <cell r="B100">
            <v>44434</v>
          </cell>
          <cell r="C100">
            <v>97</v>
          </cell>
          <cell r="D100" t="str">
            <v>محمد ممدوح مندور أبوشعيشع أبوعيشه</v>
          </cell>
          <cell r="F100">
            <v>0.30624999999999997</v>
          </cell>
          <cell r="G100">
            <v>0.58333333333333304</v>
          </cell>
          <cell r="H100">
            <v>0.27708333333333307</v>
          </cell>
          <cell r="J100">
            <v>0.29166666666666702</v>
          </cell>
          <cell r="K100">
            <v>0.58333333333333304</v>
          </cell>
          <cell r="L100">
            <v>0.29166666666666602</v>
          </cell>
          <cell r="N100">
            <v>1.4583333333332948E-2</v>
          </cell>
          <cell r="O100" t="str">
            <v/>
          </cell>
          <cell r="P100">
            <v>3.472222222222222E-3</v>
          </cell>
          <cell r="Q100" t="str">
            <v/>
          </cell>
          <cell r="R100" t="str">
            <v/>
          </cell>
        </row>
        <row r="101">
          <cell r="A101">
            <v>95</v>
          </cell>
          <cell r="B101">
            <v>44434</v>
          </cell>
          <cell r="C101">
            <v>104</v>
          </cell>
          <cell r="D101" t="str">
            <v>أشرف أحمد محمود  علي</v>
          </cell>
          <cell r="F101">
            <v>0.29166666666666702</v>
          </cell>
          <cell r="G101">
            <v>0.54791666666666672</v>
          </cell>
          <cell r="H101">
            <v>0.2562499999999997</v>
          </cell>
          <cell r="J101">
            <v>0.29166666666666702</v>
          </cell>
          <cell r="K101">
            <v>0.58333333333333304</v>
          </cell>
          <cell r="L101">
            <v>0.29166666666666602</v>
          </cell>
          <cell r="N101" t="str">
            <v/>
          </cell>
          <cell r="O101">
            <v>3.5416666666666319E-2</v>
          </cell>
          <cell r="P101">
            <v>3.472222222222222E-3</v>
          </cell>
          <cell r="Q101" t="str">
            <v/>
          </cell>
          <cell r="R101" t="str">
            <v/>
          </cell>
        </row>
        <row r="102">
          <cell r="A102">
            <v>96</v>
          </cell>
          <cell r="B102">
            <v>44434</v>
          </cell>
          <cell r="C102">
            <v>114</v>
          </cell>
          <cell r="D102" t="str">
            <v>أنور محمد عبدالله  بني عطا</v>
          </cell>
          <cell r="F102">
            <v>0.29166666666666702</v>
          </cell>
          <cell r="G102">
            <v>0.56805555555555554</v>
          </cell>
          <cell r="H102">
            <v>0.27638888888888852</v>
          </cell>
          <cell r="J102">
            <v>0.29166666666666702</v>
          </cell>
          <cell r="K102">
            <v>0.58333333333333304</v>
          </cell>
          <cell r="L102">
            <v>0.29166666666666602</v>
          </cell>
          <cell r="N102" t="str">
            <v/>
          </cell>
          <cell r="O102">
            <v>1.5277777777777501E-2</v>
          </cell>
          <cell r="P102">
            <v>3.472222222222222E-3</v>
          </cell>
          <cell r="Q102" t="str">
            <v/>
          </cell>
          <cell r="R102" t="str">
            <v/>
          </cell>
        </row>
        <row r="103">
          <cell r="A103">
            <v>97</v>
          </cell>
          <cell r="B103">
            <v>44434</v>
          </cell>
          <cell r="C103">
            <v>54</v>
          </cell>
          <cell r="D103" t="str">
            <v>احمد السيد عبدالمولى  باز</v>
          </cell>
          <cell r="F103">
            <v>0.29166666666666702</v>
          </cell>
          <cell r="G103">
            <v>0.56805555555555554</v>
          </cell>
          <cell r="H103">
            <v>0.27638888888888852</v>
          </cell>
          <cell r="J103">
            <v>0.29166666666666702</v>
          </cell>
          <cell r="K103">
            <v>0.58333333333333304</v>
          </cell>
          <cell r="L103">
            <v>0.29166666666666602</v>
          </cell>
          <cell r="N103" t="str">
            <v/>
          </cell>
          <cell r="O103">
            <v>1.5277777777777501E-2</v>
          </cell>
          <cell r="P103">
            <v>3.472222222222222E-3</v>
          </cell>
          <cell r="Q103" t="str">
            <v/>
          </cell>
          <cell r="R103" t="str">
            <v/>
          </cell>
        </row>
        <row r="104">
          <cell r="A104">
            <v>98</v>
          </cell>
          <cell r="B104">
            <v>44434</v>
          </cell>
          <cell r="C104">
            <v>55</v>
          </cell>
          <cell r="D104" t="str">
            <v>احمد حامد محمد  احمد</v>
          </cell>
          <cell r="F104">
            <v>0.29166666666666702</v>
          </cell>
          <cell r="G104">
            <v>0.5708333333333333</v>
          </cell>
          <cell r="H104">
            <v>0.27916666666666629</v>
          </cell>
          <cell r="J104">
            <v>0.29166666666666702</v>
          </cell>
          <cell r="K104">
            <v>0.58333333333333304</v>
          </cell>
          <cell r="L104">
            <v>0.29166666666666602</v>
          </cell>
          <cell r="N104" t="str">
            <v/>
          </cell>
          <cell r="O104">
            <v>1.2499999999999734E-2</v>
          </cell>
          <cell r="P104">
            <v>3.472222222222222E-3</v>
          </cell>
          <cell r="Q104" t="str">
            <v/>
          </cell>
          <cell r="R104" t="str">
            <v/>
          </cell>
        </row>
        <row r="105">
          <cell r="A105">
            <v>99</v>
          </cell>
          <cell r="B105">
            <v>44434</v>
          </cell>
          <cell r="C105">
            <v>66</v>
          </cell>
          <cell r="D105" t="str">
            <v>احمد حسن احمد عبدالله الانصارى</v>
          </cell>
          <cell r="F105">
            <v>0.29166666666666702</v>
          </cell>
          <cell r="G105">
            <v>0.57847222222222217</v>
          </cell>
          <cell r="H105">
            <v>0.28680555555555515</v>
          </cell>
          <cell r="J105">
            <v>0.29166666666666702</v>
          </cell>
          <cell r="K105">
            <v>0.58333333333333304</v>
          </cell>
          <cell r="L105">
            <v>0.29166666666666602</v>
          </cell>
          <cell r="N105" t="str">
            <v/>
          </cell>
          <cell r="O105">
            <v>4.8611111111108718E-3</v>
          </cell>
          <cell r="P105">
            <v>3.472222222222222E-3</v>
          </cell>
          <cell r="Q105" t="str">
            <v/>
          </cell>
          <cell r="R105" t="str">
            <v/>
          </cell>
        </row>
        <row r="106">
          <cell r="A106">
            <v>100</v>
          </cell>
          <cell r="B106">
            <v>44434</v>
          </cell>
          <cell r="C106">
            <v>59</v>
          </cell>
          <cell r="D106" t="str">
            <v>احمد سميح محمد عبابنه</v>
          </cell>
          <cell r="F106">
            <v>0.29166666666666702</v>
          </cell>
          <cell r="G106">
            <v>0.57013888888888886</v>
          </cell>
          <cell r="H106">
            <v>0.27847222222222184</v>
          </cell>
          <cell r="J106">
            <v>0.29166666666666702</v>
          </cell>
          <cell r="K106">
            <v>0.58333333333333304</v>
          </cell>
          <cell r="L106">
            <v>0.29166666666666602</v>
          </cell>
          <cell r="N106" t="str">
            <v/>
          </cell>
          <cell r="O106">
            <v>1.3194444444444176E-2</v>
          </cell>
          <cell r="P106">
            <v>3.472222222222222E-3</v>
          </cell>
          <cell r="Q106" t="str">
            <v/>
          </cell>
          <cell r="R106" t="str">
            <v/>
          </cell>
        </row>
        <row r="107">
          <cell r="A107">
            <v>101</v>
          </cell>
          <cell r="B107">
            <v>44434</v>
          </cell>
          <cell r="C107">
            <v>5</v>
          </cell>
          <cell r="D107" t="str">
            <v>احمد عبدالرزاق حسن احمد المرزوقى</v>
          </cell>
          <cell r="F107">
            <v>0.29166666666666702</v>
          </cell>
          <cell r="G107">
            <v>0.56805555555555554</v>
          </cell>
          <cell r="H107">
            <v>0.27638888888888852</v>
          </cell>
          <cell r="J107">
            <v>0.29166666666666669</v>
          </cell>
          <cell r="K107">
            <v>0.58333333333333337</v>
          </cell>
          <cell r="L107">
            <v>0.29166666666666669</v>
          </cell>
          <cell r="N107" t="str">
            <v/>
          </cell>
          <cell r="O107">
            <v>1.5277777777777835E-2</v>
          </cell>
          <cell r="P107">
            <v>3.472222222222222E-3</v>
          </cell>
          <cell r="Q107" t="str">
            <v/>
          </cell>
          <cell r="R107" t="str">
            <v/>
          </cell>
        </row>
        <row r="108">
          <cell r="A108">
            <v>102</v>
          </cell>
          <cell r="B108">
            <v>44434</v>
          </cell>
          <cell r="C108">
            <v>68</v>
          </cell>
          <cell r="D108" t="str">
            <v>احمد علي سماره  المزاوده</v>
          </cell>
          <cell r="F108">
            <v>0.29166666666666702</v>
          </cell>
          <cell r="G108">
            <v>0.52013888888888882</v>
          </cell>
          <cell r="H108">
            <v>0.2284722222222218</v>
          </cell>
          <cell r="J108">
            <v>0.29166666666666702</v>
          </cell>
          <cell r="K108">
            <v>0.58333333333333304</v>
          </cell>
          <cell r="L108">
            <v>0.29166666666666602</v>
          </cell>
          <cell r="N108" t="str">
            <v/>
          </cell>
          <cell r="O108">
            <v>6.319444444444422E-2</v>
          </cell>
          <cell r="P108">
            <v>3.472222222222222E-3</v>
          </cell>
          <cell r="Q108" t="str">
            <v/>
          </cell>
          <cell r="R108" t="str">
            <v/>
          </cell>
        </row>
        <row r="109">
          <cell r="A109">
            <v>103</v>
          </cell>
          <cell r="B109">
            <v>44434</v>
          </cell>
          <cell r="C109">
            <v>35</v>
          </cell>
          <cell r="D109" t="str">
            <v>احمد كامل على  خوالده</v>
          </cell>
          <cell r="F109">
            <v>0.29166666666666702</v>
          </cell>
          <cell r="G109">
            <v>0.44166666666666665</v>
          </cell>
          <cell r="H109">
            <v>0.14999999999999963</v>
          </cell>
          <cell r="J109">
            <v>0.29166666666666702</v>
          </cell>
          <cell r="K109">
            <v>0.58333333333333304</v>
          </cell>
          <cell r="L109">
            <v>0.29166666666666602</v>
          </cell>
          <cell r="N109" t="str">
            <v/>
          </cell>
          <cell r="O109">
            <v>0.14166666666666639</v>
          </cell>
          <cell r="P109">
            <v>3.472222222222222E-3</v>
          </cell>
          <cell r="Q109" t="str">
            <v/>
          </cell>
          <cell r="R109" t="str">
            <v/>
          </cell>
        </row>
        <row r="110">
          <cell r="A110">
            <v>104</v>
          </cell>
          <cell r="B110">
            <v>44434</v>
          </cell>
          <cell r="C110">
            <v>99</v>
          </cell>
          <cell r="D110" t="str">
            <v>الصادق ابو حسن  أبو</v>
          </cell>
          <cell r="F110">
            <v>0.29166666666666702</v>
          </cell>
          <cell r="G110">
            <v>0.48333333333333334</v>
          </cell>
          <cell r="H110">
            <v>0.19166666666666632</v>
          </cell>
          <cell r="J110">
            <v>0.29166666666666702</v>
          </cell>
          <cell r="K110">
            <v>0.58333333333333304</v>
          </cell>
          <cell r="L110">
            <v>0.29166666666666602</v>
          </cell>
          <cell r="N110" t="str">
            <v/>
          </cell>
          <cell r="O110">
            <v>9.99999999999997E-2</v>
          </cell>
          <cell r="P110">
            <v>3.472222222222222E-3</v>
          </cell>
          <cell r="Q110" t="str">
            <v/>
          </cell>
          <cell r="R110" t="str">
            <v/>
          </cell>
        </row>
        <row r="111">
          <cell r="A111">
            <v>105</v>
          </cell>
          <cell r="B111">
            <v>44434</v>
          </cell>
          <cell r="C111">
            <v>58</v>
          </cell>
          <cell r="D111" t="str">
            <v>باسم محمد عبد الكروشي</v>
          </cell>
          <cell r="F111">
            <v>0.29166666666666702</v>
          </cell>
          <cell r="G111">
            <v>0.56805555555555554</v>
          </cell>
          <cell r="H111">
            <v>0.27638888888888852</v>
          </cell>
          <cell r="J111">
            <v>0.29166666666666702</v>
          </cell>
          <cell r="K111">
            <v>0.58333333333333304</v>
          </cell>
          <cell r="L111">
            <v>0.29166666666666602</v>
          </cell>
          <cell r="N111" t="str">
            <v/>
          </cell>
          <cell r="O111">
            <v>1.5277777777777501E-2</v>
          </cell>
          <cell r="P111">
            <v>3.472222222222222E-3</v>
          </cell>
          <cell r="Q111" t="str">
            <v/>
          </cell>
          <cell r="R111" t="str">
            <v/>
          </cell>
        </row>
        <row r="112">
          <cell r="A112">
            <v>106</v>
          </cell>
          <cell r="B112">
            <v>44434</v>
          </cell>
          <cell r="C112">
            <v>85</v>
          </cell>
          <cell r="D112" t="str">
            <v>بكر اسامه محمد عوض بنلادن</v>
          </cell>
          <cell r="F112">
            <v>0.29166666666666702</v>
          </cell>
          <cell r="G112">
            <v>0.58124999999999993</v>
          </cell>
          <cell r="H112">
            <v>0.28958333333333292</v>
          </cell>
          <cell r="J112">
            <v>0.29166666666666702</v>
          </cell>
          <cell r="K112">
            <v>0.58333333333333304</v>
          </cell>
          <cell r="L112">
            <v>0.29166666666666602</v>
          </cell>
          <cell r="N112" t="str">
            <v/>
          </cell>
          <cell r="O112">
            <v>2.0833333333331039E-3</v>
          </cell>
          <cell r="P112" t="str">
            <v/>
          </cell>
          <cell r="Q112" t="str">
            <v/>
          </cell>
          <cell r="R112" t="str">
            <v/>
          </cell>
        </row>
        <row r="113">
          <cell r="A113">
            <v>107</v>
          </cell>
          <cell r="B113">
            <v>44434</v>
          </cell>
          <cell r="C113">
            <v>102</v>
          </cell>
          <cell r="D113" t="str">
            <v>بلال عدنان عيد  الغنميين</v>
          </cell>
          <cell r="F113">
            <v>0.29166666666666702</v>
          </cell>
          <cell r="G113">
            <v>0.50763888888888886</v>
          </cell>
          <cell r="H113">
            <v>0.21597222222222184</v>
          </cell>
          <cell r="J113">
            <v>0.29166666666666702</v>
          </cell>
          <cell r="K113">
            <v>0.58333333333333304</v>
          </cell>
          <cell r="L113">
            <v>0.29166666666666602</v>
          </cell>
          <cell r="N113" t="str">
            <v/>
          </cell>
          <cell r="O113">
            <v>7.5694444444444176E-2</v>
          </cell>
          <cell r="P113">
            <v>3.472222222222222E-3</v>
          </cell>
          <cell r="Q113" t="str">
            <v/>
          </cell>
          <cell r="R113" t="str">
            <v/>
          </cell>
        </row>
        <row r="114">
          <cell r="A114">
            <v>108</v>
          </cell>
          <cell r="B114">
            <v>44434</v>
          </cell>
          <cell r="C114">
            <v>57</v>
          </cell>
          <cell r="D114" t="str">
            <v>ثائر سلطان محمد المصطفى</v>
          </cell>
          <cell r="F114">
            <v>0.29166666666666702</v>
          </cell>
          <cell r="G114">
            <v>0.57013888888888886</v>
          </cell>
          <cell r="H114">
            <v>0.27847222222222184</v>
          </cell>
          <cell r="J114">
            <v>0.29166666666666702</v>
          </cell>
          <cell r="K114">
            <v>0.58333333333333304</v>
          </cell>
          <cell r="L114">
            <v>0.29166666666666602</v>
          </cell>
          <cell r="N114" t="str">
            <v/>
          </cell>
          <cell r="O114">
            <v>1.3194444444444176E-2</v>
          </cell>
          <cell r="P114">
            <v>3.472222222222222E-3</v>
          </cell>
          <cell r="Q114" t="str">
            <v/>
          </cell>
          <cell r="R114" t="str">
            <v/>
          </cell>
        </row>
        <row r="115">
          <cell r="A115">
            <v>109</v>
          </cell>
          <cell r="B115">
            <v>44434</v>
          </cell>
          <cell r="C115">
            <v>34</v>
          </cell>
          <cell r="D115" t="str">
            <v>جهاد شريف محمد  شقور</v>
          </cell>
          <cell r="F115">
            <v>0.29166666666666702</v>
          </cell>
          <cell r="G115">
            <v>0.52083333333333337</v>
          </cell>
          <cell r="H115">
            <v>0.22916666666666635</v>
          </cell>
          <cell r="J115">
            <v>0.29166666666666702</v>
          </cell>
          <cell r="K115">
            <v>0.58333333333333304</v>
          </cell>
          <cell r="L115">
            <v>0.29166666666666602</v>
          </cell>
          <cell r="N115" t="str">
            <v/>
          </cell>
          <cell r="O115">
            <v>6.2499999999999667E-2</v>
          </cell>
          <cell r="P115">
            <v>3.472222222222222E-3</v>
          </cell>
          <cell r="Q115" t="str">
            <v/>
          </cell>
          <cell r="R115" t="str">
            <v/>
          </cell>
        </row>
        <row r="116">
          <cell r="A116">
            <v>110</v>
          </cell>
          <cell r="B116">
            <v>44434</v>
          </cell>
          <cell r="C116">
            <v>19</v>
          </cell>
          <cell r="D116" t="str">
            <v>حجاج طه محمد  سيد</v>
          </cell>
          <cell r="F116">
            <v>0.29166666666666702</v>
          </cell>
          <cell r="G116">
            <v>0.58263888888888882</v>
          </cell>
          <cell r="H116">
            <v>0.2909722222222218</v>
          </cell>
          <cell r="J116">
            <v>0.29166666666666702</v>
          </cell>
          <cell r="K116">
            <v>0.58333333333333304</v>
          </cell>
          <cell r="L116">
            <v>0.29166666666666602</v>
          </cell>
          <cell r="N116" t="str">
            <v/>
          </cell>
          <cell r="O116">
            <v>6.9444444444421993E-4</v>
          </cell>
          <cell r="P116" t="str">
            <v/>
          </cell>
          <cell r="Q116" t="str">
            <v/>
          </cell>
          <cell r="R116" t="str">
            <v/>
          </cell>
        </row>
        <row r="117">
          <cell r="A117">
            <v>111</v>
          </cell>
          <cell r="B117">
            <v>44434</v>
          </cell>
          <cell r="C117">
            <v>56</v>
          </cell>
          <cell r="D117" t="str">
            <v>خالد محمد غثوان  بني خالد</v>
          </cell>
          <cell r="F117">
            <v>0.29166666666666702</v>
          </cell>
          <cell r="G117">
            <v>0.5708333333333333</v>
          </cell>
          <cell r="H117">
            <v>0.27916666666666629</v>
          </cell>
          <cell r="J117">
            <v>0.29166666666666702</v>
          </cell>
          <cell r="K117">
            <v>0.58333333333333304</v>
          </cell>
          <cell r="L117">
            <v>0.29166666666666602</v>
          </cell>
          <cell r="N117" t="str">
            <v/>
          </cell>
          <cell r="O117">
            <v>1.2499999999999734E-2</v>
          </cell>
          <cell r="P117">
            <v>3.472222222222222E-3</v>
          </cell>
          <cell r="Q117" t="str">
            <v/>
          </cell>
          <cell r="R117" t="str">
            <v/>
          </cell>
        </row>
        <row r="118">
          <cell r="A118">
            <v>112</v>
          </cell>
          <cell r="B118">
            <v>44434</v>
          </cell>
          <cell r="C118">
            <v>88</v>
          </cell>
          <cell r="D118" t="str">
            <v>سيف سعيد حميد  العلوى</v>
          </cell>
          <cell r="F118">
            <v>0.29166666666666702</v>
          </cell>
          <cell r="G118">
            <v>0.52986111111111112</v>
          </cell>
          <cell r="H118">
            <v>0.2381944444444441</v>
          </cell>
          <cell r="J118">
            <v>0.29166666666666702</v>
          </cell>
          <cell r="K118">
            <v>0.58333333333333304</v>
          </cell>
          <cell r="L118">
            <v>0.29166666666666602</v>
          </cell>
          <cell r="N118" t="str">
            <v/>
          </cell>
          <cell r="O118">
            <v>5.3472222222221921E-2</v>
          </cell>
          <cell r="P118">
            <v>3.472222222222222E-3</v>
          </cell>
          <cell r="Q118" t="str">
            <v/>
          </cell>
          <cell r="R118" t="str">
            <v/>
          </cell>
        </row>
        <row r="119">
          <cell r="A119">
            <v>113</v>
          </cell>
          <cell r="B119">
            <v>44434</v>
          </cell>
          <cell r="C119">
            <v>29</v>
          </cell>
          <cell r="D119" t="str">
            <v>صلاح محمد عيد  احمد</v>
          </cell>
          <cell r="F119">
            <v>0.29166666666666702</v>
          </cell>
          <cell r="G119">
            <v>0.52430555555555558</v>
          </cell>
          <cell r="H119">
            <v>0.23263888888888856</v>
          </cell>
          <cell r="J119">
            <v>0.29166666666666702</v>
          </cell>
          <cell r="K119">
            <v>0.58333333333333304</v>
          </cell>
          <cell r="L119">
            <v>0.29166666666666602</v>
          </cell>
          <cell r="N119" t="str">
            <v/>
          </cell>
          <cell r="O119">
            <v>5.9027777777777457E-2</v>
          </cell>
          <cell r="P119">
            <v>3.472222222222222E-3</v>
          </cell>
          <cell r="Q119" t="str">
            <v/>
          </cell>
          <cell r="R119" t="str">
            <v/>
          </cell>
        </row>
        <row r="120">
          <cell r="A120">
            <v>114</v>
          </cell>
          <cell r="B120">
            <v>44434</v>
          </cell>
          <cell r="C120">
            <v>61</v>
          </cell>
          <cell r="D120" t="str">
            <v>طارق محمد مصطفى الحسن</v>
          </cell>
          <cell r="F120">
            <v>0.29166666666666702</v>
          </cell>
          <cell r="G120">
            <v>0.56944444444444442</v>
          </cell>
          <cell r="H120">
            <v>0.2777777777777774</v>
          </cell>
          <cell r="J120">
            <v>0.29166666666666702</v>
          </cell>
          <cell r="K120">
            <v>0.58333333333333304</v>
          </cell>
          <cell r="L120">
            <v>0.29166666666666602</v>
          </cell>
          <cell r="N120" t="str">
            <v/>
          </cell>
          <cell r="O120">
            <v>1.3888888888888618E-2</v>
          </cell>
          <cell r="P120">
            <v>3.472222222222222E-3</v>
          </cell>
          <cell r="Q120" t="str">
            <v/>
          </cell>
          <cell r="R120" t="str">
            <v/>
          </cell>
        </row>
        <row r="121">
          <cell r="A121">
            <v>115</v>
          </cell>
          <cell r="B121">
            <v>44434</v>
          </cell>
          <cell r="C121">
            <v>10</v>
          </cell>
          <cell r="D121" t="str">
            <v>عبدالرحمن على صالح اليزيدى</v>
          </cell>
          <cell r="F121">
            <v>0.29166666666666702</v>
          </cell>
          <cell r="G121">
            <v>0.57847222222222217</v>
          </cell>
          <cell r="H121">
            <v>0.28680555555555515</v>
          </cell>
          <cell r="J121">
            <v>0.29166666666666702</v>
          </cell>
          <cell r="K121">
            <v>0.58333333333333304</v>
          </cell>
          <cell r="L121">
            <v>0.29166666666666602</v>
          </cell>
          <cell r="N121" t="str">
            <v/>
          </cell>
          <cell r="O121">
            <v>4.8611111111108718E-3</v>
          </cell>
          <cell r="P121">
            <v>3.472222222222222E-3</v>
          </cell>
          <cell r="Q121" t="str">
            <v/>
          </cell>
          <cell r="R121" t="str">
            <v/>
          </cell>
        </row>
        <row r="122">
          <cell r="A122">
            <v>116</v>
          </cell>
          <cell r="B122">
            <v>44434</v>
          </cell>
          <cell r="C122">
            <v>82</v>
          </cell>
          <cell r="D122" t="str">
            <v>عبدالله    رمضاني</v>
          </cell>
          <cell r="F122">
            <v>0.29166666666666702</v>
          </cell>
          <cell r="G122">
            <v>0.57013888888888886</v>
          </cell>
          <cell r="H122">
            <v>0.27847222222222184</v>
          </cell>
          <cell r="J122">
            <v>0.29166666666666702</v>
          </cell>
          <cell r="K122">
            <v>0.58333333333333304</v>
          </cell>
          <cell r="L122">
            <v>0.29166666666666602</v>
          </cell>
          <cell r="N122" t="str">
            <v/>
          </cell>
          <cell r="O122">
            <v>1.3194444444444176E-2</v>
          </cell>
          <cell r="P122">
            <v>3.472222222222222E-3</v>
          </cell>
          <cell r="Q122" t="str">
            <v/>
          </cell>
          <cell r="R122" t="str">
            <v/>
          </cell>
        </row>
        <row r="123">
          <cell r="A123">
            <v>117</v>
          </cell>
          <cell r="B123">
            <v>44434</v>
          </cell>
          <cell r="C123">
            <v>111</v>
          </cell>
          <cell r="D123" t="str">
            <v>عبدالله ابراهيم عبدالسميع  عثمان</v>
          </cell>
          <cell r="F123">
            <v>0.29166666666666702</v>
          </cell>
          <cell r="G123">
            <v>0.57013888888888886</v>
          </cell>
          <cell r="H123">
            <v>0.27847222222222184</v>
          </cell>
          <cell r="J123">
            <v>0.29166666666666702</v>
          </cell>
          <cell r="K123">
            <v>0.58333333333333304</v>
          </cell>
          <cell r="L123">
            <v>0.29166666666666602</v>
          </cell>
          <cell r="N123" t="str">
            <v/>
          </cell>
          <cell r="O123">
            <v>1.3194444444444176E-2</v>
          </cell>
          <cell r="P123">
            <v>3.472222222222222E-3</v>
          </cell>
          <cell r="Q123" t="str">
            <v/>
          </cell>
          <cell r="R123" t="str">
            <v/>
          </cell>
        </row>
        <row r="124">
          <cell r="A124">
            <v>118</v>
          </cell>
          <cell r="B124">
            <v>44434</v>
          </cell>
          <cell r="C124">
            <v>109</v>
          </cell>
          <cell r="D124" t="str">
            <v>عبدالله عايد سليمان بني خالد</v>
          </cell>
          <cell r="F124">
            <v>0.29166666666666702</v>
          </cell>
          <cell r="G124">
            <v>0.51388888888888895</v>
          </cell>
          <cell r="H124">
            <v>0.22222222222222193</v>
          </cell>
          <cell r="J124">
            <v>0.29166666666666702</v>
          </cell>
          <cell r="K124">
            <v>0.58333333333333304</v>
          </cell>
          <cell r="L124">
            <v>0.29166666666666602</v>
          </cell>
          <cell r="N124" t="str">
            <v/>
          </cell>
          <cell r="O124">
            <v>6.9444444444444087E-2</v>
          </cell>
          <cell r="P124">
            <v>3.472222222222222E-3</v>
          </cell>
          <cell r="Q124" t="str">
            <v/>
          </cell>
          <cell r="R124" t="str">
            <v/>
          </cell>
        </row>
        <row r="125">
          <cell r="A125">
            <v>119</v>
          </cell>
          <cell r="B125">
            <v>44434</v>
          </cell>
          <cell r="C125">
            <v>50</v>
          </cell>
          <cell r="D125" t="str">
            <v>عزت شعبان ابراهيم  محمد</v>
          </cell>
          <cell r="F125">
            <v>0.29166666666666702</v>
          </cell>
          <cell r="G125">
            <v>0.39166666666666666</v>
          </cell>
          <cell r="H125">
            <v>9.9999999999999645E-2</v>
          </cell>
          <cell r="J125">
            <v>0.29166666666666702</v>
          </cell>
          <cell r="K125">
            <v>0.58333333333333304</v>
          </cell>
          <cell r="L125">
            <v>0.29166666666666602</v>
          </cell>
          <cell r="N125" t="str">
            <v/>
          </cell>
          <cell r="O125">
            <v>0.19166666666666637</v>
          </cell>
          <cell r="P125">
            <v>3.472222222222222E-3</v>
          </cell>
          <cell r="Q125" t="str">
            <v/>
          </cell>
          <cell r="R125" t="str">
            <v/>
          </cell>
        </row>
        <row r="126">
          <cell r="A126">
            <v>120</v>
          </cell>
          <cell r="B126">
            <v>44434</v>
          </cell>
          <cell r="C126">
            <v>8</v>
          </cell>
          <cell r="D126" t="str">
            <v>محمد بابا   خويا</v>
          </cell>
          <cell r="F126">
            <v>0.29166666666666702</v>
          </cell>
          <cell r="G126">
            <v>0.58263888888888882</v>
          </cell>
          <cell r="H126">
            <v>0.2909722222222218</v>
          </cell>
          <cell r="J126">
            <v>0.29166666666666702</v>
          </cell>
          <cell r="K126">
            <v>0.58333333333333304</v>
          </cell>
          <cell r="L126">
            <v>0.29166666666666602</v>
          </cell>
          <cell r="N126" t="str">
            <v/>
          </cell>
          <cell r="O126">
            <v>6.9444444444421993E-4</v>
          </cell>
          <cell r="P126" t="str">
            <v/>
          </cell>
          <cell r="Q126" t="str">
            <v/>
          </cell>
          <cell r="R126" t="str">
            <v/>
          </cell>
        </row>
        <row r="127">
          <cell r="A127">
            <v>121</v>
          </cell>
          <cell r="B127">
            <v>44434</v>
          </cell>
          <cell r="C127">
            <v>4</v>
          </cell>
          <cell r="D127" t="str">
            <v>محمد حسن محمد فرامرزى</v>
          </cell>
          <cell r="F127">
            <v>0.29166666666666702</v>
          </cell>
          <cell r="G127">
            <v>0.56805555555555554</v>
          </cell>
          <cell r="H127">
            <v>0.27638888888888852</v>
          </cell>
          <cell r="J127">
            <v>0.29166666666666702</v>
          </cell>
          <cell r="K127">
            <v>0.58333333333333304</v>
          </cell>
          <cell r="L127">
            <v>0.29166666666666602</v>
          </cell>
          <cell r="N127" t="str">
            <v/>
          </cell>
          <cell r="O127">
            <v>1.5277777777777501E-2</v>
          </cell>
          <cell r="P127">
            <v>3.472222222222222E-3</v>
          </cell>
          <cell r="Q127" t="str">
            <v/>
          </cell>
          <cell r="R127" t="str">
            <v/>
          </cell>
        </row>
        <row r="128">
          <cell r="A128">
            <v>122</v>
          </cell>
          <cell r="B128">
            <v>44434</v>
          </cell>
          <cell r="C128">
            <v>92</v>
          </cell>
          <cell r="D128" t="str">
            <v>محمد زايد على الفهيده المرى</v>
          </cell>
          <cell r="F128">
            <v>0.29166666666666702</v>
          </cell>
          <cell r="G128">
            <v>0.50208333333333333</v>
          </cell>
          <cell r="H128">
            <v>0.21041666666666631</v>
          </cell>
          <cell r="J128">
            <v>0.29166666666666702</v>
          </cell>
          <cell r="K128">
            <v>0.58333333333333304</v>
          </cell>
          <cell r="L128">
            <v>0.29166666666666602</v>
          </cell>
          <cell r="N128" t="str">
            <v/>
          </cell>
          <cell r="O128">
            <v>8.1249999999999711E-2</v>
          </cell>
          <cell r="P128">
            <v>3.472222222222222E-3</v>
          </cell>
          <cell r="Q128" t="str">
            <v/>
          </cell>
          <cell r="R128" t="str">
            <v/>
          </cell>
        </row>
        <row r="129">
          <cell r="A129">
            <v>123</v>
          </cell>
          <cell r="B129">
            <v>44434</v>
          </cell>
          <cell r="C129">
            <v>32</v>
          </cell>
          <cell r="D129" t="str">
            <v>معاذ تيسير محمد الزعبي</v>
          </cell>
          <cell r="F129">
            <v>0.29166666666666702</v>
          </cell>
          <cell r="G129">
            <v>0.52500000000000002</v>
          </cell>
          <cell r="H129">
            <v>0.233333333333333</v>
          </cell>
          <cell r="J129">
            <v>0.29166666666666702</v>
          </cell>
          <cell r="K129">
            <v>0.58333333333333304</v>
          </cell>
          <cell r="L129">
            <v>0.29166666666666602</v>
          </cell>
          <cell r="N129" t="str">
            <v/>
          </cell>
          <cell r="O129">
            <v>5.8333333333333015E-2</v>
          </cell>
          <cell r="P129">
            <v>3.472222222222222E-3</v>
          </cell>
          <cell r="Q129" t="str">
            <v/>
          </cell>
          <cell r="R129" t="str">
            <v/>
          </cell>
        </row>
        <row r="130">
          <cell r="A130">
            <v>124</v>
          </cell>
          <cell r="B130">
            <v>44437</v>
          </cell>
          <cell r="C130">
            <v>66</v>
          </cell>
          <cell r="D130" t="str">
            <v>احمد حسن احمد عبدالله الانصارى</v>
          </cell>
          <cell r="F130">
            <v>0.34166666666666662</v>
          </cell>
          <cell r="G130">
            <v>0.58333333333333304</v>
          </cell>
          <cell r="H130">
            <v>0.24166666666666642</v>
          </cell>
          <cell r="J130">
            <v>0.29166666666666702</v>
          </cell>
          <cell r="K130">
            <v>0.58333333333333304</v>
          </cell>
          <cell r="L130">
            <v>0.29166666666666602</v>
          </cell>
          <cell r="N130">
            <v>4.99999999999996E-2</v>
          </cell>
          <cell r="O130" t="str">
            <v/>
          </cell>
          <cell r="P130">
            <v>3.472222222222222E-3</v>
          </cell>
          <cell r="Q130" t="str">
            <v/>
          </cell>
          <cell r="R130" t="str">
            <v/>
          </cell>
        </row>
        <row r="131">
          <cell r="A131">
            <v>125</v>
          </cell>
          <cell r="B131">
            <v>44437</v>
          </cell>
          <cell r="C131">
            <v>115</v>
          </cell>
          <cell r="D131" t="str">
            <v>حسن يوسف احمد على حاجى</v>
          </cell>
          <cell r="F131">
            <v>0.30555555555555552</v>
          </cell>
          <cell r="G131">
            <v>0.58333333333333304</v>
          </cell>
          <cell r="H131">
            <v>0.27777777777777751</v>
          </cell>
          <cell r="J131">
            <v>0.29166666666666702</v>
          </cell>
          <cell r="K131">
            <v>0.58333333333333304</v>
          </cell>
          <cell r="L131">
            <v>0.29166666666666602</v>
          </cell>
          <cell r="N131">
            <v>1.3888888888888506E-2</v>
          </cell>
          <cell r="O131" t="str">
            <v/>
          </cell>
          <cell r="P131">
            <v>3.472222222222222E-3</v>
          </cell>
          <cell r="Q131" t="str">
            <v/>
          </cell>
          <cell r="R131" t="str">
            <v/>
          </cell>
        </row>
        <row r="132">
          <cell r="A132">
            <v>126</v>
          </cell>
          <cell r="B132">
            <v>44437</v>
          </cell>
          <cell r="C132">
            <v>84</v>
          </cell>
          <cell r="D132" t="str">
            <v>زاهر حمد   دللو</v>
          </cell>
          <cell r="F132">
            <v>0.3034722222222222</v>
          </cell>
          <cell r="G132">
            <v>0.58333333333333304</v>
          </cell>
          <cell r="H132">
            <v>0.27986111111111084</v>
          </cell>
          <cell r="J132">
            <v>0.29166666666666702</v>
          </cell>
          <cell r="K132">
            <v>0.58333333333333304</v>
          </cell>
          <cell r="L132">
            <v>0.29166666666666602</v>
          </cell>
          <cell r="N132">
            <v>1.1805555555555181E-2</v>
          </cell>
          <cell r="O132" t="str">
            <v/>
          </cell>
          <cell r="P132">
            <v>3.472222222222222E-3</v>
          </cell>
          <cell r="Q132" t="str">
            <v/>
          </cell>
          <cell r="R132" t="str">
            <v/>
          </cell>
        </row>
        <row r="133">
          <cell r="A133">
            <v>127</v>
          </cell>
          <cell r="B133">
            <v>44437</v>
          </cell>
          <cell r="C133">
            <v>95</v>
          </cell>
          <cell r="D133" t="str">
            <v>عبدالصمد عبدالصمد يوسف  عبدالحافظ</v>
          </cell>
          <cell r="F133">
            <v>0.29652777777777778</v>
          </cell>
          <cell r="G133">
            <v>0.58333333333333304</v>
          </cell>
          <cell r="H133">
            <v>0.28680555555555526</v>
          </cell>
          <cell r="J133">
            <v>0.29166666666666702</v>
          </cell>
          <cell r="K133">
            <v>0.58333333333333304</v>
          </cell>
          <cell r="L133">
            <v>0.29166666666666602</v>
          </cell>
          <cell r="N133">
            <v>4.8611111111107608E-3</v>
          </cell>
          <cell r="O133" t="str">
            <v/>
          </cell>
          <cell r="P133">
            <v>3.472222222222222E-3</v>
          </cell>
          <cell r="Q133" t="str">
            <v/>
          </cell>
          <cell r="R133" t="str">
            <v/>
          </cell>
        </row>
        <row r="134">
          <cell r="A134">
            <v>128</v>
          </cell>
          <cell r="B134">
            <v>44437</v>
          </cell>
          <cell r="C134">
            <v>82</v>
          </cell>
          <cell r="D134" t="str">
            <v>عبدالله    رمضاني</v>
          </cell>
          <cell r="F134">
            <v>0.29305555555555557</v>
          </cell>
          <cell r="G134">
            <v>0.58333333333333304</v>
          </cell>
          <cell r="H134">
            <v>0.29027777777777747</v>
          </cell>
          <cell r="J134">
            <v>0.29166666666666702</v>
          </cell>
          <cell r="K134">
            <v>0.58333333333333304</v>
          </cell>
          <cell r="L134">
            <v>0.29166666666666602</v>
          </cell>
          <cell r="N134">
            <v>1.3888888888885509E-3</v>
          </cell>
          <cell r="O134" t="str">
            <v/>
          </cell>
          <cell r="P134" t="str">
            <v/>
          </cell>
          <cell r="Q134" t="str">
            <v/>
          </cell>
          <cell r="R134" t="str">
            <v/>
          </cell>
        </row>
        <row r="135">
          <cell r="A135">
            <v>129</v>
          </cell>
          <cell r="B135">
            <v>44437</v>
          </cell>
          <cell r="C135">
            <v>63</v>
          </cell>
          <cell r="D135" t="str">
            <v>عمر ابوبكر   صالح</v>
          </cell>
          <cell r="F135">
            <v>0.2951388888888889</v>
          </cell>
          <cell r="G135">
            <v>0.58333333333333304</v>
          </cell>
          <cell r="H135">
            <v>0.28819444444444414</v>
          </cell>
          <cell r="J135">
            <v>0.29166666666666702</v>
          </cell>
          <cell r="K135">
            <v>0.58333333333333304</v>
          </cell>
          <cell r="L135">
            <v>0.29166666666666602</v>
          </cell>
          <cell r="N135">
            <v>3.4722222222218768E-3</v>
          </cell>
          <cell r="O135" t="str">
            <v/>
          </cell>
          <cell r="P135" t="str">
            <v/>
          </cell>
          <cell r="Q135" t="str">
            <v/>
          </cell>
          <cell r="R135" t="str">
            <v/>
          </cell>
        </row>
        <row r="136">
          <cell r="A136">
            <v>130</v>
          </cell>
          <cell r="B136">
            <v>44437</v>
          </cell>
          <cell r="C136">
            <v>41</v>
          </cell>
          <cell r="D136" t="str">
            <v>هشام محمد عوض محمد عوض</v>
          </cell>
          <cell r="F136">
            <v>0.29305555555555557</v>
          </cell>
          <cell r="G136">
            <v>0.58333333333333304</v>
          </cell>
          <cell r="H136">
            <v>0.29027777777777747</v>
          </cell>
          <cell r="J136">
            <v>0.29166666666666702</v>
          </cell>
          <cell r="K136">
            <v>0.58333333333333304</v>
          </cell>
          <cell r="L136">
            <v>0.29166666666666602</v>
          </cell>
          <cell r="N136">
            <v>1.3888888888885509E-3</v>
          </cell>
          <cell r="O136" t="str">
            <v/>
          </cell>
          <cell r="P136" t="str">
            <v/>
          </cell>
          <cell r="Q136" t="str">
            <v/>
          </cell>
          <cell r="R136" t="str">
            <v/>
          </cell>
        </row>
        <row r="137">
          <cell r="A137">
            <v>131</v>
          </cell>
          <cell r="B137">
            <v>44437</v>
          </cell>
          <cell r="C137">
            <v>34</v>
          </cell>
          <cell r="D137" t="str">
            <v>جهاد شريف محمد  شقور</v>
          </cell>
          <cell r="F137">
            <v>0.29166666666666702</v>
          </cell>
          <cell r="G137">
            <v>0.56458333333333333</v>
          </cell>
          <cell r="H137">
            <v>0.27291666666666631</v>
          </cell>
          <cell r="J137">
            <v>0.29166666666666702</v>
          </cell>
          <cell r="K137">
            <v>0.58333333333333304</v>
          </cell>
          <cell r="L137">
            <v>0.29166666666666602</v>
          </cell>
          <cell r="N137" t="str">
            <v/>
          </cell>
          <cell r="O137">
            <v>1.8749999999999711E-2</v>
          </cell>
          <cell r="P137">
            <v>3.472222222222222E-3</v>
          </cell>
          <cell r="Q137" t="str">
            <v/>
          </cell>
          <cell r="R137" t="str">
            <v/>
          </cell>
        </row>
        <row r="138">
          <cell r="A138">
            <v>132</v>
          </cell>
          <cell r="B138">
            <v>44437</v>
          </cell>
          <cell r="C138">
            <v>108</v>
          </cell>
          <cell r="D138" t="str">
            <v>احمد محمود حسن  شناق</v>
          </cell>
          <cell r="F138">
            <v>0.29166666666666702</v>
          </cell>
          <cell r="G138">
            <v>0.58263888888888882</v>
          </cell>
          <cell r="H138">
            <v>0.2909722222222218</v>
          </cell>
          <cell r="J138">
            <v>0.29166666666666702</v>
          </cell>
          <cell r="K138">
            <v>0.58333333333333304</v>
          </cell>
          <cell r="L138">
            <v>0.29166666666666602</v>
          </cell>
          <cell r="N138" t="str">
            <v/>
          </cell>
          <cell r="O138">
            <v>6.9444444444421993E-4</v>
          </cell>
          <cell r="P138" t="str">
            <v/>
          </cell>
          <cell r="Q138" t="str">
            <v/>
          </cell>
          <cell r="R138" t="str">
            <v/>
          </cell>
        </row>
        <row r="139">
          <cell r="A139">
            <v>133</v>
          </cell>
          <cell r="B139">
            <v>44437</v>
          </cell>
          <cell r="C139">
            <v>48</v>
          </cell>
          <cell r="D139" t="str">
            <v>حسن سعد حسن  شعلان</v>
          </cell>
          <cell r="F139">
            <v>0.29166666666666702</v>
          </cell>
          <cell r="G139">
            <v>0.58263888888888882</v>
          </cell>
          <cell r="H139">
            <v>0.2909722222222218</v>
          </cell>
          <cell r="J139">
            <v>0.29166666666666702</v>
          </cell>
          <cell r="K139">
            <v>0.58333333333333304</v>
          </cell>
          <cell r="L139">
            <v>0.29166666666666602</v>
          </cell>
          <cell r="N139" t="str">
            <v/>
          </cell>
          <cell r="O139">
            <v>6.9444444444421993E-4</v>
          </cell>
          <cell r="P139" t="str">
            <v/>
          </cell>
          <cell r="Q139" t="str">
            <v/>
          </cell>
          <cell r="R139" t="str">
            <v/>
          </cell>
        </row>
        <row r="140">
          <cell r="A140">
            <v>134</v>
          </cell>
          <cell r="B140">
            <v>44437</v>
          </cell>
          <cell r="C140">
            <v>60</v>
          </cell>
          <cell r="D140" t="str">
            <v>محمود عبدالحميد محمود  البابلى</v>
          </cell>
          <cell r="F140">
            <v>0.29166666666666702</v>
          </cell>
          <cell r="G140">
            <v>0.52638888888888891</v>
          </cell>
          <cell r="H140">
            <v>0.23472222222222189</v>
          </cell>
          <cell r="J140">
            <v>0.29166666666666702</v>
          </cell>
          <cell r="K140">
            <v>0.58333333333333304</v>
          </cell>
          <cell r="L140">
            <v>0.29166666666666602</v>
          </cell>
          <cell r="N140" t="str">
            <v/>
          </cell>
          <cell r="O140">
            <v>5.6944444444444131E-2</v>
          </cell>
          <cell r="P140">
            <v>3.472222222222222E-3</v>
          </cell>
          <cell r="Q140" t="str">
            <v/>
          </cell>
          <cell r="R140" t="str">
            <v/>
          </cell>
        </row>
        <row r="141">
          <cell r="A141">
            <v>135</v>
          </cell>
          <cell r="B141">
            <v>44437</v>
          </cell>
          <cell r="C141">
            <v>24</v>
          </cell>
          <cell r="D141" t="str">
            <v>معتصم خليفة الحاج  علي</v>
          </cell>
          <cell r="F141">
            <v>0.29166666666666702</v>
          </cell>
          <cell r="G141">
            <v>0.58263888888888882</v>
          </cell>
          <cell r="H141">
            <v>0.2909722222222218</v>
          </cell>
          <cell r="J141">
            <v>0.29166666666666702</v>
          </cell>
          <cell r="K141">
            <v>0.58333333333333304</v>
          </cell>
          <cell r="L141">
            <v>0.29166666666666602</v>
          </cell>
          <cell r="N141" t="str">
            <v/>
          </cell>
          <cell r="O141">
            <v>6.9444444444421993E-4</v>
          </cell>
          <cell r="P141" t="str">
            <v/>
          </cell>
          <cell r="Q141" t="str">
            <v/>
          </cell>
          <cell r="R141" t="str">
            <v/>
          </cell>
        </row>
        <row r="142">
          <cell r="A142">
            <v>136</v>
          </cell>
          <cell r="B142">
            <v>44438</v>
          </cell>
          <cell r="C142">
            <v>82</v>
          </cell>
          <cell r="D142" t="str">
            <v>عبدالله    رمضاني</v>
          </cell>
          <cell r="F142">
            <v>0.29236111111111113</v>
          </cell>
          <cell r="G142">
            <v>0.58333333333333304</v>
          </cell>
          <cell r="H142">
            <v>0.29097222222222191</v>
          </cell>
          <cell r="J142">
            <v>0.29166666666666702</v>
          </cell>
          <cell r="K142">
            <v>0.58333333333333304</v>
          </cell>
          <cell r="L142">
            <v>0.29166666666666602</v>
          </cell>
          <cell r="N142">
            <v>6.9444444444410891E-4</v>
          </cell>
          <cell r="O142" t="str">
            <v/>
          </cell>
          <cell r="P142" t="str">
            <v/>
          </cell>
          <cell r="Q142" t="str">
            <v/>
          </cell>
          <cell r="R142" t="str">
            <v/>
          </cell>
        </row>
        <row r="143">
          <cell r="A143">
            <v>137</v>
          </cell>
          <cell r="B143">
            <v>44438</v>
          </cell>
          <cell r="C143">
            <v>115</v>
          </cell>
          <cell r="D143" t="str">
            <v>حسن يوسف احمد على حاجى</v>
          </cell>
          <cell r="F143">
            <v>0.29236111111111113</v>
          </cell>
          <cell r="G143">
            <v>0.58333333333333304</v>
          </cell>
          <cell r="H143">
            <v>0.29097222222222191</v>
          </cell>
          <cell r="J143">
            <v>0.29166666666666702</v>
          </cell>
          <cell r="K143">
            <v>0.58333333333333304</v>
          </cell>
          <cell r="L143">
            <v>0.29166666666666602</v>
          </cell>
          <cell r="N143">
            <v>6.9444444444410891E-4</v>
          </cell>
          <cell r="O143" t="str">
            <v/>
          </cell>
          <cell r="P143" t="str">
            <v/>
          </cell>
          <cell r="Q143" t="str">
            <v/>
          </cell>
          <cell r="R143" t="str">
            <v/>
          </cell>
        </row>
        <row r="144">
          <cell r="A144">
            <v>138</v>
          </cell>
          <cell r="B144">
            <v>44438</v>
          </cell>
          <cell r="C144">
            <v>44</v>
          </cell>
          <cell r="D144" t="str">
            <v>وليد احمد محمد  محمد</v>
          </cell>
          <cell r="F144">
            <v>0.29305555555555557</v>
          </cell>
          <cell r="G144">
            <v>0.58333333333333304</v>
          </cell>
          <cell r="H144">
            <v>0.29027777777777747</v>
          </cell>
          <cell r="J144">
            <v>0.29166666666666702</v>
          </cell>
          <cell r="K144">
            <v>0.58333333333333304</v>
          </cell>
          <cell r="L144">
            <v>0.29166666666666602</v>
          </cell>
          <cell r="N144">
            <v>1.3888888888885509E-3</v>
          </cell>
          <cell r="O144" t="str">
            <v/>
          </cell>
          <cell r="P144" t="str">
            <v/>
          </cell>
          <cell r="Q144" t="str">
            <v/>
          </cell>
          <cell r="R144" t="str">
            <v/>
          </cell>
        </row>
        <row r="145">
          <cell r="A145">
            <v>139</v>
          </cell>
          <cell r="B145">
            <v>44438</v>
          </cell>
          <cell r="C145">
            <v>66</v>
          </cell>
          <cell r="D145" t="str">
            <v>احمد حسن احمد عبدالله الانصارى</v>
          </cell>
          <cell r="F145">
            <v>0.29305555555555557</v>
          </cell>
          <cell r="G145">
            <v>0.58333333333333304</v>
          </cell>
          <cell r="H145">
            <v>0.29027777777777747</v>
          </cell>
          <cell r="J145">
            <v>0.29166666666666702</v>
          </cell>
          <cell r="K145">
            <v>0.58333333333333304</v>
          </cell>
          <cell r="L145">
            <v>0.29166666666666602</v>
          </cell>
          <cell r="N145">
            <v>1.3888888888885509E-3</v>
          </cell>
          <cell r="O145" t="str">
            <v/>
          </cell>
          <cell r="P145" t="str">
            <v/>
          </cell>
          <cell r="Q145" t="str">
            <v/>
          </cell>
          <cell r="R145" t="str">
            <v/>
          </cell>
        </row>
        <row r="146">
          <cell r="A146">
            <v>140</v>
          </cell>
          <cell r="B146">
            <v>44438</v>
          </cell>
          <cell r="C146">
            <v>103</v>
          </cell>
          <cell r="D146" t="str">
            <v>جلال عبدالله محمد المرازيق</v>
          </cell>
          <cell r="F146">
            <v>0.29930555555555555</v>
          </cell>
          <cell r="G146">
            <v>0.58333333333333304</v>
          </cell>
          <cell r="H146">
            <v>0.28402777777777749</v>
          </cell>
          <cell r="J146">
            <v>0.29166666666666702</v>
          </cell>
          <cell r="K146">
            <v>0.58333333333333304</v>
          </cell>
          <cell r="L146">
            <v>0.29166666666666602</v>
          </cell>
          <cell r="N146">
            <v>7.6388888888885287E-3</v>
          </cell>
          <cell r="O146" t="str">
            <v/>
          </cell>
          <cell r="P146">
            <v>3.472222222222222E-3</v>
          </cell>
          <cell r="Q146" t="str">
            <v/>
          </cell>
          <cell r="R146" t="str">
            <v/>
          </cell>
        </row>
        <row r="147">
          <cell r="A147">
            <v>141</v>
          </cell>
          <cell r="B147">
            <v>44438</v>
          </cell>
          <cell r="C147">
            <v>84</v>
          </cell>
          <cell r="D147" t="str">
            <v>زاهر حمد   دللو</v>
          </cell>
          <cell r="F147">
            <v>0.30069444444444443</v>
          </cell>
          <cell r="G147">
            <v>0.58333333333333304</v>
          </cell>
          <cell r="H147">
            <v>0.28263888888888861</v>
          </cell>
          <cell r="J147">
            <v>0.29166666666666702</v>
          </cell>
          <cell r="K147">
            <v>0.58333333333333304</v>
          </cell>
          <cell r="L147">
            <v>0.29166666666666602</v>
          </cell>
          <cell r="N147">
            <v>9.0277777777774126E-3</v>
          </cell>
          <cell r="O147" t="str">
            <v/>
          </cell>
          <cell r="P147">
            <v>3.472222222222222E-3</v>
          </cell>
          <cell r="Q147" t="str">
            <v/>
          </cell>
          <cell r="R147" t="str">
            <v/>
          </cell>
        </row>
        <row r="148">
          <cell r="A148">
            <v>142</v>
          </cell>
          <cell r="B148">
            <v>44438</v>
          </cell>
          <cell r="C148">
            <v>5</v>
          </cell>
          <cell r="D148" t="str">
            <v>احمد عبدالرزاق حسن احمد المرزوقى</v>
          </cell>
          <cell r="F148">
            <v>0.29166666666666702</v>
          </cell>
          <cell r="G148">
            <v>0.52222222222222225</v>
          </cell>
          <cell r="H148">
            <v>0.23055555555555524</v>
          </cell>
          <cell r="J148">
            <v>0.29166666666666669</v>
          </cell>
          <cell r="K148">
            <v>0.58333333333333337</v>
          </cell>
          <cell r="L148">
            <v>0.29166666666666669</v>
          </cell>
          <cell r="N148" t="str">
            <v/>
          </cell>
          <cell r="O148">
            <v>6.1111111111111116E-2</v>
          </cell>
          <cell r="P148">
            <v>3.472222222222222E-3</v>
          </cell>
          <cell r="Q148" t="str">
            <v/>
          </cell>
          <cell r="R148" t="str">
            <v/>
          </cell>
        </row>
        <row r="149">
          <cell r="A149">
            <v>143</v>
          </cell>
          <cell r="B149">
            <v>44438</v>
          </cell>
          <cell r="C149">
            <v>40</v>
          </cell>
          <cell r="D149" t="str">
            <v>محمد عيد عبدالفتاح  محمد</v>
          </cell>
          <cell r="F149">
            <v>0.29166666666666702</v>
          </cell>
          <cell r="G149">
            <v>0.47916666666666669</v>
          </cell>
          <cell r="H149">
            <v>0.18749999999999967</v>
          </cell>
          <cell r="J149">
            <v>0.29166666666666702</v>
          </cell>
          <cell r="K149">
            <v>0.58333333333333304</v>
          </cell>
          <cell r="L149">
            <v>0.29166666666666602</v>
          </cell>
          <cell r="N149" t="str">
            <v/>
          </cell>
          <cell r="O149">
            <v>0.10416666666666635</v>
          </cell>
          <cell r="P149">
            <v>3.472222222222222E-3</v>
          </cell>
          <cell r="Q149" t="str">
            <v/>
          </cell>
          <cell r="R149" t="str">
            <v/>
          </cell>
        </row>
        <row r="150">
          <cell r="A150">
            <v>144</v>
          </cell>
          <cell r="B150">
            <v>44438</v>
          </cell>
          <cell r="C150">
            <v>98</v>
          </cell>
          <cell r="D150" t="str">
            <v>محمد رشدى حامد  احمد</v>
          </cell>
          <cell r="F150">
            <v>0.29166666666666702</v>
          </cell>
          <cell r="G150">
            <v>0.51736111111111105</v>
          </cell>
          <cell r="H150">
            <v>0.22569444444444403</v>
          </cell>
          <cell r="J150">
            <v>0.29166666666666702</v>
          </cell>
          <cell r="K150">
            <v>0.58333333333333304</v>
          </cell>
          <cell r="L150">
            <v>0.29166666666666602</v>
          </cell>
          <cell r="N150" t="str">
            <v/>
          </cell>
          <cell r="O150">
            <v>6.5972222222221988E-2</v>
          </cell>
          <cell r="P150">
            <v>3.472222222222222E-3</v>
          </cell>
          <cell r="Q150" t="str">
            <v/>
          </cell>
          <cell r="R150" t="str">
            <v/>
          </cell>
        </row>
        <row r="151">
          <cell r="A151">
            <v>145</v>
          </cell>
          <cell r="B151">
            <v>44438</v>
          </cell>
          <cell r="C151">
            <v>43</v>
          </cell>
          <cell r="D151" t="str">
            <v>صبحي عبد الصادق محمد مصطفى</v>
          </cell>
          <cell r="F151">
            <v>0.29166666666666702</v>
          </cell>
          <cell r="G151">
            <v>0.51180555555555551</v>
          </cell>
          <cell r="H151">
            <v>0.2201388888888885</v>
          </cell>
          <cell r="J151">
            <v>0.29166666666666702</v>
          </cell>
          <cell r="K151">
            <v>0.58333333333333304</v>
          </cell>
          <cell r="L151">
            <v>0.29166666666666602</v>
          </cell>
          <cell r="N151" t="str">
            <v/>
          </cell>
          <cell r="O151">
            <v>7.1527777777777524E-2</v>
          </cell>
          <cell r="P151">
            <v>3.472222222222222E-3</v>
          </cell>
          <cell r="Q151" t="str">
            <v/>
          </cell>
          <cell r="R151" t="str">
            <v/>
          </cell>
        </row>
        <row r="152">
          <cell r="A152">
            <v>146</v>
          </cell>
          <cell r="B152">
            <v>44438</v>
          </cell>
          <cell r="C152">
            <v>30</v>
          </cell>
          <cell r="D152" t="str">
            <v>طاهر رضا حسين  الخطاطبه</v>
          </cell>
          <cell r="F152">
            <v>0.29166666666666702</v>
          </cell>
          <cell r="G152">
            <v>0.48125000000000001</v>
          </cell>
          <cell r="H152">
            <v>0.18958333333333299</v>
          </cell>
          <cell r="J152">
            <v>0.29166666666666702</v>
          </cell>
          <cell r="K152">
            <v>0.58333333333333304</v>
          </cell>
          <cell r="L152">
            <v>0.29166666666666602</v>
          </cell>
          <cell r="N152" t="str">
            <v/>
          </cell>
          <cell r="O152">
            <v>0.10208333333333303</v>
          </cell>
          <cell r="P152">
            <v>3.472222222222222E-3</v>
          </cell>
          <cell r="Q152" t="str">
            <v/>
          </cell>
          <cell r="R152" t="str">
            <v/>
          </cell>
        </row>
        <row r="153">
          <cell r="A153">
            <v>147</v>
          </cell>
          <cell r="B153">
            <v>44438</v>
          </cell>
          <cell r="C153">
            <v>82</v>
          </cell>
          <cell r="D153" t="str">
            <v>عبدالله    رمضاني</v>
          </cell>
          <cell r="F153">
            <v>0.29166666666666702</v>
          </cell>
          <cell r="G153">
            <v>0.54791666666666672</v>
          </cell>
          <cell r="H153">
            <v>0.2562499999999997</v>
          </cell>
          <cell r="J153">
            <v>0.29166666666666702</v>
          </cell>
          <cell r="K153">
            <v>0.58333333333333304</v>
          </cell>
          <cell r="L153">
            <v>0.29166666666666602</v>
          </cell>
          <cell r="N153" t="str">
            <v/>
          </cell>
          <cell r="O153">
            <v>3.5416666666666319E-2</v>
          </cell>
          <cell r="P153">
            <v>3.472222222222222E-3</v>
          </cell>
          <cell r="Q153" t="str">
            <v/>
          </cell>
          <cell r="R153" t="str">
            <v/>
          </cell>
        </row>
        <row r="154">
          <cell r="A154">
            <v>148</v>
          </cell>
          <cell r="B154">
            <v>44439</v>
          </cell>
          <cell r="C154">
            <v>85</v>
          </cell>
          <cell r="D154" t="str">
            <v>بكر اسامه محمد عوض بنلادن</v>
          </cell>
          <cell r="F154">
            <v>0.29236111111111113</v>
          </cell>
          <cell r="G154">
            <v>0.58333333333333304</v>
          </cell>
          <cell r="H154">
            <v>0.29097222222222191</v>
          </cell>
          <cell r="J154">
            <v>0.29166666666666702</v>
          </cell>
          <cell r="K154">
            <v>0.58333333333333304</v>
          </cell>
          <cell r="L154">
            <v>0.29166666666666602</v>
          </cell>
          <cell r="N154">
            <v>6.9444444444410891E-4</v>
          </cell>
          <cell r="O154" t="str">
            <v/>
          </cell>
          <cell r="P154" t="str">
            <v/>
          </cell>
          <cell r="Q154" t="str">
            <v/>
          </cell>
          <cell r="R154" t="str">
            <v/>
          </cell>
        </row>
        <row r="155">
          <cell r="A155">
            <v>149</v>
          </cell>
          <cell r="B155">
            <v>44439</v>
          </cell>
          <cell r="C155">
            <v>115</v>
          </cell>
          <cell r="D155" t="str">
            <v>حسن يوسف احمد على حاجى</v>
          </cell>
          <cell r="F155">
            <v>0.29375000000000001</v>
          </cell>
          <cell r="G155">
            <v>0.58333333333333304</v>
          </cell>
          <cell r="H155">
            <v>0.28958333333333303</v>
          </cell>
          <cell r="J155">
            <v>0.29166666666666702</v>
          </cell>
          <cell r="K155">
            <v>0.58333333333333304</v>
          </cell>
          <cell r="L155">
            <v>0.29166666666666602</v>
          </cell>
          <cell r="N155">
            <v>2.0833333333329929E-3</v>
          </cell>
          <cell r="O155" t="str">
            <v/>
          </cell>
          <cell r="P155" t="str">
            <v/>
          </cell>
          <cell r="Q155" t="str">
            <v/>
          </cell>
          <cell r="R155" t="str">
            <v/>
          </cell>
        </row>
        <row r="156">
          <cell r="A156">
            <v>150</v>
          </cell>
          <cell r="B156">
            <v>44439</v>
          </cell>
          <cell r="C156">
            <v>113</v>
          </cell>
          <cell r="D156" t="str">
            <v>احمد عبدالعزيز محمد  السيد</v>
          </cell>
          <cell r="F156">
            <v>0.29305555555555557</v>
          </cell>
          <cell r="G156">
            <v>0.58333333333333304</v>
          </cell>
          <cell r="H156">
            <v>0.29027777777777747</v>
          </cell>
          <cell r="J156">
            <v>0.29166666666666702</v>
          </cell>
          <cell r="K156">
            <v>0.58333333333333304</v>
          </cell>
          <cell r="L156">
            <v>0.29166666666666602</v>
          </cell>
          <cell r="N156">
            <v>1.3888888888885509E-3</v>
          </cell>
          <cell r="O156" t="str">
            <v/>
          </cell>
          <cell r="P156" t="str">
            <v/>
          </cell>
          <cell r="Q156" t="str">
            <v/>
          </cell>
          <cell r="R156" t="str">
            <v/>
          </cell>
        </row>
        <row r="157">
          <cell r="A157">
            <v>151</v>
          </cell>
          <cell r="B157">
            <v>44439</v>
          </cell>
          <cell r="C157">
            <v>21</v>
          </cell>
          <cell r="D157" t="str">
            <v>عثمان    موشتاري</v>
          </cell>
          <cell r="F157">
            <v>0.29583333333333334</v>
          </cell>
          <cell r="G157">
            <v>0.58333333333333304</v>
          </cell>
          <cell r="H157">
            <v>0.2874999999999997</v>
          </cell>
          <cell r="J157">
            <v>0.29166666666666702</v>
          </cell>
          <cell r="K157">
            <v>0.58333333333333304</v>
          </cell>
          <cell r="L157">
            <v>0.29166666666666602</v>
          </cell>
          <cell r="N157">
            <v>4.1666666666663188E-3</v>
          </cell>
          <cell r="O157" t="str">
            <v/>
          </cell>
          <cell r="P157">
            <v>3.472222222222222E-3</v>
          </cell>
          <cell r="Q157" t="str">
            <v/>
          </cell>
          <cell r="R157" t="str">
            <v/>
          </cell>
        </row>
        <row r="158">
          <cell r="A158">
            <v>152</v>
          </cell>
          <cell r="B158">
            <v>44439</v>
          </cell>
          <cell r="C158">
            <v>97</v>
          </cell>
          <cell r="D158" t="str">
            <v>محمد ممدوح مندور أبوشعيشع أبوعيشه</v>
          </cell>
          <cell r="F158">
            <v>0.2986111111111111</v>
          </cell>
          <cell r="G158">
            <v>0.58333333333333304</v>
          </cell>
          <cell r="H158">
            <v>0.28472222222222193</v>
          </cell>
          <cell r="J158">
            <v>0.29166666666666702</v>
          </cell>
          <cell r="K158">
            <v>0.58333333333333304</v>
          </cell>
          <cell r="L158">
            <v>0.29166666666666602</v>
          </cell>
          <cell r="N158">
            <v>6.9444444444440867E-3</v>
          </cell>
          <cell r="O158" t="str">
            <v/>
          </cell>
          <cell r="P158">
            <v>3.472222222222222E-3</v>
          </cell>
          <cell r="Q158" t="str">
            <v/>
          </cell>
          <cell r="R158" t="str">
            <v/>
          </cell>
        </row>
        <row r="159">
          <cell r="A159">
            <v>153</v>
          </cell>
          <cell r="B159">
            <v>44439</v>
          </cell>
          <cell r="C159">
            <v>84</v>
          </cell>
          <cell r="D159" t="str">
            <v>زاهر حمد   دللو</v>
          </cell>
          <cell r="F159">
            <v>0.29652777777777778</v>
          </cell>
          <cell r="G159">
            <v>0.58333333333333304</v>
          </cell>
          <cell r="H159">
            <v>0.28680555555555526</v>
          </cell>
          <cell r="J159">
            <v>0.29166666666666702</v>
          </cell>
          <cell r="K159">
            <v>0.58333333333333304</v>
          </cell>
          <cell r="L159">
            <v>0.29166666666666602</v>
          </cell>
          <cell r="N159">
            <v>4.8611111111107608E-3</v>
          </cell>
          <cell r="O159" t="str">
            <v/>
          </cell>
          <cell r="P159">
            <v>3.472222222222222E-3</v>
          </cell>
          <cell r="Q159" t="str">
            <v/>
          </cell>
          <cell r="R159" t="str">
            <v/>
          </cell>
        </row>
        <row r="160">
          <cell r="A160">
            <v>154</v>
          </cell>
          <cell r="B160">
            <v>44439</v>
          </cell>
          <cell r="C160">
            <v>34</v>
          </cell>
          <cell r="D160" t="str">
            <v>جهاد شريف محمد  شقور</v>
          </cell>
          <cell r="F160">
            <v>0.29166666666666702</v>
          </cell>
          <cell r="G160">
            <v>0.56319444444444444</v>
          </cell>
          <cell r="H160">
            <v>0.27152777777777742</v>
          </cell>
          <cell r="J160">
            <v>0.29166666666666702</v>
          </cell>
          <cell r="K160">
            <v>0.58333333333333304</v>
          </cell>
          <cell r="L160">
            <v>0.29166666666666602</v>
          </cell>
          <cell r="N160" t="str">
            <v/>
          </cell>
          <cell r="O160">
            <v>2.0138888888888595E-2</v>
          </cell>
          <cell r="P160">
            <v>3.472222222222222E-3</v>
          </cell>
          <cell r="Q160" t="str">
            <v/>
          </cell>
          <cell r="R160" t="str">
            <v/>
          </cell>
        </row>
        <row r="161">
          <cell r="A161">
            <v>155</v>
          </cell>
          <cell r="B161">
            <v>44439</v>
          </cell>
          <cell r="C161">
            <v>7</v>
          </cell>
          <cell r="D161" t="str">
            <v>حامد عبدالعزيز المحمد  الهلال</v>
          </cell>
          <cell r="F161">
            <v>0.29166666666666702</v>
          </cell>
          <cell r="G161">
            <v>0.55763888888888891</v>
          </cell>
          <cell r="H161">
            <v>0.26597222222222189</v>
          </cell>
          <cell r="J161">
            <v>0.29166666666666702</v>
          </cell>
          <cell r="K161">
            <v>0.58333333333333304</v>
          </cell>
          <cell r="L161">
            <v>0.29166666666666602</v>
          </cell>
          <cell r="N161" t="str">
            <v/>
          </cell>
          <cell r="O161">
            <v>2.5694444444444131E-2</v>
          </cell>
          <cell r="P161">
            <v>3.472222222222222E-3</v>
          </cell>
          <cell r="Q161" t="str">
            <v/>
          </cell>
          <cell r="R161" t="str">
            <v/>
          </cell>
        </row>
        <row r="162">
          <cell r="A162">
            <v>156</v>
          </cell>
          <cell r="B162">
            <v>44439</v>
          </cell>
          <cell r="C162">
            <v>102</v>
          </cell>
          <cell r="D162" t="str">
            <v>بلال عدنان عيد  الغنميين</v>
          </cell>
          <cell r="F162">
            <v>0.29166666666666702</v>
          </cell>
          <cell r="G162">
            <v>0.49374999999999997</v>
          </cell>
          <cell r="H162">
            <v>0.20208333333333295</v>
          </cell>
          <cell r="J162">
            <v>0.29166666666666702</v>
          </cell>
          <cell r="K162">
            <v>0.58333333333333304</v>
          </cell>
          <cell r="L162">
            <v>0.29166666666666602</v>
          </cell>
          <cell r="N162" t="str">
            <v/>
          </cell>
          <cell r="O162">
            <v>8.9583333333333071E-2</v>
          </cell>
          <cell r="P162">
            <v>3.472222222222222E-3</v>
          </cell>
          <cell r="Q162" t="str">
            <v/>
          </cell>
          <cell r="R162" t="str">
            <v/>
          </cell>
        </row>
        <row r="163">
          <cell r="A163">
            <v>157</v>
          </cell>
          <cell r="B163">
            <v>44439</v>
          </cell>
          <cell r="C163">
            <v>93</v>
          </cell>
          <cell r="D163" t="str">
            <v>حسن عيسى محمد  قويدر</v>
          </cell>
          <cell r="F163">
            <v>0.29166666666666702</v>
          </cell>
          <cell r="G163">
            <v>0.54791666666666672</v>
          </cell>
          <cell r="H163">
            <v>0.2562499999999997</v>
          </cell>
          <cell r="J163">
            <v>0.29166666666666702</v>
          </cell>
          <cell r="K163">
            <v>0.58333333333333304</v>
          </cell>
          <cell r="L163">
            <v>0.29166666666666602</v>
          </cell>
          <cell r="N163" t="str">
            <v/>
          </cell>
          <cell r="O163">
            <v>3.5416666666666319E-2</v>
          </cell>
          <cell r="P163">
            <v>3.472222222222222E-3</v>
          </cell>
          <cell r="Q163" t="str">
            <v/>
          </cell>
          <cell r="R163" t="str">
            <v/>
          </cell>
        </row>
        <row r="164">
          <cell r="A164">
            <v>158</v>
          </cell>
          <cell r="B164">
            <v>44439</v>
          </cell>
          <cell r="C164">
            <v>68</v>
          </cell>
          <cell r="D164" t="str">
            <v>احمد علي سماره  المزاوده</v>
          </cell>
          <cell r="F164">
            <v>0.29166666666666702</v>
          </cell>
          <cell r="G164">
            <v>0.53333333333333333</v>
          </cell>
          <cell r="H164">
            <v>0.24166666666666631</v>
          </cell>
          <cell r="J164">
            <v>0.29166666666666702</v>
          </cell>
          <cell r="K164">
            <v>0.58333333333333304</v>
          </cell>
          <cell r="L164">
            <v>0.29166666666666602</v>
          </cell>
          <cell r="N164" t="str">
            <v/>
          </cell>
          <cell r="O164">
            <v>4.9999999999999711E-2</v>
          </cell>
          <cell r="P164">
            <v>3.472222222222222E-3</v>
          </cell>
          <cell r="Q164" t="str">
            <v/>
          </cell>
          <cell r="R164" t="str">
            <v/>
          </cell>
        </row>
        <row r="165">
          <cell r="A165">
            <v>159</v>
          </cell>
          <cell r="B165">
            <v>44439</v>
          </cell>
          <cell r="C165">
            <v>96</v>
          </cell>
          <cell r="D165" t="str">
            <v>ايمن قاسم محمد قرعان</v>
          </cell>
          <cell r="F165">
            <v>0.29166666666666702</v>
          </cell>
          <cell r="G165">
            <v>0.54236111111111118</v>
          </cell>
          <cell r="H165">
            <v>0.25069444444444416</v>
          </cell>
          <cell r="J165">
            <v>0.29166666666666702</v>
          </cell>
          <cell r="K165">
            <v>0.58333333333333304</v>
          </cell>
          <cell r="L165">
            <v>0.29166666666666602</v>
          </cell>
          <cell r="N165" t="str">
            <v/>
          </cell>
          <cell r="O165">
            <v>4.0972222222221855E-2</v>
          </cell>
          <cell r="P165">
            <v>3.472222222222222E-3</v>
          </cell>
          <cell r="Q165" t="str">
            <v/>
          </cell>
          <cell r="R165" t="str">
            <v/>
          </cell>
        </row>
        <row r="166">
          <cell r="A166">
            <v>160</v>
          </cell>
          <cell r="B166">
            <v>44439</v>
          </cell>
          <cell r="C166">
            <v>72</v>
          </cell>
          <cell r="D166" t="str">
            <v>نايف سليم سلامه  ابوارجيله</v>
          </cell>
          <cell r="F166">
            <v>0.29166666666666702</v>
          </cell>
          <cell r="G166">
            <v>0.5</v>
          </cell>
          <cell r="H166">
            <v>0.20833333333333298</v>
          </cell>
          <cell r="J166">
            <v>0.29166666666666702</v>
          </cell>
          <cell r="K166">
            <v>0.58333333333333304</v>
          </cell>
          <cell r="L166">
            <v>0.29166666666666602</v>
          </cell>
          <cell r="N166" t="str">
            <v/>
          </cell>
          <cell r="O166">
            <v>8.3333333333333037E-2</v>
          </cell>
          <cell r="P166">
            <v>3.472222222222222E-3</v>
          </cell>
          <cell r="Q166" t="str">
            <v/>
          </cell>
          <cell r="R166" t="str">
            <v/>
          </cell>
        </row>
        <row r="167">
          <cell r="H167">
            <v>41.939583333333324</v>
          </cell>
          <cell r="L167">
            <v>46.666666666666387</v>
          </cell>
          <cell r="N167">
            <v>1.5701388888888597</v>
          </cell>
          <cell r="O167">
            <v>3.1638888888888683</v>
          </cell>
          <cell r="P167">
            <v>0.37152777777777696</v>
          </cell>
          <cell r="Q167">
            <v>0</v>
          </cell>
          <cell r="R167">
            <v>6.9444444444447528E-3</v>
          </cell>
        </row>
      </sheetData>
      <sheetData sheetId="2"/>
      <sheetData sheetId="3" refreshError="1"/>
      <sheetData sheetId="4" refreshError="1"/>
      <sheetData sheetId="5" refreshError="1"/>
      <sheetData sheetId="6" refreshError="1"/>
    </sheetDataSet>
  </externalBook>
</externalLink>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الأقسام" xr10:uid="{EDCF2A15-E056-4584-9721-D7D0A938AE18}" sourceName="الأقسام">
  <extLst>
    <x:ext xmlns:x15="http://schemas.microsoft.com/office/spreadsheetml/2010/11/main" uri="{2F2917AC-EB37-4324-AD4E-5DD8C200BD13}">
      <x15:tableSlicerCache tableId="1" column="10"/>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الأقسام" xr10:uid="{EF75E39F-1B46-4E25-944C-402CDF22E753}" cache="Slicer_الأقسام" caption="الأقسام" columnCount="7" style="SlicerStyleOther1"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D46C60-F8D6-48FD-A72C-424877BD67EA}" name="Table1" displayName="Table1" ref="B2:I117" totalsRowShown="0" headerRowDxfId="16" headerRowBorderDxfId="15" tableBorderDxfId="14">
  <autoFilter ref="B2:I117" xr:uid="{2D3B7B94-79B3-43FE-B15E-03DD36DAB7A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2" xr3:uid="{BE599B6F-634F-46E6-A76C-8CFE707D836F}" name="كود الموظف" dataDxfId="13">
      <calculatedColumnFormula>ROW()-2</calculatedColumnFormula>
    </tableColumn>
    <tableColumn id="3" xr3:uid="{3F040E16-5110-400B-BD99-0AA92A1B6992}" name="اسم الموظف" dataDxfId="12"/>
    <tableColumn id="4" xr3:uid="{AE02D384-57E2-423F-95B4-86C8A247C0E9}" name="المسمى الوظيفي" dataDxfId="11"/>
    <tableColumn id="10" xr3:uid="{57263587-CE43-4039-9341-A58B0C458D39}" name="الأقسام" dataDxfId="10"/>
    <tableColumn id="5" xr3:uid="{9C67AE81-06A2-4803-B898-85C031E439BC}" name="الرقم الوظيفي" dataDxfId="9"/>
    <tableColumn id="7" xr3:uid="{12D6C6AF-F5D5-4B98-81B7-2FF1114D825E}" name="حضور" dataDxfId="8"/>
    <tableColumn id="8" xr3:uid="{062025F5-0F8E-403E-A82C-86BE98477C7B}" name="انصراف" dataDxfId="7"/>
    <tableColumn id="9" xr3:uid="{3756A289-82A0-4302-859B-E0F7C27D9E61}" name="عدد الساعات" dataDxfId="6">
      <calculatedColumnFormula>IF(B3="","",H3-G3)</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DADB-6DEC-4882-A9CA-F9CC9BE0F1F1}">
  <dimension ref="A1:XFC28"/>
  <sheetViews>
    <sheetView rightToLeft="1" zoomScale="160" zoomScaleNormal="160" workbookViewId="0"/>
  </sheetViews>
  <sheetFormatPr defaultColWidth="0" defaultRowHeight="13.8" customHeight="1" zeroHeight="1" x14ac:dyDescent="0.25"/>
  <cols>
    <col min="1" max="10" width="9" style="85" customWidth="1"/>
    <col min="11" max="11" width="8.59765625" style="85" customWidth="1"/>
    <col min="12" max="12" width="8.09765625" style="85" customWidth="1"/>
    <col min="13" max="13" width="9" style="85" customWidth="1"/>
    <col min="14" max="16383" width="9" style="85" hidden="1"/>
    <col min="16384" max="16384" width="1.19921875" style="85" hidden="1"/>
  </cols>
  <sheetData>
    <row r="1" spans="1:11" x14ac:dyDescent="0.25"/>
    <row r="2" spans="1:11" ht="12" customHeight="1" x14ac:dyDescent="0.25">
      <c r="A2" s="106"/>
      <c r="B2" s="106"/>
      <c r="C2" s="106"/>
      <c r="D2" s="106"/>
      <c r="I2" s="86"/>
      <c r="J2" s="86"/>
      <c r="K2" s="86"/>
    </row>
    <row r="3" spans="1:11" ht="10.199999999999999" customHeight="1" x14ac:dyDescent="0.25">
      <c r="A3" s="106"/>
      <c r="B3" s="106"/>
      <c r="C3" s="106"/>
      <c r="D3" s="106"/>
      <c r="I3" s="86"/>
      <c r="J3" s="86"/>
      <c r="K3" s="86"/>
    </row>
    <row r="4" spans="1:11" ht="12" customHeight="1" x14ac:dyDescent="0.25"/>
    <row r="5" spans="1:11" ht="10.95" customHeight="1" x14ac:dyDescent="0.25">
      <c r="C5" s="87"/>
      <c r="D5" s="87"/>
      <c r="E5" s="87"/>
      <c r="F5" s="87"/>
      <c r="G5" s="87"/>
      <c r="H5" s="87"/>
      <c r="I5" s="87"/>
      <c r="J5" s="87"/>
    </row>
    <row r="6" spans="1:11" ht="10.199999999999999" customHeight="1" x14ac:dyDescent="0.25"/>
    <row r="7" spans="1:11" ht="12" customHeight="1" x14ac:dyDescent="0.25"/>
    <row r="8" spans="1:11" x14ac:dyDescent="0.25"/>
    <row r="9" spans="1:11" x14ac:dyDescent="0.25"/>
    <row r="10" spans="1:11" x14ac:dyDescent="0.25"/>
    <row r="11" spans="1:11" x14ac:dyDescent="0.25"/>
    <row r="12" spans="1:11" x14ac:dyDescent="0.25"/>
    <row r="13" spans="1:11" x14ac:dyDescent="0.25"/>
    <row r="14" spans="1:11" x14ac:dyDescent="0.25"/>
    <row r="15" spans="1:11" x14ac:dyDescent="0.25">
      <c r="K15" s="88"/>
    </row>
    <row r="16" spans="1:11" x14ac:dyDescent="0.25"/>
    <row r="17" x14ac:dyDescent="0.25"/>
    <row r="18" x14ac:dyDescent="0.25"/>
    <row r="19" x14ac:dyDescent="0.25"/>
    <row r="20" x14ac:dyDescent="0.25"/>
    <row r="21" x14ac:dyDescent="0.25"/>
    <row r="22" x14ac:dyDescent="0.25"/>
    <row r="23" x14ac:dyDescent="0.25"/>
    <row r="24" ht="0.75" customHeight="1" x14ac:dyDescent="0.25"/>
    <row r="25" x14ac:dyDescent="0.25"/>
    <row r="26" x14ac:dyDescent="0.25"/>
    <row r="27" x14ac:dyDescent="0.25"/>
    <row r="28" x14ac:dyDescent="0.25"/>
  </sheetData>
  <mergeCells count="1">
    <mergeCell ref="A2:D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35D98-FD21-449A-B706-83D96FDB6133}">
  <sheetPr codeName="Sheet3">
    <pageSetUpPr autoPageBreaks="0"/>
  </sheetPr>
  <dimension ref="B1:L117"/>
  <sheetViews>
    <sheetView showGridLines="0" rightToLeft="1" zoomScale="115" zoomScaleNormal="115" zoomScaleSheetLayoutView="115" workbookViewId="0">
      <pane ySplit="2" topLeftCell="A3" activePane="bottomLeft" state="frozen"/>
      <selection pane="bottomLeft" activeCell="D26" sqref="D26"/>
    </sheetView>
  </sheetViews>
  <sheetFormatPr defaultColWidth="9" defaultRowHeight="13.8" x14ac:dyDescent="0.25"/>
  <cols>
    <col min="1" max="1" width="2.19921875" style="38" customWidth="1"/>
    <col min="2" max="2" width="8.69921875" style="38" customWidth="1"/>
    <col min="3" max="3" width="26.69921875" style="56" bestFit="1" customWidth="1"/>
    <col min="4" max="4" width="30.5" style="56" bestFit="1" customWidth="1"/>
    <col min="5" max="5" width="15.59765625" style="56" bestFit="1" customWidth="1"/>
    <col min="6" max="6" width="9.69921875" style="57" customWidth="1"/>
    <col min="7" max="8" width="7.5" style="58" customWidth="1"/>
    <col min="9" max="9" width="9.09765625" style="58" customWidth="1"/>
    <col min="10" max="10" width="9" style="38" customWidth="1"/>
    <col min="11" max="16380" width="9" style="38"/>
    <col min="16381" max="16384" width="2" style="38" customWidth="1"/>
  </cols>
  <sheetData>
    <row r="1" spans="2:12" ht="94.8" customHeight="1" x14ac:dyDescent="0.25">
      <c r="B1" s="107"/>
      <c r="C1" s="107"/>
      <c r="D1" s="107"/>
      <c r="E1" s="107"/>
      <c r="F1" s="107"/>
      <c r="G1" s="107"/>
      <c r="H1" s="107"/>
      <c r="I1" s="107"/>
      <c r="J1" s="39"/>
    </row>
    <row r="2" spans="2:12" ht="28.2" customHeight="1" x14ac:dyDescent="0.25">
      <c r="B2" s="40" t="s">
        <v>20</v>
      </c>
      <c r="C2" s="41" t="s">
        <v>19</v>
      </c>
      <c r="D2" s="41" t="s">
        <v>21</v>
      </c>
      <c r="E2" s="41" t="s">
        <v>22</v>
      </c>
      <c r="F2" s="42" t="s">
        <v>23</v>
      </c>
      <c r="G2" s="43" t="s">
        <v>2</v>
      </c>
      <c r="H2" s="43" t="s">
        <v>3</v>
      </c>
      <c r="I2" s="43" t="s">
        <v>4</v>
      </c>
    </row>
    <row r="3" spans="2:12" ht="15.6" x14ac:dyDescent="0.25">
      <c r="B3" s="44">
        <f t="shared" ref="B3:B66" si="0">ROW()-2</f>
        <v>1</v>
      </c>
      <c r="C3" s="45" t="s">
        <v>80</v>
      </c>
      <c r="D3" s="46" t="s">
        <v>114</v>
      </c>
      <c r="E3" s="47" t="s">
        <v>24</v>
      </c>
      <c r="F3" s="48"/>
      <c r="G3" s="49">
        <v>0.29166666666666702</v>
      </c>
      <c r="H3" s="49">
        <v>0.58333333333333304</v>
      </c>
      <c r="I3" s="50">
        <f t="shared" ref="I3:I66" si="1">IF(B3="","",H3-G3)</f>
        <v>0.29166666666666602</v>
      </c>
    </row>
    <row r="4" spans="2:12" ht="15.6" x14ac:dyDescent="0.25">
      <c r="B4" s="44">
        <f t="shared" si="0"/>
        <v>2</v>
      </c>
      <c r="C4" s="45" t="s">
        <v>81</v>
      </c>
      <c r="D4" s="46" t="s">
        <v>115</v>
      </c>
      <c r="E4" s="47" t="s">
        <v>24</v>
      </c>
      <c r="F4" s="48"/>
      <c r="G4" s="49">
        <v>0.29166666666666702</v>
      </c>
      <c r="H4" s="49">
        <v>0.58333333333333304</v>
      </c>
      <c r="I4" s="50">
        <f t="shared" si="1"/>
        <v>0.29166666666666602</v>
      </c>
      <c r="L4" s="51"/>
    </row>
    <row r="5" spans="2:12" ht="15.6" x14ac:dyDescent="0.25">
      <c r="B5" s="44">
        <f t="shared" si="0"/>
        <v>3</v>
      </c>
      <c r="C5" s="45" t="s">
        <v>82</v>
      </c>
      <c r="D5" s="46" t="s">
        <v>115</v>
      </c>
      <c r="E5" s="47" t="s">
        <v>24</v>
      </c>
      <c r="F5" s="48"/>
      <c r="G5" s="49">
        <v>0.29166666666666702</v>
      </c>
      <c r="H5" s="49">
        <v>0.58333333333333304</v>
      </c>
      <c r="I5" s="50">
        <f t="shared" si="1"/>
        <v>0.29166666666666602</v>
      </c>
      <c r="L5" s="51"/>
    </row>
    <row r="6" spans="2:12" ht="15.6" x14ac:dyDescent="0.25">
      <c r="B6" s="44">
        <f t="shared" si="0"/>
        <v>4</v>
      </c>
      <c r="C6" s="45" t="s">
        <v>83</v>
      </c>
      <c r="D6" s="46" t="s">
        <v>116</v>
      </c>
      <c r="E6" s="47" t="s">
        <v>24</v>
      </c>
      <c r="F6" s="48"/>
      <c r="G6" s="49">
        <v>0.29166666666666702</v>
      </c>
      <c r="H6" s="49">
        <v>0.58333333333333304</v>
      </c>
      <c r="I6" s="50">
        <f t="shared" si="1"/>
        <v>0.29166666666666602</v>
      </c>
      <c r="L6" s="51"/>
    </row>
    <row r="7" spans="2:12" ht="15.6" x14ac:dyDescent="0.25">
      <c r="B7" s="44">
        <f t="shared" si="0"/>
        <v>5</v>
      </c>
      <c r="C7" s="52" t="s">
        <v>84</v>
      </c>
      <c r="D7" s="47" t="s">
        <v>117</v>
      </c>
      <c r="E7" s="47" t="s">
        <v>24</v>
      </c>
      <c r="F7" s="53"/>
      <c r="G7" s="54">
        <v>0.29166666666666669</v>
      </c>
      <c r="H7" s="54">
        <v>0.58333333333333337</v>
      </c>
      <c r="I7" s="50">
        <f t="shared" si="1"/>
        <v>0.29166666666666669</v>
      </c>
      <c r="L7" s="51"/>
    </row>
    <row r="8" spans="2:12" ht="15.6" x14ac:dyDescent="0.25">
      <c r="B8" s="44">
        <f t="shared" si="0"/>
        <v>6</v>
      </c>
      <c r="C8" s="45" t="s">
        <v>85</v>
      </c>
      <c r="D8" s="46" t="s">
        <v>117</v>
      </c>
      <c r="E8" s="47" t="s">
        <v>24</v>
      </c>
      <c r="F8" s="48"/>
      <c r="G8" s="54">
        <v>0.29166666666666702</v>
      </c>
      <c r="H8" s="54">
        <v>0.58333333333333304</v>
      </c>
      <c r="I8" s="50">
        <f t="shared" si="1"/>
        <v>0.29166666666666602</v>
      </c>
      <c r="L8" s="51"/>
    </row>
    <row r="9" spans="2:12" ht="15.6" x14ac:dyDescent="0.25">
      <c r="B9" s="44">
        <f t="shared" si="0"/>
        <v>7</v>
      </c>
      <c r="C9" s="45" t="s">
        <v>86</v>
      </c>
      <c r="D9" s="46" t="s">
        <v>118</v>
      </c>
      <c r="E9" s="47" t="s">
        <v>24</v>
      </c>
      <c r="F9" s="48"/>
      <c r="G9" s="54">
        <v>0.29166666666666702</v>
      </c>
      <c r="H9" s="54">
        <v>0.58333333333333304</v>
      </c>
      <c r="I9" s="50">
        <f t="shared" si="1"/>
        <v>0.29166666666666602</v>
      </c>
      <c r="L9" s="51"/>
    </row>
    <row r="10" spans="2:12" ht="15.6" x14ac:dyDescent="0.25">
      <c r="B10" s="44">
        <f t="shared" si="0"/>
        <v>8</v>
      </c>
      <c r="C10" s="45" t="s">
        <v>87</v>
      </c>
      <c r="D10" s="46" t="s">
        <v>119</v>
      </c>
      <c r="E10" s="47" t="s">
        <v>24</v>
      </c>
      <c r="F10" s="48"/>
      <c r="G10" s="49">
        <v>0.29166666666666702</v>
      </c>
      <c r="H10" s="49">
        <v>0.58333333333333304</v>
      </c>
      <c r="I10" s="50">
        <f t="shared" si="1"/>
        <v>0.29166666666666602</v>
      </c>
      <c r="L10" s="51"/>
    </row>
    <row r="11" spans="2:12" ht="15.6" x14ac:dyDescent="0.25">
      <c r="B11" s="44">
        <f t="shared" si="0"/>
        <v>9</v>
      </c>
      <c r="C11" s="45" t="s">
        <v>88</v>
      </c>
      <c r="D11" s="46" t="s">
        <v>120</v>
      </c>
      <c r="E11" s="47" t="s">
        <v>24</v>
      </c>
      <c r="F11" s="48"/>
      <c r="G11" s="49">
        <v>0.29166666666666702</v>
      </c>
      <c r="H11" s="49">
        <v>0.58333333333333304</v>
      </c>
      <c r="I11" s="50">
        <f t="shared" si="1"/>
        <v>0.29166666666666602</v>
      </c>
      <c r="L11" s="51"/>
    </row>
    <row r="12" spans="2:12" ht="15.6" x14ac:dyDescent="0.25">
      <c r="B12" s="44">
        <f t="shared" si="0"/>
        <v>10</v>
      </c>
      <c r="C12" s="45" t="s">
        <v>89</v>
      </c>
      <c r="D12" s="46" t="s">
        <v>119</v>
      </c>
      <c r="E12" s="47" t="s">
        <v>24</v>
      </c>
      <c r="F12" s="48"/>
      <c r="G12" s="49">
        <v>0.29166666666666702</v>
      </c>
      <c r="H12" s="49">
        <v>0.58333333333333304</v>
      </c>
      <c r="I12" s="50">
        <f t="shared" si="1"/>
        <v>0.29166666666666602</v>
      </c>
      <c r="L12" s="51"/>
    </row>
    <row r="13" spans="2:12" ht="15.6" x14ac:dyDescent="0.25">
      <c r="B13" s="44">
        <f t="shared" si="0"/>
        <v>11</v>
      </c>
      <c r="C13" s="45" t="s">
        <v>90</v>
      </c>
      <c r="D13" s="46" t="s">
        <v>121</v>
      </c>
      <c r="E13" s="47" t="s">
        <v>24</v>
      </c>
      <c r="F13" s="48"/>
      <c r="G13" s="49">
        <v>0.29166666666666702</v>
      </c>
      <c r="H13" s="49">
        <v>0.58333333333333304</v>
      </c>
      <c r="I13" s="50">
        <f t="shared" si="1"/>
        <v>0.29166666666666602</v>
      </c>
      <c r="L13" s="51"/>
    </row>
    <row r="14" spans="2:12" ht="15.6" x14ac:dyDescent="0.25">
      <c r="B14" s="44">
        <f t="shared" si="0"/>
        <v>12</v>
      </c>
      <c r="C14" s="45" t="s">
        <v>91</v>
      </c>
      <c r="D14" s="46" t="s">
        <v>122</v>
      </c>
      <c r="E14" s="47" t="s">
        <v>24</v>
      </c>
      <c r="F14" s="48"/>
      <c r="G14" s="49">
        <v>0.29166666666666702</v>
      </c>
      <c r="H14" s="49">
        <v>0.58333333333333304</v>
      </c>
      <c r="I14" s="50">
        <f t="shared" si="1"/>
        <v>0.29166666666666602</v>
      </c>
      <c r="L14" s="51"/>
    </row>
    <row r="15" spans="2:12" ht="15.6" x14ac:dyDescent="0.25">
      <c r="B15" s="44">
        <f t="shared" si="0"/>
        <v>13</v>
      </c>
      <c r="C15" s="45" t="s">
        <v>123</v>
      </c>
      <c r="D15" s="46" t="s">
        <v>27</v>
      </c>
      <c r="E15" s="47" t="s">
        <v>24</v>
      </c>
      <c r="F15" s="48"/>
      <c r="G15" s="49">
        <v>0.29166666666666702</v>
      </c>
      <c r="H15" s="49">
        <v>0.58333333333333304</v>
      </c>
      <c r="I15" s="50">
        <f t="shared" si="1"/>
        <v>0.29166666666666602</v>
      </c>
      <c r="L15" s="51"/>
    </row>
    <row r="16" spans="2:12" ht="15.6" x14ac:dyDescent="0.25">
      <c r="B16" s="44">
        <f t="shared" si="0"/>
        <v>14</v>
      </c>
      <c r="C16" s="45" t="s">
        <v>124</v>
      </c>
      <c r="D16" s="46" t="s">
        <v>27</v>
      </c>
      <c r="E16" s="47" t="s">
        <v>24</v>
      </c>
      <c r="F16" s="48"/>
      <c r="G16" s="49">
        <v>0.29166666666666702</v>
      </c>
      <c r="H16" s="49">
        <v>0.58333333333333304</v>
      </c>
      <c r="I16" s="50">
        <f t="shared" si="1"/>
        <v>0.29166666666666602</v>
      </c>
      <c r="L16" s="51"/>
    </row>
    <row r="17" spans="2:12" ht="15.6" x14ac:dyDescent="0.25">
      <c r="B17" s="44">
        <f t="shared" si="0"/>
        <v>15</v>
      </c>
      <c r="C17" s="45" t="s">
        <v>125</v>
      </c>
      <c r="D17" s="46" t="s">
        <v>27</v>
      </c>
      <c r="E17" s="47" t="s">
        <v>24</v>
      </c>
      <c r="F17" s="48"/>
      <c r="G17" s="49">
        <v>0.29166666666666702</v>
      </c>
      <c r="H17" s="49">
        <v>0.58333333333333304</v>
      </c>
      <c r="I17" s="50">
        <f t="shared" si="1"/>
        <v>0.29166666666666602</v>
      </c>
      <c r="L17" s="55"/>
    </row>
    <row r="18" spans="2:12" ht="15.6" x14ac:dyDescent="0.25">
      <c r="B18" s="44">
        <f t="shared" si="0"/>
        <v>16</v>
      </c>
      <c r="C18" s="45" t="s">
        <v>92</v>
      </c>
      <c r="D18" s="46" t="s">
        <v>120</v>
      </c>
      <c r="E18" s="47" t="s">
        <v>24</v>
      </c>
      <c r="F18" s="48"/>
      <c r="G18" s="49">
        <v>0.29166666666666702</v>
      </c>
      <c r="H18" s="49">
        <v>0.58333333333333304</v>
      </c>
      <c r="I18" s="50">
        <f t="shared" si="1"/>
        <v>0.29166666666666602</v>
      </c>
      <c r="L18" s="55"/>
    </row>
    <row r="19" spans="2:12" ht="15.6" x14ac:dyDescent="0.25">
      <c r="B19" s="44">
        <f t="shared" si="0"/>
        <v>17</v>
      </c>
      <c r="C19" s="45" t="s">
        <v>93</v>
      </c>
      <c r="D19" s="46" t="s">
        <v>126</v>
      </c>
      <c r="E19" s="47" t="s">
        <v>24</v>
      </c>
      <c r="F19" s="48"/>
      <c r="G19" s="49">
        <v>0.29166666666666702</v>
      </c>
      <c r="H19" s="49">
        <v>0.58333333333333304</v>
      </c>
      <c r="I19" s="50">
        <f t="shared" si="1"/>
        <v>0.29166666666666602</v>
      </c>
    </row>
    <row r="20" spans="2:12" ht="15.6" x14ac:dyDescent="0.25">
      <c r="B20" s="44">
        <f t="shared" si="0"/>
        <v>18</v>
      </c>
      <c r="C20" s="45" t="s">
        <v>94</v>
      </c>
      <c r="D20" s="46" t="s">
        <v>28</v>
      </c>
      <c r="E20" s="47" t="s">
        <v>24</v>
      </c>
      <c r="F20" s="48"/>
      <c r="G20" s="49">
        <v>0.29166666666666702</v>
      </c>
      <c r="H20" s="49">
        <v>0.58333333333333304</v>
      </c>
      <c r="I20" s="50">
        <f t="shared" si="1"/>
        <v>0.29166666666666602</v>
      </c>
    </row>
    <row r="21" spans="2:12" ht="15.6" x14ac:dyDescent="0.25">
      <c r="B21" s="44">
        <f t="shared" si="0"/>
        <v>19</v>
      </c>
      <c r="C21" s="45" t="s">
        <v>95</v>
      </c>
      <c r="D21" s="46" t="s">
        <v>26</v>
      </c>
      <c r="E21" s="47" t="s">
        <v>24</v>
      </c>
      <c r="F21" s="48"/>
      <c r="G21" s="49">
        <v>0.29166666666666702</v>
      </c>
      <c r="H21" s="49">
        <v>0.58333333333333304</v>
      </c>
      <c r="I21" s="50">
        <f t="shared" si="1"/>
        <v>0.29166666666666602</v>
      </c>
    </row>
    <row r="22" spans="2:12" ht="15.6" x14ac:dyDescent="0.25">
      <c r="B22" s="44">
        <f t="shared" si="0"/>
        <v>20</v>
      </c>
      <c r="C22" s="45" t="s">
        <v>96</v>
      </c>
      <c r="D22" s="46" t="s">
        <v>29</v>
      </c>
      <c r="E22" s="47" t="s">
        <v>24</v>
      </c>
      <c r="F22" s="48"/>
      <c r="G22" s="49">
        <v>0.29166666666666702</v>
      </c>
      <c r="H22" s="49">
        <v>0.58333333333333304</v>
      </c>
      <c r="I22" s="50">
        <f t="shared" si="1"/>
        <v>0.29166666666666602</v>
      </c>
    </row>
    <row r="23" spans="2:12" ht="15.6" x14ac:dyDescent="0.25">
      <c r="B23" s="44">
        <f t="shared" si="0"/>
        <v>21</v>
      </c>
      <c r="C23" s="45" t="s">
        <v>97</v>
      </c>
      <c r="D23" s="46" t="s">
        <v>28</v>
      </c>
      <c r="E23" s="47" t="s">
        <v>24</v>
      </c>
      <c r="F23" s="48"/>
      <c r="G23" s="49">
        <v>0.29166666666666702</v>
      </c>
      <c r="H23" s="49">
        <v>0.58333333333333304</v>
      </c>
      <c r="I23" s="50">
        <f t="shared" si="1"/>
        <v>0.29166666666666602</v>
      </c>
    </row>
    <row r="24" spans="2:12" ht="15.6" x14ac:dyDescent="0.25">
      <c r="B24" s="44">
        <f t="shared" si="0"/>
        <v>22</v>
      </c>
      <c r="C24" s="45" t="s">
        <v>98</v>
      </c>
      <c r="D24" s="46" t="s">
        <v>30</v>
      </c>
      <c r="E24" s="47" t="s">
        <v>24</v>
      </c>
      <c r="F24" s="48"/>
      <c r="G24" s="49">
        <v>0.29166666666666702</v>
      </c>
      <c r="H24" s="49">
        <v>0.58333333333333304</v>
      </c>
      <c r="I24" s="50">
        <f t="shared" si="1"/>
        <v>0.29166666666666602</v>
      </c>
    </row>
    <row r="25" spans="2:12" ht="15.6" x14ac:dyDescent="0.25">
      <c r="B25" s="44">
        <f t="shared" si="0"/>
        <v>23</v>
      </c>
      <c r="C25" s="45" t="s">
        <v>99</v>
      </c>
      <c r="D25" s="46" t="s">
        <v>122</v>
      </c>
      <c r="E25" s="47" t="s">
        <v>24</v>
      </c>
      <c r="F25" s="48"/>
      <c r="G25" s="49">
        <v>0.29166666666666702</v>
      </c>
      <c r="H25" s="49">
        <v>0.58333333333333304</v>
      </c>
      <c r="I25" s="50">
        <f t="shared" si="1"/>
        <v>0.29166666666666602</v>
      </c>
    </row>
    <row r="26" spans="2:12" ht="15.6" x14ac:dyDescent="0.25">
      <c r="B26" s="44">
        <f t="shared" si="0"/>
        <v>24</v>
      </c>
      <c r="C26" s="45" t="s">
        <v>100</v>
      </c>
      <c r="D26" s="46" t="s">
        <v>119</v>
      </c>
      <c r="E26" s="47" t="s">
        <v>24</v>
      </c>
      <c r="F26" s="48"/>
      <c r="G26" s="49">
        <v>0.29166666666666702</v>
      </c>
      <c r="H26" s="49">
        <v>0.58333333333333304</v>
      </c>
      <c r="I26" s="50">
        <f t="shared" si="1"/>
        <v>0.29166666666666602</v>
      </c>
    </row>
    <row r="27" spans="2:12" ht="15.6" x14ac:dyDescent="0.25">
      <c r="B27" s="44">
        <f t="shared" si="0"/>
        <v>25</v>
      </c>
      <c r="C27" s="45" t="s">
        <v>101</v>
      </c>
      <c r="D27" s="46" t="s">
        <v>127</v>
      </c>
      <c r="E27" s="47" t="s">
        <v>24</v>
      </c>
      <c r="F27" s="48"/>
      <c r="G27" s="49">
        <v>0.29166666666666702</v>
      </c>
      <c r="H27" s="49">
        <v>0.58333333333333304</v>
      </c>
      <c r="I27" s="50">
        <f t="shared" si="1"/>
        <v>0.29166666666666602</v>
      </c>
    </row>
    <row r="28" spans="2:12" ht="15.6" x14ac:dyDescent="0.25">
      <c r="B28" s="44">
        <f t="shared" si="0"/>
        <v>26</v>
      </c>
      <c r="C28" s="45" t="s">
        <v>102</v>
      </c>
      <c r="D28" s="46" t="s">
        <v>31</v>
      </c>
      <c r="E28" s="47" t="s">
        <v>32</v>
      </c>
      <c r="F28" s="48"/>
      <c r="G28" s="54">
        <v>0.29166666666666702</v>
      </c>
      <c r="H28" s="54">
        <v>0.58333333333333304</v>
      </c>
      <c r="I28" s="50">
        <f t="shared" si="1"/>
        <v>0.29166666666666602</v>
      </c>
    </row>
    <row r="29" spans="2:12" ht="15.6" x14ac:dyDescent="0.25">
      <c r="B29" s="44">
        <f t="shared" si="0"/>
        <v>27</v>
      </c>
      <c r="C29" s="45" t="s">
        <v>103</v>
      </c>
      <c r="D29" s="46" t="s">
        <v>33</v>
      </c>
      <c r="E29" s="47" t="s">
        <v>32</v>
      </c>
      <c r="F29" s="48"/>
      <c r="G29" s="49">
        <v>0.29166666666666702</v>
      </c>
      <c r="H29" s="49">
        <v>0.58333333333333304</v>
      </c>
      <c r="I29" s="50">
        <f t="shared" si="1"/>
        <v>0.29166666666666602</v>
      </c>
    </row>
    <row r="30" spans="2:12" ht="15.6" x14ac:dyDescent="0.25">
      <c r="B30" s="44">
        <f t="shared" si="0"/>
        <v>28</v>
      </c>
      <c r="C30" s="45" t="s">
        <v>104</v>
      </c>
      <c r="D30" s="46" t="s">
        <v>31</v>
      </c>
      <c r="E30" s="47" t="s">
        <v>32</v>
      </c>
      <c r="F30" s="48"/>
      <c r="G30" s="49">
        <v>0.29166666666666702</v>
      </c>
      <c r="H30" s="49">
        <v>0.58333333333333304</v>
      </c>
      <c r="I30" s="50">
        <f t="shared" si="1"/>
        <v>0.29166666666666602</v>
      </c>
    </row>
    <row r="31" spans="2:12" ht="15.6" x14ac:dyDescent="0.25">
      <c r="B31" s="44">
        <f t="shared" si="0"/>
        <v>29</v>
      </c>
      <c r="C31" s="45" t="s">
        <v>105</v>
      </c>
      <c r="D31" s="46" t="s">
        <v>34</v>
      </c>
      <c r="E31" s="47" t="s">
        <v>35</v>
      </c>
      <c r="F31" s="48"/>
      <c r="G31" s="49">
        <v>0.29166666666666702</v>
      </c>
      <c r="H31" s="49">
        <v>0.58333333333333304</v>
      </c>
      <c r="I31" s="50">
        <f t="shared" si="1"/>
        <v>0.29166666666666602</v>
      </c>
    </row>
    <row r="32" spans="2:12" ht="15.6" x14ac:dyDescent="0.25">
      <c r="B32" s="44">
        <f t="shared" si="0"/>
        <v>30</v>
      </c>
      <c r="C32" s="45" t="s">
        <v>106</v>
      </c>
      <c r="D32" s="46" t="s">
        <v>34</v>
      </c>
      <c r="E32" s="47" t="s">
        <v>35</v>
      </c>
      <c r="F32" s="48"/>
      <c r="G32" s="49">
        <v>0.29166666666666702</v>
      </c>
      <c r="H32" s="49">
        <v>0.58333333333333304</v>
      </c>
      <c r="I32" s="50">
        <f t="shared" si="1"/>
        <v>0.29166666666666602</v>
      </c>
    </row>
    <row r="33" spans="2:9" ht="15.6" x14ac:dyDescent="0.25">
      <c r="B33" s="44">
        <f t="shared" si="0"/>
        <v>31</v>
      </c>
      <c r="C33" s="45" t="s">
        <v>107</v>
      </c>
      <c r="D33" s="46" t="s">
        <v>34</v>
      </c>
      <c r="E33" s="47" t="s">
        <v>35</v>
      </c>
      <c r="F33" s="48"/>
      <c r="G33" s="49">
        <v>0.29166666666666702</v>
      </c>
      <c r="H33" s="49">
        <v>0.58333333333333304</v>
      </c>
      <c r="I33" s="50">
        <f t="shared" si="1"/>
        <v>0.29166666666666602</v>
      </c>
    </row>
    <row r="34" spans="2:9" ht="15.6" x14ac:dyDescent="0.25">
      <c r="B34" s="44">
        <f t="shared" si="0"/>
        <v>32</v>
      </c>
      <c r="C34" s="45" t="s">
        <v>108</v>
      </c>
      <c r="D34" s="46" t="s">
        <v>34</v>
      </c>
      <c r="E34" s="47" t="s">
        <v>35</v>
      </c>
      <c r="F34" s="48"/>
      <c r="G34" s="49">
        <v>0.29166666666666702</v>
      </c>
      <c r="H34" s="49">
        <v>0.58333333333333304</v>
      </c>
      <c r="I34" s="50">
        <f t="shared" si="1"/>
        <v>0.29166666666666602</v>
      </c>
    </row>
    <row r="35" spans="2:9" ht="15.6" x14ac:dyDescent="0.25">
      <c r="B35" s="44">
        <f t="shared" si="0"/>
        <v>33</v>
      </c>
      <c r="C35" s="45" t="s">
        <v>109</v>
      </c>
      <c r="D35" s="46" t="s">
        <v>34</v>
      </c>
      <c r="E35" s="47" t="s">
        <v>35</v>
      </c>
      <c r="F35" s="48"/>
      <c r="G35" s="49">
        <v>0.29166666666666702</v>
      </c>
      <c r="H35" s="49">
        <v>0.58333333333333304</v>
      </c>
      <c r="I35" s="50">
        <f t="shared" si="1"/>
        <v>0.29166666666666602</v>
      </c>
    </row>
    <row r="36" spans="2:9" ht="15.6" x14ac:dyDescent="0.25">
      <c r="B36" s="44">
        <f t="shared" si="0"/>
        <v>34</v>
      </c>
      <c r="C36" s="45" t="s">
        <v>110</v>
      </c>
      <c r="D36" s="46" t="s">
        <v>34</v>
      </c>
      <c r="E36" s="47" t="s">
        <v>35</v>
      </c>
      <c r="F36" s="48"/>
      <c r="G36" s="49">
        <v>0.29166666666666702</v>
      </c>
      <c r="H36" s="49">
        <v>0.58333333333333304</v>
      </c>
      <c r="I36" s="50">
        <f t="shared" si="1"/>
        <v>0.29166666666666602</v>
      </c>
    </row>
    <row r="37" spans="2:9" ht="15.6" x14ac:dyDescent="0.25">
      <c r="B37" s="44">
        <f t="shared" si="0"/>
        <v>35</v>
      </c>
      <c r="C37" s="45" t="s">
        <v>111</v>
      </c>
      <c r="D37" s="46" t="s">
        <v>36</v>
      </c>
      <c r="E37" s="47" t="s">
        <v>35</v>
      </c>
      <c r="F37" s="48"/>
      <c r="G37" s="49">
        <v>0.29166666666666702</v>
      </c>
      <c r="H37" s="49">
        <v>0.58333333333333304</v>
      </c>
      <c r="I37" s="50">
        <f t="shared" si="1"/>
        <v>0.29166666666666602</v>
      </c>
    </row>
    <row r="38" spans="2:9" ht="15.6" x14ac:dyDescent="0.25">
      <c r="B38" s="44">
        <f t="shared" si="0"/>
        <v>36</v>
      </c>
      <c r="C38" s="45" t="s">
        <v>112</v>
      </c>
      <c r="D38" s="46" t="s">
        <v>37</v>
      </c>
      <c r="E38" s="47" t="s">
        <v>38</v>
      </c>
      <c r="F38" s="48"/>
      <c r="G38" s="54">
        <v>0.29166666666666702</v>
      </c>
      <c r="H38" s="54">
        <v>0.58333333333333304</v>
      </c>
      <c r="I38" s="50">
        <f t="shared" si="1"/>
        <v>0.29166666666666602</v>
      </c>
    </row>
    <row r="39" spans="2:9" ht="15.6" x14ac:dyDescent="0.25">
      <c r="B39" s="44">
        <f t="shared" si="0"/>
        <v>37</v>
      </c>
      <c r="C39" s="45" t="s">
        <v>113</v>
      </c>
      <c r="D39" s="46" t="s">
        <v>37</v>
      </c>
      <c r="E39" s="47" t="s">
        <v>38</v>
      </c>
      <c r="F39" s="48"/>
      <c r="G39" s="49">
        <v>0.29166666666666702</v>
      </c>
      <c r="H39" s="49">
        <v>0.58333333333333304</v>
      </c>
      <c r="I39" s="50">
        <f t="shared" si="1"/>
        <v>0.29166666666666602</v>
      </c>
    </row>
    <row r="40" spans="2:9" ht="15.6" x14ac:dyDescent="0.25">
      <c r="B40" s="44">
        <f t="shared" si="0"/>
        <v>38</v>
      </c>
      <c r="C40" s="45"/>
      <c r="D40" s="46" t="s">
        <v>39</v>
      </c>
      <c r="E40" s="47" t="s">
        <v>38</v>
      </c>
      <c r="F40" s="48"/>
      <c r="G40" s="49">
        <v>0.29166666666666702</v>
      </c>
      <c r="H40" s="49">
        <v>0.58333333333333304</v>
      </c>
      <c r="I40" s="50">
        <f t="shared" si="1"/>
        <v>0.29166666666666602</v>
      </c>
    </row>
    <row r="41" spans="2:9" ht="15.6" x14ac:dyDescent="0.25">
      <c r="B41" s="44">
        <f t="shared" si="0"/>
        <v>39</v>
      </c>
      <c r="C41" s="45"/>
      <c r="D41" s="46" t="s">
        <v>37</v>
      </c>
      <c r="E41" s="47" t="s">
        <v>38</v>
      </c>
      <c r="F41" s="48"/>
      <c r="G41" s="49">
        <v>0.29166666666666702</v>
      </c>
      <c r="H41" s="49">
        <v>0.58333333333333304</v>
      </c>
      <c r="I41" s="50">
        <f t="shared" si="1"/>
        <v>0.29166666666666602</v>
      </c>
    </row>
    <row r="42" spans="2:9" ht="15.6" x14ac:dyDescent="0.25">
      <c r="B42" s="44">
        <f t="shared" si="0"/>
        <v>40</v>
      </c>
      <c r="C42" s="45"/>
      <c r="D42" s="46" t="s">
        <v>37</v>
      </c>
      <c r="E42" s="47" t="s">
        <v>38</v>
      </c>
      <c r="F42" s="48"/>
      <c r="G42" s="49">
        <v>0.29166666666666702</v>
      </c>
      <c r="H42" s="49">
        <v>0.58333333333333304</v>
      </c>
      <c r="I42" s="50">
        <f t="shared" si="1"/>
        <v>0.29166666666666602</v>
      </c>
    </row>
    <row r="43" spans="2:9" ht="15.6" x14ac:dyDescent="0.25">
      <c r="B43" s="44">
        <f t="shared" si="0"/>
        <v>41</v>
      </c>
      <c r="C43" s="45"/>
      <c r="D43" s="46" t="s">
        <v>40</v>
      </c>
      <c r="E43" s="47" t="s">
        <v>38</v>
      </c>
      <c r="F43" s="48"/>
      <c r="G43" s="54">
        <v>0.29166666666666702</v>
      </c>
      <c r="H43" s="54">
        <v>0.58333333333333304</v>
      </c>
      <c r="I43" s="50">
        <f t="shared" si="1"/>
        <v>0.29166666666666602</v>
      </c>
    </row>
    <row r="44" spans="2:9" ht="15.6" x14ac:dyDescent="0.25">
      <c r="B44" s="44">
        <f t="shared" si="0"/>
        <v>42</v>
      </c>
      <c r="C44" s="45"/>
      <c r="D44" s="46" t="s">
        <v>41</v>
      </c>
      <c r="E44" s="47" t="s">
        <v>42</v>
      </c>
      <c r="F44" s="48"/>
      <c r="G44" s="49">
        <v>0.29166666666666702</v>
      </c>
      <c r="H44" s="49">
        <v>0.58333333333333304</v>
      </c>
      <c r="I44" s="50">
        <f t="shared" si="1"/>
        <v>0.29166666666666602</v>
      </c>
    </row>
    <row r="45" spans="2:9" ht="15.6" x14ac:dyDescent="0.25">
      <c r="B45" s="44">
        <f t="shared" si="0"/>
        <v>43</v>
      </c>
      <c r="C45" s="45"/>
      <c r="D45" s="46" t="s">
        <v>41</v>
      </c>
      <c r="E45" s="47" t="s">
        <v>42</v>
      </c>
      <c r="F45" s="48"/>
      <c r="G45" s="49">
        <v>0.29166666666666702</v>
      </c>
      <c r="H45" s="49">
        <v>0.58333333333333304</v>
      </c>
      <c r="I45" s="50">
        <f t="shared" si="1"/>
        <v>0.29166666666666602</v>
      </c>
    </row>
    <row r="46" spans="2:9" ht="15.6" x14ac:dyDescent="0.25">
      <c r="B46" s="44">
        <f t="shared" si="0"/>
        <v>44</v>
      </c>
      <c r="C46" s="45"/>
      <c r="D46" s="46" t="s">
        <v>41</v>
      </c>
      <c r="E46" s="47" t="s">
        <v>42</v>
      </c>
      <c r="F46" s="48"/>
      <c r="G46" s="49">
        <v>0.29166666666666702</v>
      </c>
      <c r="H46" s="49">
        <v>0.58333333333333304</v>
      </c>
      <c r="I46" s="50">
        <f t="shared" si="1"/>
        <v>0.29166666666666602</v>
      </c>
    </row>
    <row r="47" spans="2:9" ht="15.6" x14ac:dyDescent="0.25">
      <c r="B47" s="44">
        <f t="shared" si="0"/>
        <v>45</v>
      </c>
      <c r="C47" s="45"/>
      <c r="D47" s="46" t="s">
        <v>41</v>
      </c>
      <c r="E47" s="47" t="s">
        <v>42</v>
      </c>
      <c r="F47" s="48"/>
      <c r="G47" s="49">
        <v>0.29166666666666702</v>
      </c>
      <c r="H47" s="49">
        <v>0.58333333333333304</v>
      </c>
      <c r="I47" s="50">
        <f t="shared" si="1"/>
        <v>0.29166666666666602</v>
      </c>
    </row>
    <row r="48" spans="2:9" ht="15.6" x14ac:dyDescent="0.25">
      <c r="B48" s="44">
        <f t="shared" si="0"/>
        <v>46</v>
      </c>
      <c r="C48" s="45"/>
      <c r="D48" s="46" t="s">
        <v>43</v>
      </c>
      <c r="E48" s="47" t="s">
        <v>42</v>
      </c>
      <c r="F48" s="48"/>
      <c r="G48" s="49">
        <v>0.29166666666666702</v>
      </c>
      <c r="H48" s="49">
        <v>0.58333333333333304</v>
      </c>
      <c r="I48" s="50">
        <f t="shared" si="1"/>
        <v>0.29166666666666602</v>
      </c>
    </row>
    <row r="49" spans="2:9" ht="15.6" x14ac:dyDescent="0.25">
      <c r="B49" s="44">
        <f t="shared" si="0"/>
        <v>47</v>
      </c>
      <c r="C49" s="45"/>
      <c r="D49" s="46" t="s">
        <v>44</v>
      </c>
      <c r="E49" s="47" t="s">
        <v>42</v>
      </c>
      <c r="F49" s="48"/>
      <c r="G49" s="54">
        <v>0.29166666666666702</v>
      </c>
      <c r="H49" s="54">
        <v>0.58333333333333304</v>
      </c>
      <c r="I49" s="50">
        <f t="shared" si="1"/>
        <v>0.29166666666666602</v>
      </c>
    </row>
    <row r="50" spans="2:9" ht="15.6" x14ac:dyDescent="0.25">
      <c r="B50" s="44">
        <f t="shared" si="0"/>
        <v>48</v>
      </c>
      <c r="C50" s="45"/>
      <c r="D50" s="46" t="s">
        <v>45</v>
      </c>
      <c r="E50" s="47" t="s">
        <v>46</v>
      </c>
      <c r="F50" s="48"/>
      <c r="G50" s="49">
        <v>0.29166666666666702</v>
      </c>
      <c r="H50" s="49">
        <v>0.58333333333333304</v>
      </c>
      <c r="I50" s="50">
        <f t="shared" si="1"/>
        <v>0.29166666666666602</v>
      </c>
    </row>
    <row r="51" spans="2:9" ht="15.6" x14ac:dyDescent="0.25">
      <c r="B51" s="44">
        <f t="shared" si="0"/>
        <v>49</v>
      </c>
      <c r="C51" s="45"/>
      <c r="D51" s="46" t="s">
        <v>47</v>
      </c>
      <c r="E51" s="47" t="s">
        <v>46</v>
      </c>
      <c r="F51" s="48"/>
      <c r="G51" s="49">
        <v>0.29166666666666702</v>
      </c>
      <c r="H51" s="49">
        <v>0.58333333333333304</v>
      </c>
      <c r="I51" s="50">
        <f t="shared" si="1"/>
        <v>0.29166666666666602</v>
      </c>
    </row>
    <row r="52" spans="2:9" ht="15.6" x14ac:dyDescent="0.25">
      <c r="B52" s="44">
        <f t="shared" si="0"/>
        <v>50</v>
      </c>
      <c r="C52" s="45"/>
      <c r="D52" s="46" t="s">
        <v>48</v>
      </c>
      <c r="E52" s="47" t="s">
        <v>46</v>
      </c>
      <c r="F52" s="48"/>
      <c r="G52" s="49">
        <v>0.29166666666666702</v>
      </c>
      <c r="H52" s="49">
        <v>0.58333333333333304</v>
      </c>
      <c r="I52" s="50">
        <f t="shared" si="1"/>
        <v>0.29166666666666602</v>
      </c>
    </row>
    <row r="53" spans="2:9" ht="15.6" x14ac:dyDescent="0.25">
      <c r="B53" s="44">
        <f t="shared" si="0"/>
        <v>51</v>
      </c>
      <c r="C53" s="45"/>
      <c r="D53" s="46" t="s">
        <v>47</v>
      </c>
      <c r="E53" s="47" t="s">
        <v>46</v>
      </c>
      <c r="F53" s="48"/>
      <c r="G53" s="49">
        <v>0.29166666666666702</v>
      </c>
      <c r="H53" s="49">
        <v>0.58333333333333304</v>
      </c>
      <c r="I53" s="50">
        <f t="shared" si="1"/>
        <v>0.29166666666666602</v>
      </c>
    </row>
    <row r="54" spans="2:9" ht="15.6" x14ac:dyDescent="0.25">
      <c r="B54" s="44">
        <f t="shared" si="0"/>
        <v>52</v>
      </c>
      <c r="C54" s="45"/>
      <c r="D54" s="46" t="s">
        <v>47</v>
      </c>
      <c r="E54" s="47" t="s">
        <v>46</v>
      </c>
      <c r="F54" s="48"/>
      <c r="G54" s="49">
        <v>0.29166666666666702</v>
      </c>
      <c r="H54" s="49">
        <v>0.58333333333333304</v>
      </c>
      <c r="I54" s="50">
        <f t="shared" si="1"/>
        <v>0.29166666666666602</v>
      </c>
    </row>
    <row r="55" spans="2:9" ht="15.6" x14ac:dyDescent="0.25">
      <c r="B55" s="44">
        <f t="shared" si="0"/>
        <v>53</v>
      </c>
      <c r="C55" s="45"/>
      <c r="D55" s="46" t="s">
        <v>47</v>
      </c>
      <c r="E55" s="47" t="s">
        <v>46</v>
      </c>
      <c r="F55" s="48"/>
      <c r="G55" s="49">
        <v>0.29166666666666702</v>
      </c>
      <c r="H55" s="49">
        <v>0.58333333333333304</v>
      </c>
      <c r="I55" s="50">
        <f t="shared" si="1"/>
        <v>0.29166666666666602</v>
      </c>
    </row>
    <row r="56" spans="2:9" ht="15.6" x14ac:dyDescent="0.25">
      <c r="B56" s="44">
        <f t="shared" si="0"/>
        <v>54</v>
      </c>
      <c r="C56" s="45"/>
      <c r="D56" s="46" t="s">
        <v>49</v>
      </c>
      <c r="E56" s="47" t="s">
        <v>50</v>
      </c>
      <c r="F56" s="48"/>
      <c r="G56" s="49">
        <v>0.29166666666666702</v>
      </c>
      <c r="H56" s="49">
        <v>0.58333333333333304</v>
      </c>
      <c r="I56" s="50">
        <f t="shared" si="1"/>
        <v>0.29166666666666602</v>
      </c>
    </row>
    <row r="57" spans="2:9" ht="15.6" x14ac:dyDescent="0.25">
      <c r="B57" s="44">
        <f t="shared" si="0"/>
        <v>55</v>
      </c>
      <c r="C57" s="45"/>
      <c r="D57" s="46" t="s">
        <v>51</v>
      </c>
      <c r="E57" s="47" t="s">
        <v>50</v>
      </c>
      <c r="F57" s="48"/>
      <c r="G57" s="54">
        <v>0.29166666666666702</v>
      </c>
      <c r="H57" s="54">
        <v>0.58333333333333304</v>
      </c>
      <c r="I57" s="50">
        <f t="shared" si="1"/>
        <v>0.29166666666666602</v>
      </c>
    </row>
    <row r="58" spans="2:9" ht="15.6" x14ac:dyDescent="0.25">
      <c r="B58" s="44">
        <f t="shared" si="0"/>
        <v>56</v>
      </c>
      <c r="C58" s="45"/>
      <c r="D58" s="46" t="s">
        <v>51</v>
      </c>
      <c r="E58" s="47" t="s">
        <v>50</v>
      </c>
      <c r="F58" s="48"/>
      <c r="G58" s="49">
        <v>0.29166666666666702</v>
      </c>
      <c r="H58" s="49">
        <v>0.58333333333333304</v>
      </c>
      <c r="I58" s="50">
        <f t="shared" si="1"/>
        <v>0.29166666666666602</v>
      </c>
    </row>
    <row r="59" spans="2:9" ht="15.6" x14ac:dyDescent="0.25">
      <c r="B59" s="44">
        <f t="shared" si="0"/>
        <v>57</v>
      </c>
      <c r="C59" s="45"/>
      <c r="D59" s="46" t="s">
        <v>51</v>
      </c>
      <c r="E59" s="47" t="s">
        <v>50</v>
      </c>
      <c r="F59" s="48"/>
      <c r="G59" s="49">
        <v>0.29166666666666702</v>
      </c>
      <c r="H59" s="49">
        <v>0.58333333333333304</v>
      </c>
      <c r="I59" s="50">
        <f t="shared" si="1"/>
        <v>0.29166666666666602</v>
      </c>
    </row>
    <row r="60" spans="2:9" ht="15.6" x14ac:dyDescent="0.25">
      <c r="B60" s="44">
        <f t="shared" si="0"/>
        <v>58</v>
      </c>
      <c r="C60" s="45"/>
      <c r="D60" s="46" t="s">
        <v>51</v>
      </c>
      <c r="E60" s="47" t="s">
        <v>50</v>
      </c>
      <c r="F60" s="48"/>
      <c r="G60" s="49">
        <v>0.29166666666666702</v>
      </c>
      <c r="H60" s="49">
        <v>0.58333333333333304</v>
      </c>
      <c r="I60" s="50">
        <f t="shared" si="1"/>
        <v>0.29166666666666602</v>
      </c>
    </row>
    <row r="61" spans="2:9" ht="15.6" x14ac:dyDescent="0.25">
      <c r="B61" s="44">
        <f t="shared" si="0"/>
        <v>59</v>
      </c>
      <c r="C61" s="45"/>
      <c r="D61" s="46" t="s">
        <v>51</v>
      </c>
      <c r="E61" s="47" t="s">
        <v>50</v>
      </c>
      <c r="F61" s="48"/>
      <c r="G61" s="49">
        <v>0.29166666666666702</v>
      </c>
      <c r="H61" s="49">
        <v>0.58333333333333304</v>
      </c>
      <c r="I61" s="50">
        <f t="shared" si="1"/>
        <v>0.29166666666666602</v>
      </c>
    </row>
    <row r="62" spans="2:9" ht="15.6" x14ac:dyDescent="0.25">
      <c r="B62" s="44">
        <f t="shared" si="0"/>
        <v>60</v>
      </c>
      <c r="C62" s="45"/>
      <c r="D62" s="46" t="s">
        <v>51</v>
      </c>
      <c r="E62" s="47" t="s">
        <v>50</v>
      </c>
      <c r="F62" s="48"/>
      <c r="G62" s="49">
        <v>0.29166666666666702</v>
      </c>
      <c r="H62" s="49">
        <v>0.58333333333333304</v>
      </c>
      <c r="I62" s="50">
        <f t="shared" si="1"/>
        <v>0.29166666666666602</v>
      </c>
    </row>
    <row r="63" spans="2:9" ht="15.6" x14ac:dyDescent="0.25">
      <c r="B63" s="44">
        <f t="shared" si="0"/>
        <v>61</v>
      </c>
      <c r="C63" s="45"/>
      <c r="D63" s="46" t="s">
        <v>51</v>
      </c>
      <c r="E63" s="47" t="s">
        <v>50</v>
      </c>
      <c r="F63" s="48"/>
      <c r="G63" s="49">
        <v>0.29166666666666702</v>
      </c>
      <c r="H63" s="49">
        <v>0.58333333333333304</v>
      </c>
      <c r="I63" s="50">
        <f t="shared" si="1"/>
        <v>0.29166666666666602</v>
      </c>
    </row>
    <row r="64" spans="2:9" ht="15.6" x14ac:dyDescent="0.25">
      <c r="B64" s="44">
        <f t="shared" si="0"/>
        <v>62</v>
      </c>
      <c r="C64" s="45"/>
      <c r="D64" s="46" t="s">
        <v>52</v>
      </c>
      <c r="E64" s="47" t="s">
        <v>53</v>
      </c>
      <c r="F64" s="48"/>
      <c r="G64" s="49">
        <v>0.29166666666666702</v>
      </c>
      <c r="H64" s="49">
        <v>0.58333333333333304</v>
      </c>
      <c r="I64" s="50">
        <f t="shared" si="1"/>
        <v>0.29166666666666602</v>
      </c>
    </row>
    <row r="65" spans="2:9" ht="15.6" x14ac:dyDescent="0.25">
      <c r="B65" s="44">
        <f t="shared" si="0"/>
        <v>63</v>
      </c>
      <c r="C65" s="45"/>
      <c r="D65" s="46" t="s">
        <v>54</v>
      </c>
      <c r="E65" s="47" t="s">
        <v>53</v>
      </c>
      <c r="F65" s="48"/>
      <c r="G65" s="49">
        <v>0.29166666666666702</v>
      </c>
      <c r="H65" s="49">
        <v>0.58333333333333304</v>
      </c>
      <c r="I65" s="50">
        <f t="shared" si="1"/>
        <v>0.29166666666666602</v>
      </c>
    </row>
    <row r="66" spans="2:9" ht="15.6" x14ac:dyDescent="0.25">
      <c r="B66" s="44">
        <f t="shared" si="0"/>
        <v>64</v>
      </c>
      <c r="C66" s="45"/>
      <c r="D66" s="46" t="s">
        <v>55</v>
      </c>
      <c r="E66" s="47" t="s">
        <v>53</v>
      </c>
      <c r="F66" s="48"/>
      <c r="G66" s="49">
        <v>0.29166666666666702</v>
      </c>
      <c r="H66" s="49">
        <v>0.58333333333333304</v>
      </c>
      <c r="I66" s="50">
        <f t="shared" si="1"/>
        <v>0.29166666666666602</v>
      </c>
    </row>
    <row r="67" spans="2:9" ht="15.6" x14ac:dyDescent="0.25">
      <c r="B67" s="44">
        <f t="shared" ref="B67:B117" si="2">ROW()-2</f>
        <v>65</v>
      </c>
      <c r="C67" s="45"/>
      <c r="D67" s="46" t="s">
        <v>52</v>
      </c>
      <c r="E67" s="47" t="s">
        <v>53</v>
      </c>
      <c r="F67" s="48"/>
      <c r="G67" s="49">
        <v>0.29166666666666702</v>
      </c>
      <c r="H67" s="49">
        <v>0.58333333333333304</v>
      </c>
      <c r="I67" s="50">
        <f t="shared" ref="I67:I117" si="3">IF(B67="","",H67-G67)</f>
        <v>0.29166666666666602</v>
      </c>
    </row>
    <row r="68" spans="2:9" ht="15.6" x14ac:dyDescent="0.25">
      <c r="B68" s="44">
        <f t="shared" si="2"/>
        <v>66</v>
      </c>
      <c r="C68" s="45"/>
      <c r="D68" s="46" t="s">
        <v>56</v>
      </c>
      <c r="E68" s="47" t="s">
        <v>53</v>
      </c>
      <c r="F68" s="48"/>
      <c r="G68" s="54">
        <v>0.29166666666666702</v>
      </c>
      <c r="H68" s="54">
        <v>0.58333333333333304</v>
      </c>
      <c r="I68" s="50">
        <f t="shared" si="3"/>
        <v>0.29166666666666602</v>
      </c>
    </row>
    <row r="69" spans="2:9" ht="15.6" x14ac:dyDescent="0.25">
      <c r="B69" s="44">
        <f t="shared" si="2"/>
        <v>67</v>
      </c>
      <c r="C69" s="45"/>
      <c r="D69" s="46" t="s">
        <v>52</v>
      </c>
      <c r="E69" s="46" t="s">
        <v>53</v>
      </c>
      <c r="F69" s="48"/>
      <c r="G69" s="49">
        <v>0.29166666666666702</v>
      </c>
      <c r="H69" s="49">
        <v>0.58333333333333304</v>
      </c>
      <c r="I69" s="50">
        <f t="shared" si="3"/>
        <v>0.29166666666666602</v>
      </c>
    </row>
    <row r="70" spans="2:9" ht="15.6" x14ac:dyDescent="0.25">
      <c r="B70" s="44">
        <f t="shared" si="2"/>
        <v>68</v>
      </c>
      <c r="C70" s="45"/>
      <c r="D70" s="46" t="s">
        <v>52</v>
      </c>
      <c r="E70" s="47" t="s">
        <v>53</v>
      </c>
      <c r="F70" s="48"/>
      <c r="G70" s="49">
        <v>0.29166666666666702</v>
      </c>
      <c r="H70" s="49">
        <v>0.58333333333333304</v>
      </c>
      <c r="I70" s="50">
        <f t="shared" si="3"/>
        <v>0.29166666666666602</v>
      </c>
    </row>
    <row r="71" spans="2:9" ht="15.6" x14ac:dyDescent="0.25">
      <c r="B71" s="44">
        <f t="shared" si="2"/>
        <v>69</v>
      </c>
      <c r="C71" s="45"/>
      <c r="D71" s="46" t="s">
        <v>55</v>
      </c>
      <c r="E71" s="47" t="s">
        <v>53</v>
      </c>
      <c r="F71" s="48"/>
      <c r="G71" s="49">
        <v>0.29166666666666702</v>
      </c>
      <c r="H71" s="49">
        <v>0.58333333333333304</v>
      </c>
      <c r="I71" s="50">
        <f t="shared" si="3"/>
        <v>0.29166666666666602</v>
      </c>
    </row>
    <row r="72" spans="2:9" ht="15.6" x14ac:dyDescent="0.25">
      <c r="B72" s="44">
        <f t="shared" si="2"/>
        <v>70</v>
      </c>
      <c r="C72" s="45"/>
      <c r="D72" s="46" t="s">
        <v>57</v>
      </c>
      <c r="E72" s="47" t="s">
        <v>53</v>
      </c>
      <c r="F72" s="48"/>
      <c r="G72" s="49">
        <v>0.29166666666666702</v>
      </c>
      <c r="H72" s="49">
        <v>0.58333333333333304</v>
      </c>
      <c r="I72" s="50">
        <f t="shared" si="3"/>
        <v>0.29166666666666602</v>
      </c>
    </row>
    <row r="73" spans="2:9" ht="15.6" x14ac:dyDescent="0.25">
      <c r="B73" s="44">
        <f t="shared" si="2"/>
        <v>71</v>
      </c>
      <c r="C73" s="45"/>
      <c r="D73" s="46" t="s">
        <v>52</v>
      </c>
      <c r="E73" s="47" t="s">
        <v>53</v>
      </c>
      <c r="F73" s="48"/>
      <c r="G73" s="49">
        <v>0.29166666666666702</v>
      </c>
      <c r="H73" s="49">
        <v>0.58333333333333304</v>
      </c>
      <c r="I73" s="50">
        <f t="shared" si="3"/>
        <v>0.29166666666666602</v>
      </c>
    </row>
    <row r="74" spans="2:9" ht="15.6" x14ac:dyDescent="0.25">
      <c r="B74" s="44">
        <f t="shared" si="2"/>
        <v>72</v>
      </c>
      <c r="C74" s="45"/>
      <c r="D74" s="46" t="s">
        <v>52</v>
      </c>
      <c r="E74" s="47" t="s">
        <v>53</v>
      </c>
      <c r="F74" s="48"/>
      <c r="G74" s="49">
        <v>0.29166666666666702</v>
      </c>
      <c r="H74" s="49">
        <v>0.58333333333333304</v>
      </c>
      <c r="I74" s="50">
        <f t="shared" si="3"/>
        <v>0.29166666666666602</v>
      </c>
    </row>
    <row r="75" spans="2:9" ht="15.6" x14ac:dyDescent="0.25">
      <c r="B75" s="44">
        <f t="shared" si="2"/>
        <v>73</v>
      </c>
      <c r="C75" s="45"/>
      <c r="D75" s="46" t="s">
        <v>52</v>
      </c>
      <c r="E75" s="47" t="s">
        <v>53</v>
      </c>
      <c r="F75" s="48"/>
      <c r="G75" s="49">
        <v>0.29166666666666702</v>
      </c>
      <c r="H75" s="49">
        <v>0.58333333333333304</v>
      </c>
      <c r="I75" s="50">
        <f t="shared" si="3"/>
        <v>0.29166666666666602</v>
      </c>
    </row>
    <row r="76" spans="2:9" ht="15.6" x14ac:dyDescent="0.25">
      <c r="B76" s="44">
        <f t="shared" si="2"/>
        <v>74</v>
      </c>
      <c r="C76" s="45"/>
      <c r="D76" s="46" t="s">
        <v>52</v>
      </c>
      <c r="E76" s="47" t="s">
        <v>53</v>
      </c>
      <c r="F76" s="48"/>
      <c r="G76" s="49">
        <v>0.29166666666666702</v>
      </c>
      <c r="H76" s="49">
        <v>0.58333333333333304</v>
      </c>
      <c r="I76" s="50">
        <f t="shared" si="3"/>
        <v>0.29166666666666602</v>
      </c>
    </row>
    <row r="77" spans="2:9" ht="15.6" x14ac:dyDescent="0.25">
      <c r="B77" s="44">
        <f t="shared" si="2"/>
        <v>75</v>
      </c>
      <c r="C77" s="45"/>
      <c r="D77" s="46" t="s">
        <v>52</v>
      </c>
      <c r="E77" s="47" t="s">
        <v>53</v>
      </c>
      <c r="F77" s="48"/>
      <c r="G77" s="49">
        <v>0.29166666666666702</v>
      </c>
      <c r="H77" s="49">
        <v>0.58333333333333304</v>
      </c>
      <c r="I77" s="50">
        <f t="shared" si="3"/>
        <v>0.29166666666666602</v>
      </c>
    </row>
    <row r="78" spans="2:9" ht="15.6" x14ac:dyDescent="0.25">
      <c r="B78" s="44">
        <f t="shared" si="2"/>
        <v>76</v>
      </c>
      <c r="C78" s="45"/>
      <c r="D78" s="46" t="s">
        <v>58</v>
      </c>
      <c r="E78" s="47" t="s">
        <v>59</v>
      </c>
      <c r="F78" s="48"/>
      <c r="G78" s="49">
        <v>0.29166666666666702</v>
      </c>
      <c r="H78" s="49">
        <v>0.58333333333333304</v>
      </c>
      <c r="I78" s="50">
        <f t="shared" si="3"/>
        <v>0.29166666666666602</v>
      </c>
    </row>
    <row r="79" spans="2:9" ht="15.6" x14ac:dyDescent="0.25">
      <c r="B79" s="44">
        <f t="shared" si="2"/>
        <v>77</v>
      </c>
      <c r="C79" s="45"/>
      <c r="D79" s="46" t="s">
        <v>58</v>
      </c>
      <c r="E79" s="47" t="s">
        <v>59</v>
      </c>
      <c r="F79" s="48"/>
      <c r="G79" s="49">
        <v>0.29166666666666669</v>
      </c>
      <c r="H79" s="49">
        <v>0.58333333333333337</v>
      </c>
      <c r="I79" s="50">
        <f t="shared" si="3"/>
        <v>0.29166666666666669</v>
      </c>
    </row>
    <row r="80" spans="2:9" ht="15.6" x14ac:dyDescent="0.25">
      <c r="B80" s="44">
        <f t="shared" si="2"/>
        <v>78</v>
      </c>
      <c r="C80" s="45"/>
      <c r="D80" s="46" t="s">
        <v>60</v>
      </c>
      <c r="E80" s="47" t="s">
        <v>61</v>
      </c>
      <c r="F80" s="48"/>
      <c r="G80" s="49">
        <v>0.29166666666666702</v>
      </c>
      <c r="H80" s="49">
        <v>0.58333333333333304</v>
      </c>
      <c r="I80" s="50">
        <f t="shared" si="3"/>
        <v>0.29166666666666602</v>
      </c>
    </row>
    <row r="81" spans="2:9" ht="15.6" x14ac:dyDescent="0.25">
      <c r="B81" s="44">
        <f t="shared" si="2"/>
        <v>79</v>
      </c>
      <c r="C81" s="45"/>
      <c r="D81" s="46" t="s">
        <v>60</v>
      </c>
      <c r="E81" s="47" t="s">
        <v>61</v>
      </c>
      <c r="F81" s="48"/>
      <c r="G81" s="49">
        <v>0.29166666666666702</v>
      </c>
      <c r="H81" s="49">
        <v>0.58333333333333304</v>
      </c>
      <c r="I81" s="50">
        <f t="shared" si="3"/>
        <v>0.29166666666666602</v>
      </c>
    </row>
    <row r="82" spans="2:9" ht="15.6" x14ac:dyDescent="0.25">
      <c r="B82" s="44">
        <f t="shared" si="2"/>
        <v>80</v>
      </c>
      <c r="C82" s="45"/>
      <c r="D82" s="46" t="s">
        <v>26</v>
      </c>
      <c r="E82" s="47" t="s">
        <v>24</v>
      </c>
      <c r="F82" s="48"/>
      <c r="G82" s="49">
        <v>0.29166666666666702</v>
      </c>
      <c r="H82" s="49">
        <v>0.58333333333333304</v>
      </c>
      <c r="I82" s="50">
        <f t="shared" si="3"/>
        <v>0.29166666666666602</v>
      </c>
    </row>
    <row r="83" spans="2:9" ht="15.6" x14ac:dyDescent="0.25">
      <c r="B83" s="44">
        <f t="shared" si="2"/>
        <v>81</v>
      </c>
      <c r="C83" s="45"/>
      <c r="D83" s="46" t="s">
        <v>25</v>
      </c>
      <c r="E83" s="47" t="s">
        <v>24</v>
      </c>
      <c r="F83" s="48"/>
      <c r="G83" s="49">
        <v>0.29166666666666702</v>
      </c>
      <c r="H83" s="49">
        <v>0.58333333333333304</v>
      </c>
      <c r="I83" s="50">
        <f t="shared" si="3"/>
        <v>0.29166666666666602</v>
      </c>
    </row>
    <row r="84" spans="2:9" ht="15.6" x14ac:dyDescent="0.25">
      <c r="B84" s="44">
        <f t="shared" si="2"/>
        <v>82</v>
      </c>
      <c r="C84" s="45"/>
      <c r="D84" s="46" t="s">
        <v>62</v>
      </c>
      <c r="E84" s="47" t="s">
        <v>24</v>
      </c>
      <c r="F84" s="48"/>
      <c r="G84" s="49">
        <v>0.29166666666666702</v>
      </c>
      <c r="H84" s="49">
        <v>0.58333333333333304</v>
      </c>
      <c r="I84" s="50">
        <f t="shared" si="3"/>
        <v>0.29166666666666602</v>
      </c>
    </row>
    <row r="85" spans="2:9" ht="15.6" x14ac:dyDescent="0.25">
      <c r="B85" s="44">
        <f t="shared" si="2"/>
        <v>83</v>
      </c>
      <c r="C85" s="45"/>
      <c r="D85" s="46" t="s">
        <v>27</v>
      </c>
      <c r="E85" s="47" t="s">
        <v>63</v>
      </c>
      <c r="F85" s="48"/>
      <c r="G85" s="49">
        <v>0.29166666666666702</v>
      </c>
      <c r="H85" s="49">
        <v>0.58333333333333304</v>
      </c>
      <c r="I85" s="50">
        <f t="shared" si="3"/>
        <v>0.29166666666666602</v>
      </c>
    </row>
    <row r="86" spans="2:9" ht="15.6" x14ac:dyDescent="0.25">
      <c r="B86" s="44">
        <f t="shared" si="2"/>
        <v>84</v>
      </c>
      <c r="C86" s="45"/>
      <c r="D86" s="46" t="s">
        <v>64</v>
      </c>
      <c r="E86" s="47" t="s">
        <v>65</v>
      </c>
      <c r="F86" s="48"/>
      <c r="G86" s="49">
        <v>0.29166666666666702</v>
      </c>
      <c r="H86" s="49">
        <v>0.58333333333333304</v>
      </c>
      <c r="I86" s="50">
        <f t="shared" si="3"/>
        <v>0.29166666666666602</v>
      </c>
    </row>
    <row r="87" spans="2:9" ht="15.6" x14ac:dyDescent="0.25">
      <c r="B87" s="44">
        <f t="shared" si="2"/>
        <v>85</v>
      </c>
      <c r="C87" s="45"/>
      <c r="D87" s="47" t="s">
        <v>25</v>
      </c>
      <c r="E87" s="46" t="s">
        <v>24</v>
      </c>
      <c r="F87" s="48"/>
      <c r="G87" s="49">
        <v>0.29166666666666702</v>
      </c>
      <c r="H87" s="49">
        <v>0.58333333333333304</v>
      </c>
      <c r="I87" s="50">
        <f t="shared" si="3"/>
        <v>0.29166666666666602</v>
      </c>
    </row>
    <row r="88" spans="2:9" ht="15.6" x14ac:dyDescent="0.25">
      <c r="B88" s="44">
        <f t="shared" si="2"/>
        <v>86</v>
      </c>
      <c r="C88" s="45"/>
      <c r="D88" s="46" t="s">
        <v>66</v>
      </c>
      <c r="E88" s="47" t="s">
        <v>24</v>
      </c>
      <c r="F88" s="48"/>
      <c r="G88" s="49">
        <v>0.29166666666666702</v>
      </c>
      <c r="H88" s="49">
        <v>0.58333333333333304</v>
      </c>
      <c r="I88" s="50">
        <f t="shared" si="3"/>
        <v>0.29166666666666602</v>
      </c>
    </row>
    <row r="89" spans="2:9" ht="15.6" x14ac:dyDescent="0.25">
      <c r="B89" s="44">
        <f t="shared" si="2"/>
        <v>87</v>
      </c>
      <c r="C89" s="45"/>
      <c r="D89" s="46" t="s">
        <v>27</v>
      </c>
      <c r="E89" s="47" t="s">
        <v>24</v>
      </c>
      <c r="F89" s="48"/>
      <c r="G89" s="49">
        <v>0.29166666666666702</v>
      </c>
      <c r="H89" s="49">
        <v>0.58333333333333304</v>
      </c>
      <c r="I89" s="50">
        <f t="shared" si="3"/>
        <v>0.29166666666666602</v>
      </c>
    </row>
    <row r="90" spans="2:9" ht="15.6" x14ac:dyDescent="0.25">
      <c r="B90" s="44">
        <f t="shared" si="2"/>
        <v>88</v>
      </c>
      <c r="C90" s="45"/>
      <c r="D90" s="46" t="s">
        <v>26</v>
      </c>
      <c r="E90" s="47" t="s">
        <v>24</v>
      </c>
      <c r="F90" s="48"/>
      <c r="G90" s="49">
        <v>0.29166666666666702</v>
      </c>
      <c r="H90" s="49">
        <v>0.58333333333333304</v>
      </c>
      <c r="I90" s="50">
        <f t="shared" si="3"/>
        <v>0.29166666666666602</v>
      </c>
    </row>
    <row r="91" spans="2:9" ht="15.6" x14ac:dyDescent="0.25">
      <c r="B91" s="44">
        <f t="shared" si="2"/>
        <v>89</v>
      </c>
      <c r="C91" s="45"/>
      <c r="D91" s="46" t="s">
        <v>26</v>
      </c>
      <c r="E91" s="47" t="s">
        <v>24</v>
      </c>
      <c r="F91" s="48"/>
      <c r="G91" s="49">
        <v>0.29166666666666702</v>
      </c>
      <c r="H91" s="49">
        <v>0.58333333333333304</v>
      </c>
      <c r="I91" s="50">
        <f t="shared" si="3"/>
        <v>0.29166666666666602</v>
      </c>
    </row>
    <row r="92" spans="2:9" ht="15.6" x14ac:dyDescent="0.25">
      <c r="B92" s="44">
        <f t="shared" si="2"/>
        <v>90</v>
      </c>
      <c r="C92" s="45"/>
      <c r="D92" s="46" t="s">
        <v>67</v>
      </c>
      <c r="E92" s="47" t="s">
        <v>68</v>
      </c>
      <c r="F92" s="48"/>
      <c r="G92" s="54">
        <v>0.29166666666666702</v>
      </c>
      <c r="H92" s="54">
        <v>0.58333333333333304</v>
      </c>
      <c r="I92" s="50">
        <f t="shared" si="3"/>
        <v>0.29166666666666602</v>
      </c>
    </row>
    <row r="93" spans="2:9" ht="15.6" x14ac:dyDescent="0.25">
      <c r="B93" s="44">
        <f t="shared" si="2"/>
        <v>91</v>
      </c>
      <c r="C93" s="45"/>
      <c r="D93" s="46" t="s">
        <v>69</v>
      </c>
      <c r="E93" s="47" t="s">
        <v>68</v>
      </c>
      <c r="F93" s="48"/>
      <c r="G93" s="54">
        <v>0.29166666666666702</v>
      </c>
      <c r="H93" s="54">
        <v>0.58333333333333304</v>
      </c>
      <c r="I93" s="50">
        <f t="shared" si="3"/>
        <v>0.29166666666666602</v>
      </c>
    </row>
    <row r="94" spans="2:9" ht="15.6" x14ac:dyDescent="0.25">
      <c r="B94" s="44">
        <f t="shared" si="2"/>
        <v>92</v>
      </c>
      <c r="C94" s="45"/>
      <c r="D94" s="46" t="s">
        <v>67</v>
      </c>
      <c r="E94" s="47" t="s">
        <v>68</v>
      </c>
      <c r="F94" s="48"/>
      <c r="G94" s="49">
        <v>0.29166666666666702</v>
      </c>
      <c r="H94" s="49">
        <v>0.58333333333333304</v>
      </c>
      <c r="I94" s="50">
        <f t="shared" si="3"/>
        <v>0.29166666666666602</v>
      </c>
    </row>
    <row r="95" spans="2:9" ht="15.6" x14ac:dyDescent="0.25">
      <c r="B95" s="44">
        <f t="shared" si="2"/>
        <v>93</v>
      </c>
      <c r="C95" s="45"/>
      <c r="D95" s="46" t="s">
        <v>70</v>
      </c>
      <c r="E95" s="47" t="s">
        <v>71</v>
      </c>
      <c r="F95" s="48"/>
      <c r="G95" s="49">
        <v>0.29166666666666702</v>
      </c>
      <c r="H95" s="49">
        <v>0.58333333333333304</v>
      </c>
      <c r="I95" s="50">
        <f t="shared" si="3"/>
        <v>0.29166666666666602</v>
      </c>
    </row>
    <row r="96" spans="2:9" ht="15.6" x14ac:dyDescent="0.25">
      <c r="B96" s="44">
        <f t="shared" si="2"/>
        <v>94</v>
      </c>
      <c r="C96" s="45"/>
      <c r="D96" s="46" t="s">
        <v>70</v>
      </c>
      <c r="E96" s="47" t="s">
        <v>71</v>
      </c>
      <c r="F96" s="48"/>
      <c r="G96" s="49">
        <v>0.29166666666666702</v>
      </c>
      <c r="H96" s="49">
        <v>0.58333333333333304</v>
      </c>
      <c r="I96" s="50">
        <f t="shared" si="3"/>
        <v>0.29166666666666602</v>
      </c>
    </row>
    <row r="97" spans="2:9" ht="15.6" x14ac:dyDescent="0.25">
      <c r="B97" s="44">
        <f t="shared" si="2"/>
        <v>95</v>
      </c>
      <c r="C97" s="45"/>
      <c r="D97" s="46" t="s">
        <v>70</v>
      </c>
      <c r="E97" s="47" t="s">
        <v>71</v>
      </c>
      <c r="F97" s="48"/>
      <c r="G97" s="49">
        <v>0.29166666666666702</v>
      </c>
      <c r="H97" s="49">
        <v>0.58333333333333304</v>
      </c>
      <c r="I97" s="50">
        <f t="shared" si="3"/>
        <v>0.29166666666666602</v>
      </c>
    </row>
    <row r="98" spans="2:9" ht="15.6" x14ac:dyDescent="0.25">
      <c r="B98" s="44">
        <f t="shared" si="2"/>
        <v>96</v>
      </c>
      <c r="C98" s="45"/>
      <c r="D98" s="46" t="s">
        <v>70</v>
      </c>
      <c r="E98" s="47" t="s">
        <v>71</v>
      </c>
      <c r="F98" s="48"/>
      <c r="G98" s="49">
        <v>0.29166666666666702</v>
      </c>
      <c r="H98" s="49">
        <v>0.58333333333333304</v>
      </c>
      <c r="I98" s="50">
        <f t="shared" si="3"/>
        <v>0.29166666666666602</v>
      </c>
    </row>
    <row r="99" spans="2:9" ht="15.6" x14ac:dyDescent="0.25">
      <c r="B99" s="44">
        <f t="shared" si="2"/>
        <v>97</v>
      </c>
      <c r="C99" s="45"/>
      <c r="D99" s="46" t="s">
        <v>72</v>
      </c>
      <c r="E99" s="47" t="s">
        <v>71</v>
      </c>
      <c r="F99" s="48"/>
      <c r="G99" s="54">
        <v>0.29166666666666702</v>
      </c>
      <c r="H99" s="54">
        <v>0.58333333333333304</v>
      </c>
      <c r="I99" s="50">
        <f t="shared" si="3"/>
        <v>0.29166666666666602</v>
      </c>
    </row>
    <row r="100" spans="2:9" ht="15.6" x14ac:dyDescent="0.25">
      <c r="B100" s="44">
        <f t="shared" si="2"/>
        <v>98</v>
      </c>
      <c r="C100" s="45"/>
      <c r="D100" s="46" t="s">
        <v>70</v>
      </c>
      <c r="E100" s="47" t="s">
        <v>71</v>
      </c>
      <c r="F100" s="48"/>
      <c r="G100" s="49">
        <v>0.29166666666666702</v>
      </c>
      <c r="H100" s="49">
        <v>0.58333333333333304</v>
      </c>
      <c r="I100" s="50">
        <f t="shared" si="3"/>
        <v>0.29166666666666602</v>
      </c>
    </row>
    <row r="101" spans="2:9" ht="15.6" x14ac:dyDescent="0.25">
      <c r="B101" s="44">
        <f t="shared" si="2"/>
        <v>99</v>
      </c>
      <c r="C101" s="45"/>
      <c r="D101" s="46" t="s">
        <v>70</v>
      </c>
      <c r="E101" s="47" t="s">
        <v>71</v>
      </c>
      <c r="F101" s="48"/>
      <c r="G101" s="54">
        <v>0.29166666666666702</v>
      </c>
      <c r="H101" s="54">
        <v>0.58333333333333304</v>
      </c>
      <c r="I101" s="50">
        <f t="shared" si="3"/>
        <v>0.29166666666666602</v>
      </c>
    </row>
    <row r="102" spans="2:9" ht="15.6" x14ac:dyDescent="0.25">
      <c r="B102" s="44">
        <f t="shared" si="2"/>
        <v>100</v>
      </c>
      <c r="C102" s="45"/>
      <c r="D102" s="46" t="s">
        <v>70</v>
      </c>
      <c r="E102" s="47" t="s">
        <v>71</v>
      </c>
      <c r="F102" s="48"/>
      <c r="G102" s="49">
        <v>0.29166666666666702</v>
      </c>
      <c r="H102" s="49">
        <v>0.58333333333333304</v>
      </c>
      <c r="I102" s="50">
        <f t="shared" si="3"/>
        <v>0.29166666666666602</v>
      </c>
    </row>
    <row r="103" spans="2:9" ht="15.6" x14ac:dyDescent="0.25">
      <c r="B103" s="44">
        <f t="shared" si="2"/>
        <v>101</v>
      </c>
      <c r="C103" s="45"/>
      <c r="D103" s="46" t="s">
        <v>70</v>
      </c>
      <c r="E103" s="47" t="s">
        <v>71</v>
      </c>
      <c r="F103" s="48"/>
      <c r="G103" s="49">
        <v>0.29166666666666702</v>
      </c>
      <c r="H103" s="49">
        <v>0.58333333333333304</v>
      </c>
      <c r="I103" s="50">
        <f t="shared" si="3"/>
        <v>0.29166666666666602</v>
      </c>
    </row>
    <row r="104" spans="2:9" ht="15.6" x14ac:dyDescent="0.25">
      <c r="B104" s="44">
        <f t="shared" si="2"/>
        <v>102</v>
      </c>
      <c r="C104" s="45"/>
      <c r="D104" s="46" t="s">
        <v>73</v>
      </c>
      <c r="E104" s="47" t="s">
        <v>74</v>
      </c>
      <c r="F104" s="48"/>
      <c r="G104" s="49">
        <v>0.29166666666666702</v>
      </c>
      <c r="H104" s="49">
        <v>0.58333333333333304</v>
      </c>
      <c r="I104" s="50">
        <f t="shared" si="3"/>
        <v>0.29166666666666602</v>
      </c>
    </row>
    <row r="105" spans="2:9" ht="15.6" x14ac:dyDescent="0.25">
      <c r="B105" s="44">
        <f t="shared" si="2"/>
        <v>103</v>
      </c>
      <c r="C105" s="45"/>
      <c r="D105" s="46" t="s">
        <v>73</v>
      </c>
      <c r="E105" s="47" t="s">
        <v>74</v>
      </c>
      <c r="F105" s="48"/>
      <c r="G105" s="49">
        <v>0.29166666666666702</v>
      </c>
      <c r="H105" s="49">
        <v>0.58333333333333304</v>
      </c>
      <c r="I105" s="50">
        <f t="shared" si="3"/>
        <v>0.29166666666666602</v>
      </c>
    </row>
    <row r="106" spans="2:9" ht="15.6" x14ac:dyDescent="0.25">
      <c r="B106" s="44">
        <f t="shared" si="2"/>
        <v>104</v>
      </c>
      <c r="C106" s="45"/>
      <c r="D106" s="46" t="s">
        <v>75</v>
      </c>
      <c r="E106" s="47" t="s">
        <v>74</v>
      </c>
      <c r="F106" s="48"/>
      <c r="G106" s="49">
        <v>0.29166666666666702</v>
      </c>
      <c r="H106" s="49">
        <v>0.58333333333333304</v>
      </c>
      <c r="I106" s="50">
        <f t="shared" si="3"/>
        <v>0.29166666666666602</v>
      </c>
    </row>
    <row r="107" spans="2:9" ht="15.6" x14ac:dyDescent="0.25">
      <c r="B107" s="44">
        <f t="shared" si="2"/>
        <v>105</v>
      </c>
      <c r="C107" s="45"/>
      <c r="D107" s="46" t="s">
        <v>73</v>
      </c>
      <c r="E107" s="47" t="s">
        <v>74</v>
      </c>
      <c r="F107" s="48"/>
      <c r="G107" s="54">
        <v>0.29166666666666702</v>
      </c>
      <c r="H107" s="54">
        <v>0.58333333333333304</v>
      </c>
      <c r="I107" s="50">
        <f t="shared" si="3"/>
        <v>0.29166666666666602</v>
      </c>
    </row>
    <row r="108" spans="2:9" ht="15.6" x14ac:dyDescent="0.25">
      <c r="B108" s="44">
        <f t="shared" si="2"/>
        <v>106</v>
      </c>
      <c r="C108" s="45"/>
      <c r="D108" s="46" t="s">
        <v>73</v>
      </c>
      <c r="E108" s="47" t="s">
        <v>74</v>
      </c>
      <c r="F108" s="48"/>
      <c r="G108" s="49">
        <v>0.29166666666666702</v>
      </c>
      <c r="H108" s="49">
        <v>0.58333333333333304</v>
      </c>
      <c r="I108" s="50">
        <f t="shared" si="3"/>
        <v>0.29166666666666602</v>
      </c>
    </row>
    <row r="109" spans="2:9" ht="15.6" x14ac:dyDescent="0.25">
      <c r="B109" s="44">
        <f t="shared" si="2"/>
        <v>107</v>
      </c>
      <c r="C109" s="45"/>
      <c r="D109" s="46" t="s">
        <v>73</v>
      </c>
      <c r="E109" s="47" t="s">
        <v>74</v>
      </c>
      <c r="F109" s="48"/>
      <c r="G109" s="54">
        <v>0.29166666666666702</v>
      </c>
      <c r="H109" s="54">
        <v>0.58333333333333304</v>
      </c>
      <c r="I109" s="50">
        <f t="shared" si="3"/>
        <v>0.29166666666666602</v>
      </c>
    </row>
    <row r="110" spans="2:9" ht="15.6" x14ac:dyDescent="0.25">
      <c r="B110" s="44">
        <f t="shared" si="2"/>
        <v>108</v>
      </c>
      <c r="C110" s="45"/>
      <c r="D110" s="46" t="s">
        <v>73</v>
      </c>
      <c r="E110" s="47" t="s">
        <v>74</v>
      </c>
      <c r="F110" s="48"/>
      <c r="G110" s="49">
        <v>0.29166666666666702</v>
      </c>
      <c r="H110" s="49">
        <v>0.58333333333333304</v>
      </c>
      <c r="I110" s="50">
        <f t="shared" si="3"/>
        <v>0.29166666666666602</v>
      </c>
    </row>
    <row r="111" spans="2:9" ht="15.6" x14ac:dyDescent="0.25">
      <c r="B111" s="44">
        <f t="shared" si="2"/>
        <v>109</v>
      </c>
      <c r="C111" s="45"/>
      <c r="D111" s="46" t="s">
        <v>73</v>
      </c>
      <c r="E111" s="47" t="s">
        <v>74</v>
      </c>
      <c r="F111" s="48"/>
      <c r="G111" s="49">
        <v>0.29166666666666702</v>
      </c>
      <c r="H111" s="49">
        <v>0.58333333333333304</v>
      </c>
      <c r="I111" s="50">
        <f t="shared" si="3"/>
        <v>0.29166666666666602</v>
      </c>
    </row>
    <row r="112" spans="2:9" ht="15.6" x14ac:dyDescent="0.25">
      <c r="B112" s="44">
        <f t="shared" si="2"/>
        <v>110</v>
      </c>
      <c r="C112" s="45"/>
      <c r="D112" s="46" t="s">
        <v>62</v>
      </c>
      <c r="E112" s="47" t="s">
        <v>63</v>
      </c>
      <c r="F112" s="48"/>
      <c r="G112" s="54">
        <v>0.29166666666666702</v>
      </c>
      <c r="H112" s="54">
        <v>0.58333333333333304</v>
      </c>
      <c r="I112" s="50">
        <f t="shared" si="3"/>
        <v>0.29166666666666602</v>
      </c>
    </row>
    <row r="113" spans="2:9" ht="15.6" x14ac:dyDescent="0.25">
      <c r="B113" s="44">
        <f t="shared" si="2"/>
        <v>111</v>
      </c>
      <c r="C113" s="45"/>
      <c r="D113" s="46" t="s">
        <v>62</v>
      </c>
      <c r="E113" s="47" t="s">
        <v>63</v>
      </c>
      <c r="F113" s="48"/>
      <c r="G113" s="54">
        <v>0.29166666666666702</v>
      </c>
      <c r="H113" s="54">
        <v>0.58333333333333304</v>
      </c>
      <c r="I113" s="50">
        <f t="shared" si="3"/>
        <v>0.29166666666666602</v>
      </c>
    </row>
    <row r="114" spans="2:9" ht="15.6" x14ac:dyDescent="0.25">
      <c r="B114" s="44">
        <f t="shared" si="2"/>
        <v>112</v>
      </c>
      <c r="C114" s="45"/>
      <c r="D114" s="46" t="s">
        <v>62</v>
      </c>
      <c r="E114" s="47" t="s">
        <v>63</v>
      </c>
      <c r="F114" s="48"/>
      <c r="G114" s="49">
        <v>0.29166666666666702</v>
      </c>
      <c r="H114" s="49">
        <v>0.58333333333333304</v>
      </c>
      <c r="I114" s="50">
        <f t="shared" si="3"/>
        <v>0.29166666666666602</v>
      </c>
    </row>
    <row r="115" spans="2:9" ht="15.6" x14ac:dyDescent="0.25">
      <c r="B115" s="44">
        <f t="shared" si="2"/>
        <v>113</v>
      </c>
      <c r="C115" s="45"/>
      <c r="D115" s="46" t="s">
        <v>62</v>
      </c>
      <c r="E115" s="47" t="s">
        <v>63</v>
      </c>
      <c r="F115" s="48"/>
      <c r="G115" s="49">
        <v>0.29166666666666702</v>
      </c>
      <c r="H115" s="49">
        <v>0.58333333333333304</v>
      </c>
      <c r="I115" s="50">
        <f t="shared" si="3"/>
        <v>0.29166666666666602</v>
      </c>
    </row>
    <row r="116" spans="2:9" ht="15.6" x14ac:dyDescent="0.25">
      <c r="B116" s="44">
        <f t="shared" si="2"/>
        <v>114</v>
      </c>
      <c r="C116" s="45"/>
      <c r="D116" s="46" t="s">
        <v>76</v>
      </c>
      <c r="E116" s="47" t="s">
        <v>63</v>
      </c>
      <c r="F116" s="48"/>
      <c r="G116" s="49">
        <v>0.29166666666666702</v>
      </c>
      <c r="H116" s="49">
        <v>0.58333333333333304</v>
      </c>
      <c r="I116" s="50">
        <f t="shared" si="3"/>
        <v>0.29166666666666602</v>
      </c>
    </row>
    <row r="117" spans="2:9" ht="15.6" x14ac:dyDescent="0.25">
      <c r="B117" s="44">
        <f t="shared" si="2"/>
        <v>115</v>
      </c>
      <c r="C117" s="45"/>
      <c r="D117" s="46" t="s">
        <v>77</v>
      </c>
      <c r="E117" s="47" t="s">
        <v>78</v>
      </c>
      <c r="F117" s="48"/>
      <c r="G117" s="49">
        <v>0.29166666666666702</v>
      </c>
      <c r="H117" s="49">
        <v>0.58333333333333304</v>
      </c>
      <c r="I117" s="50">
        <f t="shared" si="3"/>
        <v>0.29166666666666602</v>
      </c>
    </row>
  </sheetData>
  <mergeCells count="1">
    <mergeCell ref="B1:I1"/>
  </mergeCells>
  <printOptions horizontalCentered="1" verticalCentered="1"/>
  <pageMargins left="0.70866141732283472" right="0.70866141732283472" top="0.74803149606299213" bottom="0.74803149606299213" header="0.31496062992125984" footer="0.31496062992125984"/>
  <pageSetup paperSize="9" scale="86" orientation="landscape" r:id="rId1"/>
  <rowBreaks count="2" manualBreakCount="2">
    <brk id="106" max="16383" man="1"/>
    <brk id="89" max="16383" man="1"/>
  </rowBreaks>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D39FC-5EA8-42B8-9644-E3F7F5FF834C}">
  <dimension ref="A2:S168"/>
  <sheetViews>
    <sheetView showGridLines="0" rightToLeft="1" workbookViewId="0">
      <pane ySplit="6" topLeftCell="A7" activePane="bottomLeft" state="frozen"/>
      <selection pane="bottomLeft"/>
    </sheetView>
  </sheetViews>
  <sheetFormatPr defaultColWidth="9" defaultRowHeight="13.8" x14ac:dyDescent="0.25"/>
  <cols>
    <col min="1" max="1" width="5.09765625" style="7" customWidth="1"/>
    <col min="2" max="2" width="14.19921875" style="2" customWidth="1"/>
    <col min="3" max="3" width="7.296875" style="2" customWidth="1"/>
    <col min="4" max="4" width="26.8984375" style="7" bestFit="1" customWidth="1"/>
    <col min="5" max="5" width="11.296875" style="7" customWidth="1"/>
    <col min="6" max="6" width="10.5" style="7" customWidth="1"/>
    <col min="7" max="7" width="12.09765625" style="7" customWidth="1"/>
    <col min="8" max="8" width="10.296875" style="7" customWidth="1"/>
    <col min="9" max="9" width="9.3984375" style="7" customWidth="1"/>
    <col min="10" max="10" width="10.3984375" style="7" customWidth="1"/>
    <col min="11" max="15" width="11.09765625" style="7" customWidth="1"/>
    <col min="16" max="16384" width="9" style="7"/>
  </cols>
  <sheetData>
    <row r="2" spans="1:19" ht="54" customHeight="1" thickBot="1" x14ac:dyDescent="0.3">
      <c r="A2" s="108" t="s">
        <v>17</v>
      </c>
      <c r="B2" s="108"/>
      <c r="C2" s="108"/>
      <c r="D2" s="108"/>
      <c r="E2" s="108"/>
      <c r="F2" s="108"/>
      <c r="G2" s="108"/>
      <c r="H2" s="108"/>
      <c r="I2" s="108"/>
      <c r="J2" s="108"/>
      <c r="K2" s="108"/>
      <c r="L2" s="108"/>
      <c r="M2" s="108"/>
      <c r="N2" s="108"/>
      <c r="O2" s="108"/>
      <c r="P2" s="12"/>
      <c r="Q2" s="12"/>
      <c r="R2" s="12"/>
      <c r="S2" s="12"/>
    </row>
    <row r="3" spans="1:19" ht="25.2" customHeight="1" thickBot="1" x14ac:dyDescent="0.3">
      <c r="A3" s="109" t="s">
        <v>16</v>
      </c>
      <c r="B3" s="110"/>
      <c r="C3" s="73"/>
      <c r="D3" s="11">
        <v>3.472222222222222E-3</v>
      </c>
      <c r="J3" s="80" t="s">
        <v>13</v>
      </c>
      <c r="K3" s="82">
        <f>SUBTOTAL(9,K7:K168)</f>
        <v>7.8743055555554466</v>
      </c>
      <c r="L3" s="82">
        <f>SUBTOTAL(9,L7:L168)</f>
        <v>6.3277777777777366</v>
      </c>
      <c r="M3" s="82">
        <f>SUBTOTAL(9,M7:M168)</f>
        <v>0.74305555555555391</v>
      </c>
      <c r="N3" s="82">
        <f>SUBTOTAL(9,N7:N168)</f>
        <v>6.9444444444447528E-3</v>
      </c>
      <c r="O3" s="82">
        <f>SUBTOTAL(9,O7:O168)</f>
        <v>1.3888888888889506E-2</v>
      </c>
    </row>
    <row r="4" spans="1:19" ht="18" customHeight="1" thickBot="1" x14ac:dyDescent="0.3">
      <c r="A4" s="10"/>
      <c r="B4" s="10"/>
      <c r="C4" s="10"/>
      <c r="D4" s="10"/>
      <c r="E4" s="10"/>
      <c r="F4" s="10"/>
      <c r="G4" s="10"/>
      <c r="H4" s="10"/>
      <c r="I4" s="10"/>
      <c r="J4" s="81" t="s">
        <v>14</v>
      </c>
      <c r="K4" s="111">
        <f>SUBTOTAL(2,K7:K168)</f>
        <v>87</v>
      </c>
      <c r="L4" s="113">
        <f>SUBTOTAL(2,L7:L168)</f>
        <v>78</v>
      </c>
      <c r="M4" s="113">
        <f>SUBTOTAL(2,M7:M168)</f>
        <v>108</v>
      </c>
      <c r="N4" s="113">
        <f>SUBTOTAL(2,N7:N168)</f>
        <v>2</v>
      </c>
      <c r="O4" s="113">
        <f>SUBTOTAL(2,O7:O168)</f>
        <v>2</v>
      </c>
    </row>
    <row r="5" spans="1:19" ht="24" customHeight="1" x14ac:dyDescent="0.25">
      <c r="E5" s="114" t="s">
        <v>11</v>
      </c>
      <c r="F5" s="114"/>
      <c r="G5" s="114"/>
      <c r="H5" s="115" t="s">
        <v>12</v>
      </c>
      <c r="I5" s="115"/>
      <c r="J5" s="116"/>
      <c r="K5" s="112"/>
      <c r="L5" s="112"/>
      <c r="M5" s="112"/>
      <c r="N5" s="112"/>
      <c r="O5" s="112"/>
    </row>
    <row r="6" spans="1:19" ht="38.4" customHeight="1" x14ac:dyDescent="0.25">
      <c r="A6" s="33" t="s">
        <v>15</v>
      </c>
      <c r="B6" s="33" t="s">
        <v>10</v>
      </c>
      <c r="C6" s="83" t="s">
        <v>20</v>
      </c>
      <c r="D6" s="34" t="s">
        <v>0</v>
      </c>
      <c r="E6" s="35" t="s">
        <v>2</v>
      </c>
      <c r="F6" s="35" t="s">
        <v>3</v>
      </c>
      <c r="G6" s="35" t="s">
        <v>4</v>
      </c>
      <c r="H6" s="34" t="s">
        <v>2</v>
      </c>
      <c r="I6" s="34" t="s">
        <v>3</v>
      </c>
      <c r="J6" s="34" t="s">
        <v>4</v>
      </c>
      <c r="K6" s="36" t="s">
        <v>5</v>
      </c>
      <c r="L6" s="36" t="s">
        <v>6</v>
      </c>
      <c r="M6" s="36" t="s">
        <v>7</v>
      </c>
      <c r="N6" s="36" t="s">
        <v>8</v>
      </c>
      <c r="O6" s="37" t="s">
        <v>9</v>
      </c>
    </row>
    <row r="7" spans="1:19" ht="15.6" x14ac:dyDescent="0.25">
      <c r="A7" s="7">
        <f>IF(D7="","",ROW()-6)</f>
        <v>1</v>
      </c>
      <c r="B7" s="8">
        <v>44425</v>
      </c>
      <c r="C7" s="84">
        <v>114</v>
      </c>
      <c r="D7" s="28">
        <f>IF(C7="","",VLOOKUP(C7,'بيانات الموظفين'!$B$3:$I$117,2,0))</f>
        <v>0</v>
      </c>
      <c r="E7" s="92">
        <v>0.33611111111111108</v>
      </c>
      <c r="F7" s="92">
        <v>0.58333333333333337</v>
      </c>
      <c r="G7" s="59">
        <f>IF(C7="","",F7-E7)</f>
        <v>0.24722222222222229</v>
      </c>
      <c r="H7" s="29">
        <f>IF(C7="","",VLOOKUP(C7,'بيانات الموظفين'!$B$3:$I$117,6,0))</f>
        <v>0.29166666666666702</v>
      </c>
      <c r="I7" s="29">
        <f>IF(C7="","",VLOOKUP(C7,'بيانات الموظفين'!$B$3:$I$117,7,0))</f>
        <v>0.58333333333333304</v>
      </c>
      <c r="J7" s="61">
        <f>IF(D7="","",I7-H7)</f>
        <v>0.29166666666666602</v>
      </c>
      <c r="K7" s="30">
        <f>IF(E7&gt;H7,E7-H7,"")</f>
        <v>4.4444444444444065E-2</v>
      </c>
      <c r="L7" s="31" t="str">
        <f>IF(F7&lt;I7,I7-F7,"")</f>
        <v/>
      </c>
      <c r="M7" s="31">
        <f>IF(SUM(K7,L7)-SUM(N7,O7)&gt;=$D$3,$D$3,"")</f>
        <v>3.472222222222222E-3</v>
      </c>
      <c r="N7" s="31" t="str">
        <f>IF(E7&lt;H7,H7-E7,"")</f>
        <v/>
      </c>
      <c r="O7" s="32" t="str">
        <f>IF(F7&gt;I7,F7-I7,"")</f>
        <v/>
      </c>
    </row>
    <row r="8" spans="1:19" ht="15.6" x14ac:dyDescent="0.25">
      <c r="A8" s="79">
        <f>IF(D8="","",ROW()-6)</f>
        <v>2</v>
      </c>
      <c r="B8" s="8">
        <v>44425</v>
      </c>
      <c r="C8" s="84">
        <v>25</v>
      </c>
      <c r="D8" s="28" t="str">
        <f>IF(C8="","",VLOOKUP(C8,'بيانات الموظفين'!$B$3:$I$117,2,0))</f>
        <v>خليفة</v>
      </c>
      <c r="E8" s="92">
        <v>0.3888888888888889</v>
      </c>
      <c r="F8" s="92">
        <v>0.59027777777777779</v>
      </c>
      <c r="G8" s="59">
        <f t="shared" ref="G8:G71" si="0">IF(C8="","",F8-E8)</f>
        <v>0.2013888888888889</v>
      </c>
      <c r="H8" s="29">
        <f>IF(C8="","",VLOOKUP(C8,'بيانات الموظفين'!$B$3:$I$117,6,0))</f>
        <v>0.29166666666666702</v>
      </c>
      <c r="I8" s="29">
        <f>IF(C8="","",VLOOKUP(C8,'بيانات الموظفين'!$B$3:$I$117,7,0))</f>
        <v>0.58333333333333304</v>
      </c>
      <c r="J8" s="62">
        <f>IF(D8="","",I8-H8)</f>
        <v>0.29166666666666602</v>
      </c>
      <c r="K8" s="25">
        <f t="shared" ref="K8:K71" si="1">IF(E8&gt;H8,E8-H8,"")</f>
        <v>9.7222222222221877E-2</v>
      </c>
      <c r="L8" s="26" t="str">
        <f t="shared" ref="L8:L71" si="2">IF(F8&lt;I8,I8-F8,"")</f>
        <v/>
      </c>
      <c r="M8" s="26">
        <f t="shared" ref="M8:M71" si="3">IF(SUM(K8,L8)-SUM(N8,O8)&gt;=$D$3,$D$3,"")</f>
        <v>3.472222222222222E-3</v>
      </c>
      <c r="N8" s="26" t="str">
        <f t="shared" ref="N8:N71" si="4">IF(E8&lt;H8,H8-E8,"")</f>
        <v/>
      </c>
      <c r="O8" s="27">
        <f t="shared" ref="O8:O71" si="5">IF(F8&gt;I8,F8-I8,"")</f>
        <v>6.9444444444447528E-3</v>
      </c>
    </row>
    <row r="9" spans="1:19" ht="15.6" x14ac:dyDescent="0.25">
      <c r="A9" s="79">
        <f t="shared" ref="A9:A72" si="6">IF(D9="","",ROW()-6)</f>
        <v>3</v>
      </c>
      <c r="B9" s="8">
        <v>44425</v>
      </c>
      <c r="C9" s="84">
        <v>59</v>
      </c>
      <c r="D9" s="28">
        <f>IF(C9="","",VLOOKUP(C9,'بيانات الموظفين'!$B$3:$I$117,2,0))</f>
        <v>0</v>
      </c>
      <c r="E9" s="92">
        <v>0.38472222222222219</v>
      </c>
      <c r="F9" s="92">
        <v>0.57638888888888895</v>
      </c>
      <c r="G9" s="59">
        <f t="shared" si="0"/>
        <v>0.19166666666666676</v>
      </c>
      <c r="H9" s="29">
        <f>IF(C9="","",VLOOKUP(C9,'بيانات الموظفين'!$B$3:$I$117,6,0))</f>
        <v>0.29166666666666702</v>
      </c>
      <c r="I9" s="29">
        <f>IF(C9="","",VLOOKUP(C9,'بيانات الموظفين'!$B$3:$I$117,7,0))</f>
        <v>0.58333333333333304</v>
      </c>
      <c r="J9" s="62">
        <f>IF(D9="","",I9-H9)</f>
        <v>0.29166666666666602</v>
      </c>
      <c r="K9" s="25">
        <f t="shared" si="1"/>
        <v>9.3055555555555169E-2</v>
      </c>
      <c r="L9" s="26">
        <f t="shared" si="2"/>
        <v>6.9444444444440867E-3</v>
      </c>
      <c r="M9" s="26">
        <f t="shared" si="3"/>
        <v>3.472222222222222E-3</v>
      </c>
      <c r="N9" s="26" t="str">
        <f t="shared" si="4"/>
        <v/>
      </c>
      <c r="O9" s="27" t="str">
        <f t="shared" si="5"/>
        <v/>
      </c>
    </row>
    <row r="10" spans="1:19" ht="15.6" x14ac:dyDescent="0.25">
      <c r="A10" s="79">
        <f t="shared" si="6"/>
        <v>4</v>
      </c>
      <c r="B10" s="8">
        <v>44425</v>
      </c>
      <c r="C10" s="84">
        <v>19</v>
      </c>
      <c r="D10" s="28" t="str">
        <f>IF(C10="","",VLOOKUP(C10,'بيانات الموظفين'!$B$3:$I$117,2,0))</f>
        <v>حجاج</v>
      </c>
      <c r="E10" s="92">
        <v>0.41736111111111113</v>
      </c>
      <c r="F10" s="92">
        <v>0.57291666666666663</v>
      </c>
      <c r="G10" s="59">
        <f t="shared" si="0"/>
        <v>0.1555555555555555</v>
      </c>
      <c r="H10" s="29">
        <f>IF(C10="","",VLOOKUP(C10,'بيانات الموظفين'!$B$3:$I$117,6,0))</f>
        <v>0.29166666666666702</v>
      </c>
      <c r="I10" s="29">
        <f>IF(C10="","",VLOOKUP(C10,'بيانات الموظفين'!$B$3:$I$117,7,0))</f>
        <v>0.58333333333333304</v>
      </c>
      <c r="J10" s="62">
        <f t="shared" ref="J10:J73" si="7">IF(D10="","",I10-H10)</f>
        <v>0.29166666666666602</v>
      </c>
      <c r="K10" s="25">
        <f t="shared" si="1"/>
        <v>0.12569444444444411</v>
      </c>
      <c r="L10" s="26">
        <f t="shared" si="2"/>
        <v>1.0416666666666408E-2</v>
      </c>
      <c r="M10" s="26">
        <f t="shared" si="3"/>
        <v>3.472222222222222E-3</v>
      </c>
      <c r="N10" s="26" t="str">
        <f t="shared" si="4"/>
        <v/>
      </c>
      <c r="O10" s="27" t="str">
        <f t="shared" si="5"/>
        <v/>
      </c>
    </row>
    <row r="11" spans="1:19" ht="15.6" x14ac:dyDescent="0.25">
      <c r="A11" s="79">
        <f t="shared" si="6"/>
        <v>5</v>
      </c>
      <c r="B11" s="8">
        <v>44425</v>
      </c>
      <c r="C11" s="84">
        <v>115</v>
      </c>
      <c r="D11" s="28">
        <f>IF(C11="","",VLOOKUP(C11,'بيانات الموظفين'!$B$3:$I$117,2,0))</f>
        <v>0</v>
      </c>
      <c r="E11" s="92">
        <v>0.29305555555555557</v>
      </c>
      <c r="F11" s="92">
        <v>0.58333333333333337</v>
      </c>
      <c r="G11" s="59">
        <f t="shared" si="0"/>
        <v>0.2902777777777778</v>
      </c>
      <c r="H11" s="29">
        <f>IF(C11="","",VLOOKUP(C11,'بيانات الموظفين'!$B$3:$I$117,6,0))</f>
        <v>0.29166666666666702</v>
      </c>
      <c r="I11" s="29">
        <f>IF(C11="","",VLOOKUP(C11,'بيانات الموظفين'!$B$3:$I$117,7,0))</f>
        <v>0.58333333333333304</v>
      </c>
      <c r="J11" s="62">
        <f t="shared" si="7"/>
        <v>0.29166666666666602</v>
      </c>
      <c r="K11" s="25">
        <f t="shared" si="1"/>
        <v>1.3888888888885509E-3</v>
      </c>
      <c r="L11" s="26" t="str">
        <f t="shared" si="2"/>
        <v/>
      </c>
      <c r="M11" s="26" t="str">
        <f t="shared" si="3"/>
        <v/>
      </c>
      <c r="N11" s="26" t="str">
        <f t="shared" si="4"/>
        <v/>
      </c>
      <c r="O11" s="27" t="str">
        <f t="shared" si="5"/>
        <v/>
      </c>
    </row>
    <row r="12" spans="1:19" ht="15.6" x14ac:dyDescent="0.25">
      <c r="A12" s="79">
        <f t="shared" si="6"/>
        <v>6</v>
      </c>
      <c r="B12" s="8">
        <v>44425</v>
      </c>
      <c r="C12" s="84">
        <v>84</v>
      </c>
      <c r="D12" s="28">
        <f>IF(C12="","",VLOOKUP(C12,'بيانات الموظفين'!$B$3:$I$117,2,0))</f>
        <v>0</v>
      </c>
      <c r="E12" s="92">
        <v>0.29236111111111113</v>
      </c>
      <c r="F12" s="92">
        <v>0.58333333333333337</v>
      </c>
      <c r="G12" s="59">
        <f t="shared" si="0"/>
        <v>0.29097222222222224</v>
      </c>
      <c r="H12" s="29">
        <f>IF(C12="","",VLOOKUP(C12,'بيانات الموظفين'!$B$3:$I$117,6,0))</f>
        <v>0.29166666666666702</v>
      </c>
      <c r="I12" s="29">
        <f>IF(C12="","",VLOOKUP(C12,'بيانات الموظفين'!$B$3:$I$117,7,0))</f>
        <v>0.58333333333333304</v>
      </c>
      <c r="J12" s="62">
        <f t="shared" si="7"/>
        <v>0.29166666666666602</v>
      </c>
      <c r="K12" s="25">
        <f t="shared" si="1"/>
        <v>6.9444444444410891E-4</v>
      </c>
      <c r="L12" s="26" t="str">
        <f t="shared" si="2"/>
        <v/>
      </c>
      <c r="M12" s="26" t="str">
        <f t="shared" si="3"/>
        <v/>
      </c>
      <c r="N12" s="26" t="str">
        <f t="shared" si="4"/>
        <v/>
      </c>
      <c r="O12" s="27" t="str">
        <f t="shared" si="5"/>
        <v/>
      </c>
    </row>
    <row r="13" spans="1:19" ht="15.6" x14ac:dyDescent="0.25">
      <c r="A13" s="79">
        <f t="shared" si="6"/>
        <v>7</v>
      </c>
      <c r="B13" s="8">
        <v>44425</v>
      </c>
      <c r="C13" s="84">
        <v>88</v>
      </c>
      <c r="D13" s="28">
        <f>IF(C13="","",VLOOKUP(C13,'بيانات الموظفين'!$B$3:$I$117,2,0))</f>
        <v>0</v>
      </c>
      <c r="E13" s="92">
        <v>0.30486111111111108</v>
      </c>
      <c r="F13" s="92">
        <v>0.58333333333333337</v>
      </c>
      <c r="G13" s="59">
        <f t="shared" si="0"/>
        <v>0.27847222222222229</v>
      </c>
      <c r="H13" s="29">
        <f>IF(C13="","",VLOOKUP(C13,'بيانات الموظفين'!$B$3:$I$117,6,0))</f>
        <v>0.29166666666666702</v>
      </c>
      <c r="I13" s="29">
        <f>IF(C13="","",VLOOKUP(C13,'بيانات الموظفين'!$B$3:$I$117,7,0))</f>
        <v>0.58333333333333304</v>
      </c>
      <c r="J13" s="62">
        <f t="shared" si="7"/>
        <v>0.29166666666666602</v>
      </c>
      <c r="K13" s="25">
        <f t="shared" si="1"/>
        <v>1.3194444444444065E-2</v>
      </c>
      <c r="L13" s="26" t="str">
        <f t="shared" si="2"/>
        <v/>
      </c>
      <c r="M13" s="26">
        <f t="shared" si="3"/>
        <v>3.472222222222222E-3</v>
      </c>
      <c r="N13" s="26" t="str">
        <f t="shared" si="4"/>
        <v/>
      </c>
      <c r="O13" s="27" t="str">
        <f t="shared" si="5"/>
        <v/>
      </c>
    </row>
    <row r="14" spans="1:19" ht="15.6" x14ac:dyDescent="0.25">
      <c r="A14" s="79">
        <f t="shared" si="6"/>
        <v>8</v>
      </c>
      <c r="B14" s="8">
        <v>44425</v>
      </c>
      <c r="C14" s="84">
        <v>50</v>
      </c>
      <c r="D14" s="28">
        <f>IF(C14="","",VLOOKUP(C14,'بيانات الموظفين'!$B$3:$I$117,2,0))</f>
        <v>0</v>
      </c>
      <c r="E14" s="92">
        <v>0.37916666666666665</v>
      </c>
      <c r="F14" s="92">
        <v>0.58333333333333337</v>
      </c>
      <c r="G14" s="59">
        <f t="shared" si="0"/>
        <v>0.20416666666666672</v>
      </c>
      <c r="H14" s="29">
        <f>IF(C14="","",VLOOKUP(C14,'بيانات الموظفين'!$B$3:$I$117,6,0))</f>
        <v>0.29166666666666702</v>
      </c>
      <c r="I14" s="29">
        <f>IF(C14="","",VLOOKUP(C14,'بيانات الموظفين'!$B$3:$I$117,7,0))</f>
        <v>0.58333333333333304</v>
      </c>
      <c r="J14" s="62">
        <f t="shared" si="7"/>
        <v>0.29166666666666602</v>
      </c>
      <c r="K14" s="25">
        <f t="shared" si="1"/>
        <v>8.7499999999999634E-2</v>
      </c>
      <c r="L14" s="26" t="str">
        <f t="shared" si="2"/>
        <v/>
      </c>
      <c r="M14" s="26">
        <f t="shared" si="3"/>
        <v>3.472222222222222E-3</v>
      </c>
      <c r="N14" s="26" t="str">
        <f t="shared" si="4"/>
        <v/>
      </c>
      <c r="O14" s="27" t="str">
        <f t="shared" si="5"/>
        <v/>
      </c>
    </row>
    <row r="15" spans="1:19" ht="15.6" x14ac:dyDescent="0.25">
      <c r="A15" s="79">
        <f t="shared" si="6"/>
        <v>9</v>
      </c>
      <c r="B15" s="8">
        <v>44425</v>
      </c>
      <c r="C15" s="84">
        <v>67</v>
      </c>
      <c r="D15" s="28">
        <f>IF(C15="","",VLOOKUP(C15,'بيانات الموظفين'!$B$3:$I$117,2,0))</f>
        <v>0</v>
      </c>
      <c r="E15" s="92">
        <v>0.43333333333333335</v>
      </c>
      <c r="F15" s="92">
        <v>0.58333333333333337</v>
      </c>
      <c r="G15" s="59">
        <f t="shared" si="0"/>
        <v>0.15000000000000002</v>
      </c>
      <c r="H15" s="29">
        <f>IF(C15="","",VLOOKUP(C15,'بيانات الموظفين'!$B$3:$I$117,6,0))</f>
        <v>0.29166666666666702</v>
      </c>
      <c r="I15" s="29">
        <f>IF(C15="","",VLOOKUP(C15,'بيانات الموظفين'!$B$3:$I$117,7,0))</f>
        <v>0.58333333333333304</v>
      </c>
      <c r="J15" s="62">
        <f t="shared" si="7"/>
        <v>0.29166666666666602</v>
      </c>
      <c r="K15" s="25">
        <f t="shared" si="1"/>
        <v>0.14166666666666633</v>
      </c>
      <c r="L15" s="26" t="str">
        <f t="shared" si="2"/>
        <v/>
      </c>
      <c r="M15" s="26">
        <f t="shared" si="3"/>
        <v>3.472222222222222E-3</v>
      </c>
      <c r="N15" s="26" t="str">
        <f t="shared" si="4"/>
        <v/>
      </c>
      <c r="O15" s="27" t="str">
        <f t="shared" si="5"/>
        <v/>
      </c>
    </row>
    <row r="16" spans="1:19" ht="15.6" x14ac:dyDescent="0.25">
      <c r="A16" s="79">
        <f t="shared" si="6"/>
        <v>10</v>
      </c>
      <c r="B16" s="8">
        <v>44425</v>
      </c>
      <c r="C16" s="84">
        <v>60</v>
      </c>
      <c r="D16" s="28">
        <f>IF(C16="","",VLOOKUP(C16,'بيانات الموظفين'!$B$3:$I$117,2,0))</f>
        <v>0</v>
      </c>
      <c r="E16" s="92">
        <v>0.3263888888888889</v>
      </c>
      <c r="F16" s="92">
        <v>0.58333333333333337</v>
      </c>
      <c r="G16" s="59">
        <f t="shared" si="0"/>
        <v>0.25694444444444448</v>
      </c>
      <c r="H16" s="29">
        <f>IF(C16="","",VLOOKUP(C16,'بيانات الموظفين'!$B$3:$I$117,6,0))</f>
        <v>0.29166666666666702</v>
      </c>
      <c r="I16" s="29">
        <f>IF(C16="","",VLOOKUP(C16,'بيانات الموظفين'!$B$3:$I$117,7,0))</f>
        <v>0.58333333333333304</v>
      </c>
      <c r="J16" s="62">
        <f t="shared" si="7"/>
        <v>0.29166666666666602</v>
      </c>
      <c r="K16" s="25">
        <f t="shared" si="1"/>
        <v>3.4722222222221877E-2</v>
      </c>
      <c r="L16" s="26" t="str">
        <f t="shared" si="2"/>
        <v/>
      </c>
      <c r="M16" s="26">
        <f t="shared" si="3"/>
        <v>3.472222222222222E-3</v>
      </c>
      <c r="N16" s="26" t="str">
        <f t="shared" si="4"/>
        <v/>
      </c>
      <c r="O16" s="27" t="str">
        <f t="shared" si="5"/>
        <v/>
      </c>
    </row>
    <row r="17" spans="1:15" ht="15.6" x14ac:dyDescent="0.25">
      <c r="A17" s="79">
        <f t="shared" si="6"/>
        <v>11</v>
      </c>
      <c r="B17" s="8">
        <v>44426</v>
      </c>
      <c r="C17" s="84">
        <v>108</v>
      </c>
      <c r="D17" s="28">
        <f>IF(C17="","",VLOOKUP(C17,'بيانات الموظفين'!$B$3:$I$117,2,0))</f>
        <v>0</v>
      </c>
      <c r="E17" s="92">
        <v>0.29236111111111113</v>
      </c>
      <c r="F17" s="92">
        <v>0.58333333333333337</v>
      </c>
      <c r="G17" s="59">
        <f t="shared" si="0"/>
        <v>0.29097222222222224</v>
      </c>
      <c r="H17" s="29">
        <f>IF(C17="","",VLOOKUP(C17,'بيانات الموظفين'!$B$3:$I$117,6,0))</f>
        <v>0.29166666666666702</v>
      </c>
      <c r="I17" s="29">
        <f>IF(C17="","",VLOOKUP(C17,'بيانات الموظفين'!$B$3:$I$117,7,0))</f>
        <v>0.58333333333333304</v>
      </c>
      <c r="J17" s="62">
        <f t="shared" si="7"/>
        <v>0.29166666666666602</v>
      </c>
      <c r="K17" s="25">
        <f t="shared" si="1"/>
        <v>6.9444444444410891E-4</v>
      </c>
      <c r="L17" s="26" t="str">
        <f t="shared" si="2"/>
        <v/>
      </c>
      <c r="M17" s="26" t="str">
        <f t="shared" si="3"/>
        <v/>
      </c>
      <c r="N17" s="26" t="str">
        <f t="shared" si="4"/>
        <v/>
      </c>
      <c r="O17" s="27" t="str">
        <f t="shared" si="5"/>
        <v/>
      </c>
    </row>
    <row r="18" spans="1:15" ht="15.6" x14ac:dyDescent="0.25">
      <c r="A18" s="79">
        <f t="shared" si="6"/>
        <v>12</v>
      </c>
      <c r="B18" s="8">
        <v>44426</v>
      </c>
      <c r="C18" s="84">
        <v>98</v>
      </c>
      <c r="D18" s="28">
        <f>IF(C18="","",VLOOKUP(C18,'بيانات الموظفين'!$B$3:$I$117,2,0))</f>
        <v>0</v>
      </c>
      <c r="E18" s="92">
        <v>0.29236111111111113</v>
      </c>
      <c r="F18" s="92">
        <v>0.58333333333333337</v>
      </c>
      <c r="G18" s="59">
        <f t="shared" si="0"/>
        <v>0.29097222222222224</v>
      </c>
      <c r="H18" s="29">
        <f>IF(C18="","",VLOOKUP(C18,'بيانات الموظفين'!$B$3:$I$117,6,0))</f>
        <v>0.29166666666666702</v>
      </c>
      <c r="I18" s="29">
        <f>IF(C18="","",VLOOKUP(C18,'بيانات الموظفين'!$B$3:$I$117,7,0))</f>
        <v>0.58333333333333304</v>
      </c>
      <c r="J18" s="62">
        <f t="shared" si="7"/>
        <v>0.29166666666666602</v>
      </c>
      <c r="K18" s="25">
        <f t="shared" si="1"/>
        <v>6.9444444444410891E-4</v>
      </c>
      <c r="L18" s="26" t="str">
        <f t="shared" si="2"/>
        <v/>
      </c>
      <c r="M18" s="26" t="str">
        <f t="shared" si="3"/>
        <v/>
      </c>
      <c r="N18" s="26" t="str">
        <f t="shared" si="4"/>
        <v/>
      </c>
      <c r="O18" s="27" t="str">
        <f t="shared" si="5"/>
        <v/>
      </c>
    </row>
    <row r="19" spans="1:15" ht="15.6" x14ac:dyDescent="0.25">
      <c r="A19" s="79">
        <f t="shared" si="6"/>
        <v>13</v>
      </c>
      <c r="B19" s="8">
        <v>44426</v>
      </c>
      <c r="C19" s="84">
        <v>91</v>
      </c>
      <c r="D19" s="28">
        <f>IF(C19="","",VLOOKUP(C19,'بيانات الموظفين'!$B$3:$I$117,2,0))</f>
        <v>0</v>
      </c>
      <c r="E19" s="92">
        <v>0.29375000000000001</v>
      </c>
      <c r="F19" s="92">
        <v>0.58333333333333337</v>
      </c>
      <c r="G19" s="59">
        <f t="shared" si="0"/>
        <v>0.28958333333333336</v>
      </c>
      <c r="H19" s="29">
        <f>IF(C19="","",VLOOKUP(C19,'بيانات الموظفين'!$B$3:$I$117,6,0))</f>
        <v>0.29166666666666702</v>
      </c>
      <c r="I19" s="29">
        <f>IF(C19="","",VLOOKUP(C19,'بيانات الموظفين'!$B$3:$I$117,7,0))</f>
        <v>0.58333333333333304</v>
      </c>
      <c r="J19" s="62">
        <f t="shared" si="7"/>
        <v>0.29166666666666602</v>
      </c>
      <c r="K19" s="25">
        <f t="shared" si="1"/>
        <v>2.0833333333329929E-3</v>
      </c>
      <c r="L19" s="26" t="str">
        <f t="shared" si="2"/>
        <v/>
      </c>
      <c r="M19" s="26" t="str">
        <f t="shared" si="3"/>
        <v/>
      </c>
      <c r="N19" s="26" t="str">
        <f t="shared" si="4"/>
        <v/>
      </c>
      <c r="O19" s="27" t="str">
        <f t="shared" si="5"/>
        <v/>
      </c>
    </row>
    <row r="20" spans="1:15" ht="15.6" x14ac:dyDescent="0.25">
      <c r="A20" s="79">
        <f t="shared" si="6"/>
        <v>14</v>
      </c>
      <c r="B20" s="8">
        <v>44426</v>
      </c>
      <c r="C20" s="84">
        <v>52</v>
      </c>
      <c r="D20" s="28">
        <f>IF(C20="","",VLOOKUP(C20,'بيانات الموظفين'!$B$3:$I$117,2,0))</f>
        <v>0</v>
      </c>
      <c r="E20" s="92">
        <v>0.29444444444444445</v>
      </c>
      <c r="F20" s="92">
        <v>0.58333333333333337</v>
      </c>
      <c r="G20" s="59">
        <f t="shared" si="0"/>
        <v>0.28888888888888892</v>
      </c>
      <c r="H20" s="29">
        <f>IF(C20="","",VLOOKUP(C20,'بيانات الموظفين'!$B$3:$I$117,6,0))</f>
        <v>0.29166666666666702</v>
      </c>
      <c r="I20" s="29">
        <f>IF(C20="","",VLOOKUP(C20,'بيانات الموظفين'!$B$3:$I$117,7,0))</f>
        <v>0.58333333333333304</v>
      </c>
      <c r="J20" s="62">
        <f t="shared" si="7"/>
        <v>0.29166666666666602</v>
      </c>
      <c r="K20" s="25">
        <f t="shared" si="1"/>
        <v>2.7777777777774348E-3</v>
      </c>
      <c r="L20" s="26" t="str">
        <f t="shared" si="2"/>
        <v/>
      </c>
      <c r="M20" s="26" t="str">
        <f t="shared" si="3"/>
        <v/>
      </c>
      <c r="N20" s="26" t="str">
        <f t="shared" si="4"/>
        <v/>
      </c>
      <c r="O20" s="27" t="str">
        <f t="shared" si="5"/>
        <v/>
      </c>
    </row>
    <row r="21" spans="1:15" ht="15.6" x14ac:dyDescent="0.25">
      <c r="A21" s="79">
        <f t="shared" si="6"/>
        <v>15</v>
      </c>
      <c r="B21" s="8">
        <v>44426</v>
      </c>
      <c r="C21" s="84">
        <v>86</v>
      </c>
      <c r="D21" s="28">
        <f>IF(C21="","",VLOOKUP(C21,'بيانات الموظفين'!$B$3:$I$117,2,0))</f>
        <v>0</v>
      </c>
      <c r="E21" s="92">
        <v>0.30208333333333331</v>
      </c>
      <c r="F21" s="92">
        <v>0.58333333333333337</v>
      </c>
      <c r="G21" s="59">
        <f t="shared" si="0"/>
        <v>0.28125000000000006</v>
      </c>
      <c r="H21" s="29">
        <f>IF(C21="","",VLOOKUP(C21,'بيانات الموظفين'!$B$3:$I$117,6,0))</f>
        <v>0.29166666666666702</v>
      </c>
      <c r="I21" s="29">
        <f>IF(C21="","",VLOOKUP(C21,'بيانات الموظفين'!$B$3:$I$117,7,0))</f>
        <v>0.58333333333333304</v>
      </c>
      <c r="J21" s="62">
        <f t="shared" si="7"/>
        <v>0.29166666666666602</v>
      </c>
      <c r="K21" s="25">
        <f t="shared" si="1"/>
        <v>1.0416666666666297E-2</v>
      </c>
      <c r="L21" s="26" t="str">
        <f t="shared" si="2"/>
        <v/>
      </c>
      <c r="M21" s="26">
        <f t="shared" si="3"/>
        <v>3.472222222222222E-3</v>
      </c>
      <c r="N21" s="26" t="str">
        <f t="shared" si="4"/>
        <v/>
      </c>
      <c r="O21" s="27" t="str">
        <f t="shared" si="5"/>
        <v/>
      </c>
    </row>
    <row r="22" spans="1:15" ht="15.6" x14ac:dyDescent="0.25">
      <c r="A22" s="79">
        <f t="shared" si="6"/>
        <v>16</v>
      </c>
      <c r="B22" s="8">
        <v>44426</v>
      </c>
      <c r="C22" s="84">
        <v>30</v>
      </c>
      <c r="D22" s="28" t="str">
        <f>IF(C22="","",VLOOKUP(C22,'بيانات الموظفين'!$B$3:$I$117,2,0))</f>
        <v>سعيد</v>
      </c>
      <c r="E22" s="92">
        <v>0.30416666666666664</v>
      </c>
      <c r="F22" s="92">
        <v>0.58333333333333337</v>
      </c>
      <c r="G22" s="59">
        <f t="shared" si="0"/>
        <v>0.27916666666666673</v>
      </c>
      <c r="H22" s="29">
        <f>IF(C22="","",VLOOKUP(C22,'بيانات الموظفين'!$B$3:$I$117,6,0))</f>
        <v>0.29166666666666702</v>
      </c>
      <c r="I22" s="29">
        <f>IF(C22="","",VLOOKUP(C22,'بيانات الموظفين'!$B$3:$I$117,7,0))</f>
        <v>0.58333333333333304</v>
      </c>
      <c r="J22" s="62">
        <f t="shared" si="7"/>
        <v>0.29166666666666602</v>
      </c>
      <c r="K22" s="25">
        <f t="shared" si="1"/>
        <v>1.2499999999999623E-2</v>
      </c>
      <c r="L22" s="26" t="str">
        <f t="shared" si="2"/>
        <v/>
      </c>
      <c r="M22" s="26">
        <f t="shared" si="3"/>
        <v>3.472222222222222E-3</v>
      </c>
      <c r="N22" s="26" t="str">
        <f t="shared" si="4"/>
        <v/>
      </c>
      <c r="O22" s="27" t="str">
        <f t="shared" si="5"/>
        <v/>
      </c>
    </row>
    <row r="23" spans="1:15" ht="15.6" x14ac:dyDescent="0.25">
      <c r="A23" s="79">
        <f t="shared" si="6"/>
        <v>17</v>
      </c>
      <c r="B23" s="8">
        <v>44426</v>
      </c>
      <c r="C23" s="84">
        <v>88</v>
      </c>
      <c r="D23" s="28">
        <f>IF(C23="","",VLOOKUP(C23,'بيانات الموظفين'!$B$3:$I$117,2,0))</f>
        <v>0</v>
      </c>
      <c r="E23" s="92">
        <v>0.29375000000000001</v>
      </c>
      <c r="F23" s="92">
        <v>0.58333333333333337</v>
      </c>
      <c r="G23" s="59">
        <f t="shared" si="0"/>
        <v>0.28958333333333336</v>
      </c>
      <c r="H23" s="29">
        <f>IF(C23="","",VLOOKUP(C23,'بيانات الموظفين'!$B$3:$I$117,6,0))</f>
        <v>0.29166666666666702</v>
      </c>
      <c r="I23" s="29">
        <f>IF(C23="","",VLOOKUP(C23,'بيانات الموظفين'!$B$3:$I$117,7,0))</f>
        <v>0.58333333333333304</v>
      </c>
      <c r="J23" s="62">
        <f t="shared" si="7"/>
        <v>0.29166666666666602</v>
      </c>
      <c r="K23" s="25">
        <f t="shared" si="1"/>
        <v>2.0833333333329929E-3</v>
      </c>
      <c r="L23" s="26" t="str">
        <f t="shared" si="2"/>
        <v/>
      </c>
      <c r="M23" s="26" t="str">
        <f t="shared" si="3"/>
        <v/>
      </c>
      <c r="N23" s="26" t="str">
        <f t="shared" si="4"/>
        <v/>
      </c>
      <c r="O23" s="27" t="str">
        <f t="shared" si="5"/>
        <v/>
      </c>
    </row>
    <row r="24" spans="1:15" ht="15.6" x14ac:dyDescent="0.25">
      <c r="A24" s="79">
        <f t="shared" si="6"/>
        <v>18</v>
      </c>
      <c r="B24" s="8">
        <v>44426</v>
      </c>
      <c r="C24" s="84">
        <v>113</v>
      </c>
      <c r="D24" s="28">
        <f>IF(C24="","",VLOOKUP(C24,'بيانات الموظفين'!$B$3:$I$117,2,0))</f>
        <v>0</v>
      </c>
      <c r="E24" s="92">
        <v>0.30833333333333335</v>
      </c>
      <c r="F24" s="92">
        <v>0.58333333333333337</v>
      </c>
      <c r="G24" s="59">
        <f t="shared" si="0"/>
        <v>0.27500000000000002</v>
      </c>
      <c r="H24" s="29">
        <f>IF(C24="","",VLOOKUP(C24,'بيانات الموظفين'!$B$3:$I$117,6,0))</f>
        <v>0.29166666666666702</v>
      </c>
      <c r="I24" s="29">
        <f>IF(C24="","",VLOOKUP(C24,'بيانات الموظفين'!$B$3:$I$117,7,0))</f>
        <v>0.58333333333333304</v>
      </c>
      <c r="J24" s="62">
        <f t="shared" si="7"/>
        <v>0.29166666666666602</v>
      </c>
      <c r="K24" s="25">
        <f t="shared" si="1"/>
        <v>1.666666666666633E-2</v>
      </c>
      <c r="L24" s="26" t="str">
        <f t="shared" si="2"/>
        <v/>
      </c>
      <c r="M24" s="26">
        <f t="shared" si="3"/>
        <v>3.472222222222222E-3</v>
      </c>
      <c r="N24" s="26" t="str">
        <f t="shared" si="4"/>
        <v/>
      </c>
      <c r="O24" s="27" t="str">
        <f t="shared" si="5"/>
        <v/>
      </c>
    </row>
    <row r="25" spans="1:15" ht="15.6" x14ac:dyDescent="0.25">
      <c r="A25" s="79">
        <f t="shared" si="6"/>
        <v>19</v>
      </c>
      <c r="B25" s="8">
        <v>44426</v>
      </c>
      <c r="C25" s="84">
        <v>102</v>
      </c>
      <c r="D25" s="28">
        <f>IF(C25="","",VLOOKUP(C25,'بيانات الموظفين'!$B$3:$I$117,2,0))</f>
        <v>0</v>
      </c>
      <c r="E25" s="92">
        <v>0.30902777777777779</v>
      </c>
      <c r="F25" s="92">
        <v>0.58333333333333337</v>
      </c>
      <c r="G25" s="59">
        <f t="shared" si="0"/>
        <v>0.27430555555555558</v>
      </c>
      <c r="H25" s="29">
        <f>IF(C25="","",VLOOKUP(C25,'بيانات الموظفين'!$B$3:$I$117,6,0))</f>
        <v>0.29166666666666702</v>
      </c>
      <c r="I25" s="29">
        <f>IF(C25="","",VLOOKUP(C25,'بيانات الموظفين'!$B$3:$I$117,7,0))</f>
        <v>0.58333333333333304</v>
      </c>
      <c r="J25" s="62">
        <f t="shared" si="7"/>
        <v>0.29166666666666602</v>
      </c>
      <c r="K25" s="25">
        <f t="shared" si="1"/>
        <v>1.7361111111110772E-2</v>
      </c>
      <c r="L25" s="26" t="str">
        <f t="shared" si="2"/>
        <v/>
      </c>
      <c r="M25" s="26">
        <f t="shared" si="3"/>
        <v>3.472222222222222E-3</v>
      </c>
      <c r="N25" s="26" t="str">
        <f t="shared" si="4"/>
        <v/>
      </c>
      <c r="O25" s="27" t="str">
        <f t="shared" si="5"/>
        <v/>
      </c>
    </row>
    <row r="26" spans="1:15" ht="15.6" x14ac:dyDescent="0.25">
      <c r="A26" s="79">
        <f t="shared" si="6"/>
        <v>20</v>
      </c>
      <c r="B26" s="8">
        <v>44426</v>
      </c>
      <c r="C26" s="84">
        <v>60</v>
      </c>
      <c r="D26" s="28">
        <f>IF(C26="","",VLOOKUP(C26,'بيانات الموظفين'!$B$3:$I$117,2,0))</f>
        <v>0</v>
      </c>
      <c r="E26" s="92">
        <v>0.3347222222222222</v>
      </c>
      <c r="F26" s="92">
        <v>0.58333333333333337</v>
      </c>
      <c r="G26" s="59">
        <f t="shared" si="0"/>
        <v>0.24861111111111117</v>
      </c>
      <c r="H26" s="29">
        <f>IF(C26="","",VLOOKUP(C26,'بيانات الموظفين'!$B$3:$I$117,6,0))</f>
        <v>0.29166666666666702</v>
      </c>
      <c r="I26" s="29">
        <f>IF(C26="","",VLOOKUP(C26,'بيانات الموظفين'!$B$3:$I$117,7,0))</f>
        <v>0.58333333333333304</v>
      </c>
      <c r="J26" s="62">
        <f t="shared" si="7"/>
        <v>0.29166666666666602</v>
      </c>
      <c r="K26" s="25">
        <f t="shared" si="1"/>
        <v>4.3055555555555181E-2</v>
      </c>
      <c r="L26" s="26" t="str">
        <f t="shared" si="2"/>
        <v/>
      </c>
      <c r="M26" s="26">
        <f t="shared" si="3"/>
        <v>3.472222222222222E-3</v>
      </c>
      <c r="N26" s="26" t="str">
        <f t="shared" si="4"/>
        <v/>
      </c>
      <c r="O26" s="27" t="str">
        <f t="shared" si="5"/>
        <v/>
      </c>
    </row>
    <row r="27" spans="1:15" ht="15.6" x14ac:dyDescent="0.25">
      <c r="A27" s="79">
        <f t="shared" si="6"/>
        <v>21</v>
      </c>
      <c r="B27" s="8">
        <v>44427</v>
      </c>
      <c r="C27" s="84">
        <v>113</v>
      </c>
      <c r="D27" s="28">
        <f>IF(C27="","",VLOOKUP(C27,'بيانات الموظفين'!$B$3:$I$117,2,0))</f>
        <v>0</v>
      </c>
      <c r="E27" s="92">
        <v>0.30208333333333331</v>
      </c>
      <c r="F27" s="92">
        <v>0.58333333333333337</v>
      </c>
      <c r="G27" s="59">
        <f t="shared" si="0"/>
        <v>0.28125000000000006</v>
      </c>
      <c r="H27" s="29">
        <f>IF(C27="","",VLOOKUP(C27,'بيانات الموظفين'!$B$3:$I$117,6,0))</f>
        <v>0.29166666666666702</v>
      </c>
      <c r="I27" s="29">
        <f>IF(C27="","",VLOOKUP(C27,'بيانات الموظفين'!$B$3:$I$117,7,0))</f>
        <v>0.58333333333333304</v>
      </c>
      <c r="J27" s="62">
        <f t="shared" si="7"/>
        <v>0.29166666666666602</v>
      </c>
      <c r="K27" s="25">
        <f t="shared" si="1"/>
        <v>1.0416666666666297E-2</v>
      </c>
      <c r="L27" s="26" t="str">
        <f t="shared" si="2"/>
        <v/>
      </c>
      <c r="M27" s="26">
        <f t="shared" si="3"/>
        <v>3.472222222222222E-3</v>
      </c>
      <c r="N27" s="26" t="str">
        <f t="shared" si="4"/>
        <v/>
      </c>
      <c r="O27" s="27" t="str">
        <f t="shared" si="5"/>
        <v/>
      </c>
    </row>
    <row r="28" spans="1:15" ht="15.6" x14ac:dyDescent="0.25">
      <c r="A28" s="79">
        <f t="shared" si="6"/>
        <v>22</v>
      </c>
      <c r="B28" s="8">
        <v>44427</v>
      </c>
      <c r="C28" s="84">
        <v>108</v>
      </c>
      <c r="D28" s="28">
        <f>IF(C28="","",VLOOKUP(C28,'بيانات الموظفين'!$B$3:$I$117,2,0))</f>
        <v>0</v>
      </c>
      <c r="E28" s="92">
        <v>0.29305555555555557</v>
      </c>
      <c r="F28" s="92">
        <v>0.58333333333333337</v>
      </c>
      <c r="G28" s="59">
        <f t="shared" si="0"/>
        <v>0.2902777777777778</v>
      </c>
      <c r="H28" s="29">
        <f>IF(C28="","",VLOOKUP(C28,'بيانات الموظفين'!$B$3:$I$117,6,0))</f>
        <v>0.29166666666666702</v>
      </c>
      <c r="I28" s="29">
        <f>IF(C28="","",VLOOKUP(C28,'بيانات الموظفين'!$B$3:$I$117,7,0))</f>
        <v>0.58333333333333304</v>
      </c>
      <c r="J28" s="62">
        <f t="shared" si="7"/>
        <v>0.29166666666666602</v>
      </c>
      <c r="K28" s="25">
        <f t="shared" si="1"/>
        <v>1.3888888888885509E-3</v>
      </c>
      <c r="L28" s="26" t="str">
        <f t="shared" si="2"/>
        <v/>
      </c>
      <c r="M28" s="26" t="str">
        <f t="shared" si="3"/>
        <v/>
      </c>
      <c r="N28" s="26" t="str">
        <f t="shared" si="4"/>
        <v/>
      </c>
      <c r="O28" s="27" t="str">
        <f t="shared" si="5"/>
        <v/>
      </c>
    </row>
    <row r="29" spans="1:15" ht="15.6" x14ac:dyDescent="0.25">
      <c r="A29" s="79">
        <f t="shared" si="6"/>
        <v>23</v>
      </c>
      <c r="B29" s="8">
        <v>44427</v>
      </c>
      <c r="C29" s="84">
        <v>113</v>
      </c>
      <c r="D29" s="28">
        <f>IF(C29="","",VLOOKUP(C29,'بيانات الموظفين'!$B$3:$I$117,2,0))</f>
        <v>0</v>
      </c>
      <c r="E29" s="92">
        <v>0.30208333333333331</v>
      </c>
      <c r="F29" s="92">
        <v>0.58333333333333337</v>
      </c>
      <c r="G29" s="59">
        <f t="shared" si="0"/>
        <v>0.28125000000000006</v>
      </c>
      <c r="H29" s="29">
        <f>IF(C29="","",VLOOKUP(C29,'بيانات الموظفين'!$B$3:$I$117,6,0))</f>
        <v>0.29166666666666702</v>
      </c>
      <c r="I29" s="29">
        <f>IF(C29="","",VLOOKUP(C29,'بيانات الموظفين'!$B$3:$I$117,7,0))</f>
        <v>0.58333333333333304</v>
      </c>
      <c r="J29" s="62">
        <f t="shared" si="7"/>
        <v>0.29166666666666602</v>
      </c>
      <c r="K29" s="25">
        <f t="shared" si="1"/>
        <v>1.0416666666666297E-2</v>
      </c>
      <c r="L29" s="26" t="str">
        <f t="shared" si="2"/>
        <v/>
      </c>
      <c r="M29" s="26">
        <f t="shared" si="3"/>
        <v>3.472222222222222E-3</v>
      </c>
      <c r="N29" s="26" t="str">
        <f t="shared" si="4"/>
        <v/>
      </c>
      <c r="O29" s="27" t="str">
        <f t="shared" si="5"/>
        <v/>
      </c>
    </row>
    <row r="30" spans="1:15" ht="15.6" x14ac:dyDescent="0.25">
      <c r="A30" s="79">
        <f t="shared" si="6"/>
        <v>24</v>
      </c>
      <c r="B30" s="8">
        <v>44427</v>
      </c>
      <c r="C30" s="84">
        <v>85</v>
      </c>
      <c r="D30" s="28">
        <f>IF(C30="","",VLOOKUP(C30,'بيانات الموظفين'!$B$3:$I$117,2,0))</f>
        <v>0</v>
      </c>
      <c r="E30" s="92">
        <v>0.36249999999999999</v>
      </c>
      <c r="F30" s="92">
        <v>0.58333333333333337</v>
      </c>
      <c r="G30" s="59">
        <f t="shared" si="0"/>
        <v>0.22083333333333338</v>
      </c>
      <c r="H30" s="29">
        <f>IF(C30="","",VLOOKUP(C30,'بيانات الموظفين'!$B$3:$I$117,6,0))</f>
        <v>0.29166666666666702</v>
      </c>
      <c r="I30" s="29">
        <f>IF(C30="","",VLOOKUP(C30,'بيانات الموظفين'!$B$3:$I$117,7,0))</f>
        <v>0.58333333333333304</v>
      </c>
      <c r="J30" s="62">
        <f t="shared" si="7"/>
        <v>0.29166666666666602</v>
      </c>
      <c r="K30" s="25">
        <f t="shared" si="1"/>
        <v>7.0833333333332971E-2</v>
      </c>
      <c r="L30" s="26" t="str">
        <f t="shared" si="2"/>
        <v/>
      </c>
      <c r="M30" s="26">
        <f t="shared" si="3"/>
        <v>3.472222222222222E-3</v>
      </c>
      <c r="N30" s="26" t="str">
        <f t="shared" si="4"/>
        <v/>
      </c>
      <c r="O30" s="27" t="str">
        <f t="shared" si="5"/>
        <v/>
      </c>
    </row>
    <row r="31" spans="1:15" ht="15.6" x14ac:dyDescent="0.25">
      <c r="A31" s="79">
        <f t="shared" si="6"/>
        <v>25</v>
      </c>
      <c r="B31" s="8">
        <v>44427</v>
      </c>
      <c r="C31" s="84">
        <v>88</v>
      </c>
      <c r="D31" s="28">
        <f>IF(C31="","",VLOOKUP(C31,'بيانات الموظفين'!$B$3:$I$117,2,0))</f>
        <v>0</v>
      </c>
      <c r="E31" s="92">
        <v>0.30416666666666664</v>
      </c>
      <c r="F31" s="92">
        <v>0.58333333333333337</v>
      </c>
      <c r="G31" s="59">
        <f t="shared" si="0"/>
        <v>0.27916666666666673</v>
      </c>
      <c r="H31" s="29">
        <f>IF(C31="","",VLOOKUP(C31,'بيانات الموظفين'!$B$3:$I$117,6,0))</f>
        <v>0.29166666666666702</v>
      </c>
      <c r="I31" s="29">
        <f>IF(C31="","",VLOOKUP(C31,'بيانات الموظفين'!$B$3:$I$117,7,0))</f>
        <v>0.58333333333333304</v>
      </c>
      <c r="J31" s="62">
        <f t="shared" si="7"/>
        <v>0.29166666666666602</v>
      </c>
      <c r="K31" s="25">
        <f t="shared" si="1"/>
        <v>1.2499999999999623E-2</v>
      </c>
      <c r="L31" s="26" t="str">
        <f t="shared" si="2"/>
        <v/>
      </c>
      <c r="M31" s="26">
        <f t="shared" si="3"/>
        <v>3.472222222222222E-3</v>
      </c>
      <c r="N31" s="26" t="str">
        <f t="shared" si="4"/>
        <v/>
      </c>
      <c r="O31" s="27" t="str">
        <f t="shared" si="5"/>
        <v/>
      </c>
    </row>
    <row r="32" spans="1:15" ht="15.6" x14ac:dyDescent="0.25">
      <c r="A32" s="79">
        <f t="shared" si="6"/>
        <v>26</v>
      </c>
      <c r="B32" s="8">
        <v>44427</v>
      </c>
      <c r="C32" s="84">
        <v>82</v>
      </c>
      <c r="D32" s="28">
        <f>IF(C32="","",VLOOKUP(C32,'بيانات الموظفين'!$B$3:$I$117,2,0))</f>
        <v>0</v>
      </c>
      <c r="E32" s="92">
        <v>0.29236111111111113</v>
      </c>
      <c r="F32" s="92">
        <v>0.58333333333333337</v>
      </c>
      <c r="G32" s="59">
        <f t="shared" si="0"/>
        <v>0.29097222222222224</v>
      </c>
      <c r="H32" s="29">
        <f>IF(C32="","",VLOOKUP(C32,'بيانات الموظفين'!$B$3:$I$117,6,0))</f>
        <v>0.29166666666666702</v>
      </c>
      <c r="I32" s="29">
        <f>IF(C32="","",VLOOKUP(C32,'بيانات الموظفين'!$B$3:$I$117,7,0))</f>
        <v>0.58333333333333304</v>
      </c>
      <c r="J32" s="62">
        <f t="shared" si="7"/>
        <v>0.29166666666666602</v>
      </c>
      <c r="K32" s="25">
        <f t="shared" si="1"/>
        <v>6.9444444444410891E-4</v>
      </c>
      <c r="L32" s="26" t="str">
        <f t="shared" si="2"/>
        <v/>
      </c>
      <c r="M32" s="26" t="str">
        <f t="shared" si="3"/>
        <v/>
      </c>
      <c r="N32" s="26" t="str">
        <f t="shared" si="4"/>
        <v/>
      </c>
      <c r="O32" s="27" t="str">
        <f t="shared" si="5"/>
        <v/>
      </c>
    </row>
    <row r="33" spans="1:15" ht="15.6" x14ac:dyDescent="0.25">
      <c r="A33" s="79">
        <f t="shared" si="6"/>
        <v>27</v>
      </c>
      <c r="B33" s="8">
        <v>44427</v>
      </c>
      <c r="C33" s="84">
        <v>63</v>
      </c>
      <c r="D33" s="28">
        <f>IF(C33="","",VLOOKUP(C33,'بيانات الموظفين'!$B$3:$I$117,2,0))</f>
        <v>0</v>
      </c>
      <c r="E33" s="92">
        <v>0.30208333333333331</v>
      </c>
      <c r="F33" s="92">
        <v>0.58333333333333337</v>
      </c>
      <c r="G33" s="59">
        <f t="shared" si="0"/>
        <v>0.28125000000000006</v>
      </c>
      <c r="H33" s="29">
        <f>IF(C33="","",VLOOKUP(C33,'بيانات الموظفين'!$B$3:$I$117,6,0))</f>
        <v>0.29166666666666702</v>
      </c>
      <c r="I33" s="29">
        <f>IF(C33="","",VLOOKUP(C33,'بيانات الموظفين'!$B$3:$I$117,7,0))</f>
        <v>0.58333333333333304</v>
      </c>
      <c r="J33" s="62">
        <f t="shared" si="7"/>
        <v>0.29166666666666602</v>
      </c>
      <c r="K33" s="25">
        <f t="shared" si="1"/>
        <v>1.0416666666666297E-2</v>
      </c>
      <c r="L33" s="26" t="str">
        <f t="shared" si="2"/>
        <v/>
      </c>
      <c r="M33" s="26">
        <f t="shared" si="3"/>
        <v>3.472222222222222E-3</v>
      </c>
      <c r="N33" s="26" t="str">
        <f t="shared" si="4"/>
        <v/>
      </c>
      <c r="O33" s="27" t="str">
        <f t="shared" si="5"/>
        <v/>
      </c>
    </row>
    <row r="34" spans="1:15" ht="15.6" x14ac:dyDescent="0.25">
      <c r="A34" s="79">
        <f t="shared" si="6"/>
        <v>28</v>
      </c>
      <c r="B34" s="8">
        <v>44427</v>
      </c>
      <c r="C34" s="84">
        <v>86</v>
      </c>
      <c r="D34" s="28">
        <f>IF(C34="","",VLOOKUP(C34,'بيانات الموظفين'!$B$3:$I$117,2,0))</f>
        <v>0</v>
      </c>
      <c r="E34" s="92">
        <v>0.30277777777777776</v>
      </c>
      <c r="F34" s="92">
        <v>0.58333333333333337</v>
      </c>
      <c r="G34" s="59">
        <f t="shared" si="0"/>
        <v>0.28055555555555561</v>
      </c>
      <c r="H34" s="29">
        <f>IF(C34="","",VLOOKUP(C34,'بيانات الموظفين'!$B$3:$I$117,6,0))</f>
        <v>0.29166666666666702</v>
      </c>
      <c r="I34" s="29">
        <f>IF(C34="","",VLOOKUP(C34,'بيانات الموظفين'!$B$3:$I$117,7,0))</f>
        <v>0.58333333333333304</v>
      </c>
      <c r="J34" s="62">
        <f t="shared" si="7"/>
        <v>0.29166666666666602</v>
      </c>
      <c r="K34" s="25">
        <f t="shared" si="1"/>
        <v>1.1111111111110739E-2</v>
      </c>
      <c r="L34" s="26" t="str">
        <f t="shared" si="2"/>
        <v/>
      </c>
      <c r="M34" s="26">
        <f t="shared" si="3"/>
        <v>3.472222222222222E-3</v>
      </c>
      <c r="N34" s="26" t="str">
        <f t="shared" si="4"/>
        <v/>
      </c>
      <c r="O34" s="27" t="str">
        <f t="shared" si="5"/>
        <v/>
      </c>
    </row>
    <row r="35" spans="1:15" ht="15.6" x14ac:dyDescent="0.25">
      <c r="A35" s="79">
        <f t="shared" si="6"/>
        <v>29</v>
      </c>
      <c r="B35" s="8">
        <v>44427</v>
      </c>
      <c r="C35" s="84">
        <v>60</v>
      </c>
      <c r="D35" s="28">
        <f>IF(C35="","",VLOOKUP(C35,'بيانات الموظفين'!$B$3:$I$117,2,0))</f>
        <v>0</v>
      </c>
      <c r="E35" s="92">
        <v>0.29166666666666669</v>
      </c>
      <c r="F35" s="92">
        <v>0.5131944444444444</v>
      </c>
      <c r="G35" s="59">
        <f t="shared" si="0"/>
        <v>0.22152777777777771</v>
      </c>
      <c r="H35" s="29">
        <f>IF(C35="","",VLOOKUP(C35,'بيانات الموظفين'!$B$3:$I$117,6,0))</f>
        <v>0.29166666666666702</v>
      </c>
      <c r="I35" s="29">
        <f>IF(C35="","",VLOOKUP(C35,'بيانات الموظفين'!$B$3:$I$117,7,0))</f>
        <v>0.58333333333333304</v>
      </c>
      <c r="J35" s="62">
        <f t="shared" si="7"/>
        <v>0.29166666666666602</v>
      </c>
      <c r="K35" s="25" t="str">
        <f t="shared" si="1"/>
        <v/>
      </c>
      <c r="L35" s="26">
        <f t="shared" si="2"/>
        <v>7.013888888888864E-2</v>
      </c>
      <c r="M35" s="26">
        <f t="shared" si="3"/>
        <v>3.472222222222222E-3</v>
      </c>
      <c r="N35" s="26" t="str">
        <f t="shared" si="4"/>
        <v/>
      </c>
      <c r="O35" s="27" t="str">
        <f t="shared" si="5"/>
        <v/>
      </c>
    </row>
    <row r="36" spans="1:15" ht="15.6" x14ac:dyDescent="0.25">
      <c r="A36" s="79">
        <f t="shared" si="6"/>
        <v>30</v>
      </c>
      <c r="B36" s="8">
        <v>44427</v>
      </c>
      <c r="C36" s="84">
        <v>31</v>
      </c>
      <c r="D36" s="28" t="str">
        <f>IF(C36="","",VLOOKUP(C36,'بيانات الموظفين'!$B$3:$I$117,2,0))</f>
        <v>سعدون</v>
      </c>
      <c r="E36" s="92">
        <v>0.29166666666666669</v>
      </c>
      <c r="F36" s="92">
        <v>0.52222222222222225</v>
      </c>
      <c r="G36" s="59">
        <f t="shared" si="0"/>
        <v>0.23055555555555557</v>
      </c>
      <c r="H36" s="29">
        <f>IF(C36="","",VLOOKUP(C36,'بيانات الموظفين'!$B$3:$I$117,6,0))</f>
        <v>0.29166666666666702</v>
      </c>
      <c r="I36" s="29">
        <f>IF(C36="","",VLOOKUP(C36,'بيانات الموظفين'!$B$3:$I$117,7,0))</f>
        <v>0.58333333333333304</v>
      </c>
      <c r="J36" s="62">
        <f t="shared" si="7"/>
        <v>0.29166666666666602</v>
      </c>
      <c r="K36" s="25" t="str">
        <f t="shared" si="1"/>
        <v/>
      </c>
      <c r="L36" s="26">
        <f t="shared" si="2"/>
        <v>6.1111111111110783E-2</v>
      </c>
      <c r="M36" s="26">
        <f t="shared" si="3"/>
        <v>3.472222222222222E-3</v>
      </c>
      <c r="N36" s="26" t="str">
        <f t="shared" si="4"/>
        <v/>
      </c>
      <c r="O36" s="27" t="str">
        <f t="shared" si="5"/>
        <v/>
      </c>
    </row>
    <row r="37" spans="1:15" ht="15.6" x14ac:dyDescent="0.25">
      <c r="A37" s="79">
        <f t="shared" si="6"/>
        <v>31</v>
      </c>
      <c r="B37" s="8">
        <v>44427</v>
      </c>
      <c r="C37" s="84">
        <v>17</v>
      </c>
      <c r="D37" s="28" t="str">
        <f>IF(C37="","",VLOOKUP(C37,'بيانات الموظفين'!$B$3:$I$117,2,0))</f>
        <v xml:space="preserve">محمد عبدالله </v>
      </c>
      <c r="E37" s="92">
        <v>0.29166666666666669</v>
      </c>
      <c r="F37" s="92">
        <v>0.54097222222222219</v>
      </c>
      <c r="G37" s="59">
        <f t="shared" si="0"/>
        <v>0.2493055555555555</v>
      </c>
      <c r="H37" s="29">
        <f>IF(C37="","",VLOOKUP(C37,'بيانات الموظفين'!$B$3:$I$117,6,0))</f>
        <v>0.29166666666666702</v>
      </c>
      <c r="I37" s="29">
        <f>IF(C37="","",VLOOKUP(C37,'بيانات الموظفين'!$B$3:$I$117,7,0))</f>
        <v>0.58333333333333304</v>
      </c>
      <c r="J37" s="62">
        <f t="shared" si="7"/>
        <v>0.29166666666666602</v>
      </c>
      <c r="K37" s="25" t="str">
        <f t="shared" si="1"/>
        <v/>
      </c>
      <c r="L37" s="26">
        <f t="shared" si="2"/>
        <v>4.236111111111085E-2</v>
      </c>
      <c r="M37" s="26">
        <f t="shared" si="3"/>
        <v>3.472222222222222E-3</v>
      </c>
      <c r="N37" s="26" t="str">
        <f t="shared" si="4"/>
        <v/>
      </c>
      <c r="O37" s="27" t="str">
        <f t="shared" si="5"/>
        <v/>
      </c>
    </row>
    <row r="38" spans="1:15" ht="15.6" x14ac:dyDescent="0.25">
      <c r="A38" s="79">
        <f t="shared" si="6"/>
        <v>32</v>
      </c>
      <c r="B38" s="8">
        <v>44427</v>
      </c>
      <c r="C38" s="84">
        <v>22</v>
      </c>
      <c r="D38" s="28" t="str">
        <f>IF(C38="","",VLOOKUP(C38,'بيانات الموظفين'!$B$3:$I$117,2,0))</f>
        <v>راشد على</v>
      </c>
      <c r="E38" s="92">
        <v>0.29166666666666669</v>
      </c>
      <c r="F38" s="92">
        <v>0.53541666666666665</v>
      </c>
      <c r="G38" s="59">
        <f t="shared" si="0"/>
        <v>0.24374999999999997</v>
      </c>
      <c r="H38" s="29">
        <f>IF(C38="","",VLOOKUP(C38,'بيانات الموظفين'!$B$3:$I$117,6,0))</f>
        <v>0.29166666666666702</v>
      </c>
      <c r="I38" s="29">
        <f>IF(C38="","",VLOOKUP(C38,'بيانات الموظفين'!$B$3:$I$117,7,0))</f>
        <v>0.58333333333333304</v>
      </c>
      <c r="J38" s="62">
        <f t="shared" si="7"/>
        <v>0.29166666666666602</v>
      </c>
      <c r="K38" s="25" t="str">
        <f t="shared" si="1"/>
        <v/>
      </c>
      <c r="L38" s="26">
        <f t="shared" si="2"/>
        <v>4.7916666666666385E-2</v>
      </c>
      <c r="M38" s="26">
        <f t="shared" si="3"/>
        <v>3.472222222222222E-3</v>
      </c>
      <c r="N38" s="26" t="str">
        <f t="shared" si="4"/>
        <v/>
      </c>
      <c r="O38" s="27" t="str">
        <f t="shared" si="5"/>
        <v/>
      </c>
    </row>
    <row r="39" spans="1:15" ht="15.6" x14ac:dyDescent="0.25">
      <c r="A39" s="79">
        <f t="shared" si="6"/>
        <v>33</v>
      </c>
      <c r="B39" s="8">
        <v>44427</v>
      </c>
      <c r="C39" s="84">
        <v>19</v>
      </c>
      <c r="D39" s="28" t="str">
        <f>IF(C39="","",VLOOKUP(C39,'بيانات الموظفين'!$B$3:$I$117,2,0))</f>
        <v>حجاج</v>
      </c>
      <c r="E39" s="92">
        <v>0.29166666666666669</v>
      </c>
      <c r="F39" s="92">
        <v>0.54027777777777775</v>
      </c>
      <c r="G39" s="59">
        <f t="shared" si="0"/>
        <v>0.24861111111111106</v>
      </c>
      <c r="H39" s="29">
        <f>IF(C39="","",VLOOKUP(C39,'بيانات الموظفين'!$B$3:$I$117,6,0))</f>
        <v>0.29166666666666702</v>
      </c>
      <c r="I39" s="29">
        <f>IF(C39="","",VLOOKUP(C39,'بيانات الموظفين'!$B$3:$I$117,7,0))</f>
        <v>0.58333333333333304</v>
      </c>
      <c r="J39" s="62">
        <f t="shared" si="7"/>
        <v>0.29166666666666602</v>
      </c>
      <c r="K39" s="25" t="str">
        <f t="shared" si="1"/>
        <v/>
      </c>
      <c r="L39" s="26">
        <f t="shared" si="2"/>
        <v>4.3055555555555292E-2</v>
      </c>
      <c r="M39" s="26">
        <f t="shared" si="3"/>
        <v>3.472222222222222E-3</v>
      </c>
      <c r="N39" s="26" t="str">
        <f t="shared" si="4"/>
        <v/>
      </c>
      <c r="O39" s="27" t="str">
        <f t="shared" si="5"/>
        <v/>
      </c>
    </row>
    <row r="40" spans="1:15" ht="15.6" x14ac:dyDescent="0.25">
      <c r="A40" s="79">
        <f t="shared" si="6"/>
        <v>34</v>
      </c>
      <c r="B40" s="8">
        <v>44427</v>
      </c>
      <c r="C40" s="84">
        <v>114</v>
      </c>
      <c r="D40" s="28">
        <f>IF(C40="","",VLOOKUP(C40,'بيانات الموظفين'!$B$3:$I$117,2,0))</f>
        <v>0</v>
      </c>
      <c r="E40" s="92">
        <v>0.29166666666666669</v>
      </c>
      <c r="F40" s="92">
        <v>0.54027777777777775</v>
      </c>
      <c r="G40" s="59">
        <f t="shared" si="0"/>
        <v>0.24861111111111106</v>
      </c>
      <c r="H40" s="29">
        <f>IF(C40="","",VLOOKUP(C40,'بيانات الموظفين'!$B$3:$I$117,6,0))</f>
        <v>0.29166666666666702</v>
      </c>
      <c r="I40" s="29">
        <f>IF(C40="","",VLOOKUP(C40,'بيانات الموظفين'!$B$3:$I$117,7,0))</f>
        <v>0.58333333333333304</v>
      </c>
      <c r="J40" s="62">
        <f t="shared" si="7"/>
        <v>0.29166666666666602</v>
      </c>
      <c r="K40" s="25" t="str">
        <f t="shared" si="1"/>
        <v/>
      </c>
      <c r="L40" s="26">
        <f t="shared" si="2"/>
        <v>4.3055555555555292E-2</v>
      </c>
      <c r="M40" s="26">
        <f t="shared" si="3"/>
        <v>3.472222222222222E-3</v>
      </c>
      <c r="N40" s="26" t="str">
        <f t="shared" si="4"/>
        <v/>
      </c>
      <c r="O40" s="27" t="str">
        <f t="shared" si="5"/>
        <v/>
      </c>
    </row>
    <row r="41" spans="1:15" ht="15.6" x14ac:dyDescent="0.25">
      <c r="A41" s="79">
        <f t="shared" si="6"/>
        <v>35</v>
      </c>
      <c r="B41" s="8">
        <v>44427</v>
      </c>
      <c r="C41" s="84">
        <v>92</v>
      </c>
      <c r="D41" s="28">
        <f>IF(C41="","",VLOOKUP(C41,'بيانات الموظفين'!$B$3:$I$117,2,0))</f>
        <v>0</v>
      </c>
      <c r="E41" s="92">
        <v>0.29166666666666669</v>
      </c>
      <c r="F41" s="92">
        <v>0.53541666666666665</v>
      </c>
      <c r="G41" s="59">
        <f t="shared" si="0"/>
        <v>0.24374999999999997</v>
      </c>
      <c r="H41" s="29">
        <f>IF(C41="","",VLOOKUP(C41,'بيانات الموظفين'!$B$3:$I$117,6,0))</f>
        <v>0.29166666666666702</v>
      </c>
      <c r="I41" s="29">
        <f>IF(C41="","",VLOOKUP(C41,'بيانات الموظفين'!$B$3:$I$117,7,0))</f>
        <v>0.58333333333333304</v>
      </c>
      <c r="J41" s="62">
        <f t="shared" si="7"/>
        <v>0.29166666666666602</v>
      </c>
      <c r="K41" s="25" t="str">
        <f t="shared" si="1"/>
        <v/>
      </c>
      <c r="L41" s="26">
        <f t="shared" si="2"/>
        <v>4.7916666666666385E-2</v>
      </c>
      <c r="M41" s="26">
        <f t="shared" si="3"/>
        <v>3.472222222222222E-3</v>
      </c>
      <c r="N41" s="26" t="str">
        <f t="shared" si="4"/>
        <v/>
      </c>
      <c r="O41" s="27" t="str">
        <f t="shared" si="5"/>
        <v/>
      </c>
    </row>
    <row r="42" spans="1:15" ht="15.6" x14ac:dyDescent="0.25">
      <c r="A42" s="79">
        <f t="shared" si="6"/>
        <v>36</v>
      </c>
      <c r="B42" s="8">
        <v>44427</v>
      </c>
      <c r="C42" s="84">
        <v>94</v>
      </c>
      <c r="D42" s="28">
        <f>IF(C42="","",VLOOKUP(C42,'بيانات الموظفين'!$B$3:$I$117,2,0))</f>
        <v>0</v>
      </c>
      <c r="E42" s="92">
        <v>0.29166666666666669</v>
      </c>
      <c r="F42" s="92">
        <v>0.54097222222222219</v>
      </c>
      <c r="G42" s="59">
        <f t="shared" si="0"/>
        <v>0.2493055555555555</v>
      </c>
      <c r="H42" s="29">
        <f>IF(C42="","",VLOOKUP(C42,'بيانات الموظفين'!$B$3:$I$117,6,0))</f>
        <v>0.29166666666666702</v>
      </c>
      <c r="I42" s="29">
        <f>IF(C42="","",VLOOKUP(C42,'بيانات الموظفين'!$B$3:$I$117,7,0))</f>
        <v>0.58333333333333304</v>
      </c>
      <c r="J42" s="62">
        <f t="shared" si="7"/>
        <v>0.29166666666666602</v>
      </c>
      <c r="K42" s="25" t="str">
        <f t="shared" si="1"/>
        <v/>
      </c>
      <c r="L42" s="26">
        <f t="shared" si="2"/>
        <v>4.236111111111085E-2</v>
      </c>
      <c r="M42" s="26">
        <f t="shared" si="3"/>
        <v>3.472222222222222E-3</v>
      </c>
      <c r="N42" s="26" t="str">
        <f t="shared" si="4"/>
        <v/>
      </c>
      <c r="O42" s="27" t="str">
        <f t="shared" si="5"/>
        <v/>
      </c>
    </row>
    <row r="43" spans="1:15" ht="15.6" x14ac:dyDescent="0.25">
      <c r="A43" s="79">
        <f t="shared" si="6"/>
        <v>37</v>
      </c>
      <c r="B43" s="8">
        <v>44427</v>
      </c>
      <c r="C43" s="84">
        <v>4</v>
      </c>
      <c r="D43" s="28" t="str">
        <f>IF(C43="","",VLOOKUP(C43,'بيانات الموظفين'!$B$3:$I$117,2,0))</f>
        <v>محمد حسن</v>
      </c>
      <c r="E43" s="92">
        <v>0.29166666666666669</v>
      </c>
      <c r="F43" s="92">
        <v>0.5395833333333333</v>
      </c>
      <c r="G43" s="59">
        <f t="shared" si="0"/>
        <v>0.24791666666666662</v>
      </c>
      <c r="H43" s="29">
        <f>IF(C43="","",VLOOKUP(C43,'بيانات الموظفين'!$B$3:$I$117,6,0))</f>
        <v>0.29166666666666702</v>
      </c>
      <c r="I43" s="29">
        <f>IF(C43="","",VLOOKUP(C43,'بيانات الموظفين'!$B$3:$I$117,7,0))</f>
        <v>0.58333333333333304</v>
      </c>
      <c r="J43" s="62">
        <f t="shared" si="7"/>
        <v>0.29166666666666602</v>
      </c>
      <c r="K43" s="25" t="str">
        <f t="shared" si="1"/>
        <v/>
      </c>
      <c r="L43" s="26">
        <f t="shared" si="2"/>
        <v>4.3749999999999734E-2</v>
      </c>
      <c r="M43" s="26">
        <f t="shared" si="3"/>
        <v>3.472222222222222E-3</v>
      </c>
      <c r="N43" s="26" t="str">
        <f t="shared" si="4"/>
        <v/>
      </c>
      <c r="O43" s="27" t="str">
        <f t="shared" si="5"/>
        <v/>
      </c>
    </row>
    <row r="44" spans="1:15" ht="15.6" x14ac:dyDescent="0.25">
      <c r="A44" s="79">
        <f t="shared" si="6"/>
        <v>38</v>
      </c>
      <c r="B44" s="8">
        <v>44427</v>
      </c>
      <c r="C44" s="84">
        <v>80</v>
      </c>
      <c r="D44" s="28">
        <f>IF(C44="","",VLOOKUP(C44,'بيانات الموظفين'!$B$3:$I$117,2,0))</f>
        <v>0</v>
      </c>
      <c r="E44" s="92">
        <v>0.29166666666666669</v>
      </c>
      <c r="F44" s="92">
        <v>0.54097222222222219</v>
      </c>
      <c r="G44" s="59">
        <f t="shared" si="0"/>
        <v>0.2493055555555555</v>
      </c>
      <c r="H44" s="29">
        <f>IF(C44="","",VLOOKUP(C44,'بيانات الموظفين'!$B$3:$I$117,6,0))</f>
        <v>0.29166666666666702</v>
      </c>
      <c r="I44" s="29">
        <f>IF(C44="","",VLOOKUP(C44,'بيانات الموظفين'!$B$3:$I$117,7,0))</f>
        <v>0.58333333333333304</v>
      </c>
      <c r="J44" s="62">
        <f t="shared" si="7"/>
        <v>0.29166666666666602</v>
      </c>
      <c r="K44" s="25" t="str">
        <f t="shared" si="1"/>
        <v/>
      </c>
      <c r="L44" s="26">
        <f t="shared" si="2"/>
        <v>4.236111111111085E-2</v>
      </c>
      <c r="M44" s="26">
        <f t="shared" si="3"/>
        <v>3.472222222222222E-3</v>
      </c>
      <c r="N44" s="26" t="str">
        <f t="shared" si="4"/>
        <v/>
      </c>
      <c r="O44" s="27" t="str">
        <f t="shared" si="5"/>
        <v/>
      </c>
    </row>
    <row r="45" spans="1:15" ht="15.6" x14ac:dyDescent="0.25">
      <c r="A45" s="79">
        <f t="shared" si="6"/>
        <v>39</v>
      </c>
      <c r="B45" s="8">
        <v>44427</v>
      </c>
      <c r="C45" s="84">
        <v>9</v>
      </c>
      <c r="D45" s="28" t="str">
        <f>IF(C45="","",VLOOKUP(C45,'بيانات الموظفين'!$B$3:$I$117,2,0))</f>
        <v xml:space="preserve">قاسم </v>
      </c>
      <c r="E45" s="92">
        <v>0.29166666666666669</v>
      </c>
      <c r="F45" s="92">
        <v>0.54027777777777775</v>
      </c>
      <c r="G45" s="59">
        <f t="shared" si="0"/>
        <v>0.24861111111111106</v>
      </c>
      <c r="H45" s="29">
        <f>IF(C45="","",VLOOKUP(C45,'بيانات الموظفين'!$B$3:$I$117,6,0))</f>
        <v>0.29166666666666702</v>
      </c>
      <c r="I45" s="29">
        <f>IF(C45="","",VLOOKUP(C45,'بيانات الموظفين'!$B$3:$I$117,7,0))</f>
        <v>0.58333333333333304</v>
      </c>
      <c r="J45" s="62">
        <f t="shared" si="7"/>
        <v>0.29166666666666602</v>
      </c>
      <c r="K45" s="25" t="str">
        <f t="shared" si="1"/>
        <v/>
      </c>
      <c r="L45" s="26">
        <f t="shared" si="2"/>
        <v>4.3055555555555292E-2</v>
      </c>
      <c r="M45" s="26">
        <f t="shared" si="3"/>
        <v>3.472222222222222E-3</v>
      </c>
      <c r="N45" s="26" t="str">
        <f t="shared" si="4"/>
        <v/>
      </c>
      <c r="O45" s="27" t="str">
        <f t="shared" si="5"/>
        <v/>
      </c>
    </row>
    <row r="46" spans="1:15" ht="15.6" x14ac:dyDescent="0.25">
      <c r="A46" s="79">
        <f t="shared" si="6"/>
        <v>40</v>
      </c>
      <c r="B46" s="8">
        <v>44427</v>
      </c>
      <c r="C46" s="84">
        <v>106</v>
      </c>
      <c r="D46" s="28">
        <f>IF(C46="","",VLOOKUP(C46,'بيانات الموظفين'!$B$3:$I$117,2,0))</f>
        <v>0</v>
      </c>
      <c r="E46" s="92">
        <v>0.29166666666666669</v>
      </c>
      <c r="F46" s="92">
        <v>0.5131944444444444</v>
      </c>
      <c r="G46" s="59">
        <f t="shared" si="0"/>
        <v>0.22152777777777771</v>
      </c>
      <c r="H46" s="29">
        <f>IF(C46="","",VLOOKUP(C46,'بيانات الموظفين'!$B$3:$I$117,6,0))</f>
        <v>0.29166666666666702</v>
      </c>
      <c r="I46" s="29">
        <f>IF(C46="","",VLOOKUP(C46,'بيانات الموظفين'!$B$3:$I$117,7,0))</f>
        <v>0.58333333333333304</v>
      </c>
      <c r="J46" s="62">
        <f t="shared" si="7"/>
        <v>0.29166666666666602</v>
      </c>
      <c r="K46" s="25" t="str">
        <f t="shared" si="1"/>
        <v/>
      </c>
      <c r="L46" s="26">
        <f t="shared" si="2"/>
        <v>7.013888888888864E-2</v>
      </c>
      <c r="M46" s="26">
        <f t="shared" si="3"/>
        <v>3.472222222222222E-3</v>
      </c>
      <c r="N46" s="26" t="str">
        <f t="shared" si="4"/>
        <v/>
      </c>
      <c r="O46" s="27" t="str">
        <f t="shared" si="5"/>
        <v/>
      </c>
    </row>
    <row r="47" spans="1:15" ht="15.6" x14ac:dyDescent="0.25">
      <c r="A47" s="79">
        <f t="shared" si="6"/>
        <v>41</v>
      </c>
      <c r="B47" s="8">
        <v>44427</v>
      </c>
      <c r="C47" s="84">
        <v>35</v>
      </c>
      <c r="D47" s="28" t="str">
        <f>IF(C47="","",VLOOKUP(C47,'بيانات الموظفين'!$B$3:$I$117,2,0))</f>
        <v>حبيب</v>
      </c>
      <c r="E47" s="92">
        <v>0.29166666666666669</v>
      </c>
      <c r="F47" s="92">
        <v>0.52222222222222225</v>
      </c>
      <c r="G47" s="59">
        <f t="shared" si="0"/>
        <v>0.23055555555555557</v>
      </c>
      <c r="H47" s="29">
        <f>IF(C47="","",VLOOKUP(C47,'بيانات الموظفين'!$B$3:$I$117,6,0))</f>
        <v>0.29166666666666702</v>
      </c>
      <c r="I47" s="29">
        <f>IF(C47="","",VLOOKUP(C47,'بيانات الموظفين'!$B$3:$I$117,7,0))</f>
        <v>0.58333333333333304</v>
      </c>
      <c r="J47" s="62">
        <f t="shared" si="7"/>
        <v>0.29166666666666602</v>
      </c>
      <c r="K47" s="25" t="str">
        <f t="shared" si="1"/>
        <v/>
      </c>
      <c r="L47" s="26">
        <f t="shared" si="2"/>
        <v>6.1111111111110783E-2</v>
      </c>
      <c r="M47" s="26">
        <f t="shared" si="3"/>
        <v>3.472222222222222E-3</v>
      </c>
      <c r="N47" s="26" t="str">
        <f t="shared" si="4"/>
        <v/>
      </c>
      <c r="O47" s="27" t="str">
        <f t="shared" si="5"/>
        <v/>
      </c>
    </row>
    <row r="48" spans="1:15" ht="15.6" x14ac:dyDescent="0.25">
      <c r="A48" s="79">
        <f t="shared" si="6"/>
        <v>42</v>
      </c>
      <c r="B48" s="8">
        <v>44430</v>
      </c>
      <c r="C48" s="84">
        <v>58</v>
      </c>
      <c r="D48" s="28">
        <f>IF(C48="","",VLOOKUP(C48,'بيانات الموظفين'!$B$3:$I$117,2,0))</f>
        <v>0</v>
      </c>
      <c r="E48" s="92">
        <v>0.29236111111111113</v>
      </c>
      <c r="F48" s="92">
        <v>0.58333333333333304</v>
      </c>
      <c r="G48" s="59">
        <f t="shared" si="0"/>
        <v>0.29097222222222191</v>
      </c>
      <c r="H48" s="29">
        <f>IF(C48="","",VLOOKUP(C48,'بيانات الموظفين'!$B$3:$I$117,6,0))</f>
        <v>0.29166666666666702</v>
      </c>
      <c r="I48" s="29">
        <f>IF(C48="","",VLOOKUP(C48,'بيانات الموظفين'!$B$3:$I$117,7,0))</f>
        <v>0.58333333333333304</v>
      </c>
      <c r="J48" s="62">
        <f t="shared" si="7"/>
        <v>0.29166666666666602</v>
      </c>
      <c r="K48" s="25">
        <f t="shared" si="1"/>
        <v>6.9444444444410891E-4</v>
      </c>
      <c r="L48" s="26" t="str">
        <f t="shared" si="2"/>
        <v/>
      </c>
      <c r="M48" s="26" t="str">
        <f t="shared" si="3"/>
        <v/>
      </c>
      <c r="N48" s="26" t="str">
        <f t="shared" si="4"/>
        <v/>
      </c>
      <c r="O48" s="27" t="str">
        <f t="shared" si="5"/>
        <v/>
      </c>
    </row>
    <row r="49" spans="1:15" ht="15.6" x14ac:dyDescent="0.25">
      <c r="A49" s="79">
        <f t="shared" si="6"/>
        <v>43</v>
      </c>
      <c r="B49" s="8">
        <v>44430</v>
      </c>
      <c r="C49" s="84">
        <v>88</v>
      </c>
      <c r="D49" s="28">
        <f>IF(C49="","",VLOOKUP(C49,'بيانات الموظفين'!$B$3:$I$117,2,0))</f>
        <v>0</v>
      </c>
      <c r="E49" s="92">
        <v>0.29444444444444445</v>
      </c>
      <c r="F49" s="92">
        <v>0.58333333333333304</v>
      </c>
      <c r="G49" s="59">
        <f t="shared" si="0"/>
        <v>0.28888888888888858</v>
      </c>
      <c r="H49" s="29">
        <f>IF(C49="","",VLOOKUP(C49,'بيانات الموظفين'!$B$3:$I$117,6,0))</f>
        <v>0.29166666666666702</v>
      </c>
      <c r="I49" s="29">
        <f>IF(C49="","",VLOOKUP(C49,'بيانات الموظفين'!$B$3:$I$117,7,0))</f>
        <v>0.58333333333333304</v>
      </c>
      <c r="J49" s="62">
        <f t="shared" si="7"/>
        <v>0.29166666666666602</v>
      </c>
      <c r="K49" s="25">
        <f t="shared" si="1"/>
        <v>2.7777777777774348E-3</v>
      </c>
      <c r="L49" s="26" t="str">
        <f t="shared" si="2"/>
        <v/>
      </c>
      <c r="M49" s="26" t="str">
        <f t="shared" si="3"/>
        <v/>
      </c>
      <c r="N49" s="26" t="str">
        <f t="shared" si="4"/>
        <v/>
      </c>
      <c r="O49" s="27" t="str">
        <f t="shared" si="5"/>
        <v/>
      </c>
    </row>
    <row r="50" spans="1:15" ht="15.6" x14ac:dyDescent="0.25">
      <c r="A50" s="79">
        <f t="shared" si="6"/>
        <v>44</v>
      </c>
      <c r="B50" s="8">
        <v>44430</v>
      </c>
      <c r="C50" s="84">
        <v>82</v>
      </c>
      <c r="D50" s="28">
        <f>IF(C50="","",VLOOKUP(C50,'بيانات الموظفين'!$B$3:$I$117,2,0))</f>
        <v>0</v>
      </c>
      <c r="E50" s="92">
        <v>0.29236111111111113</v>
      </c>
      <c r="F50" s="92">
        <v>0.58333333333333304</v>
      </c>
      <c r="G50" s="59">
        <f t="shared" si="0"/>
        <v>0.29097222222222191</v>
      </c>
      <c r="H50" s="29">
        <f>IF(C50="","",VLOOKUP(C50,'بيانات الموظفين'!$B$3:$I$117,6,0))</f>
        <v>0.29166666666666702</v>
      </c>
      <c r="I50" s="29">
        <f>IF(C50="","",VLOOKUP(C50,'بيانات الموظفين'!$B$3:$I$117,7,0))</f>
        <v>0.58333333333333304</v>
      </c>
      <c r="J50" s="62">
        <f t="shared" si="7"/>
        <v>0.29166666666666602</v>
      </c>
      <c r="K50" s="25">
        <f t="shared" si="1"/>
        <v>6.9444444444410891E-4</v>
      </c>
      <c r="L50" s="26" t="str">
        <f t="shared" si="2"/>
        <v/>
      </c>
      <c r="M50" s="26" t="str">
        <f t="shared" si="3"/>
        <v/>
      </c>
      <c r="N50" s="26" t="str">
        <f t="shared" si="4"/>
        <v/>
      </c>
      <c r="O50" s="27" t="str">
        <f t="shared" si="5"/>
        <v/>
      </c>
    </row>
    <row r="51" spans="1:15" ht="15.6" x14ac:dyDescent="0.25">
      <c r="A51" s="79">
        <f t="shared" si="6"/>
        <v>45</v>
      </c>
      <c r="B51" s="8">
        <v>44430</v>
      </c>
      <c r="C51" s="84">
        <v>63</v>
      </c>
      <c r="D51" s="28">
        <f>IF(C51="","",VLOOKUP(C51,'بيانات الموظفين'!$B$3:$I$117,2,0))</f>
        <v>0</v>
      </c>
      <c r="E51" s="92">
        <v>0.35000000000000003</v>
      </c>
      <c r="F51" s="92">
        <v>0.58333333333333304</v>
      </c>
      <c r="G51" s="59">
        <f t="shared" si="0"/>
        <v>0.233333333333333</v>
      </c>
      <c r="H51" s="29">
        <f>IF(C51="","",VLOOKUP(C51,'بيانات الموظفين'!$B$3:$I$117,6,0))</f>
        <v>0.29166666666666702</v>
      </c>
      <c r="I51" s="29">
        <f>IF(C51="","",VLOOKUP(C51,'بيانات الموظفين'!$B$3:$I$117,7,0))</f>
        <v>0.58333333333333304</v>
      </c>
      <c r="J51" s="62">
        <f t="shared" si="7"/>
        <v>0.29166666666666602</v>
      </c>
      <c r="K51" s="25">
        <f t="shared" si="1"/>
        <v>5.8333333333333015E-2</v>
      </c>
      <c r="L51" s="26" t="str">
        <f t="shared" si="2"/>
        <v/>
      </c>
      <c r="M51" s="26">
        <f t="shared" si="3"/>
        <v>3.472222222222222E-3</v>
      </c>
      <c r="N51" s="26" t="str">
        <f t="shared" si="4"/>
        <v/>
      </c>
      <c r="O51" s="27" t="str">
        <f t="shared" si="5"/>
        <v/>
      </c>
    </row>
    <row r="52" spans="1:15" ht="15.6" x14ac:dyDescent="0.25">
      <c r="A52" s="79">
        <f t="shared" si="6"/>
        <v>46</v>
      </c>
      <c r="B52" s="8">
        <v>44430</v>
      </c>
      <c r="C52" s="84">
        <v>92</v>
      </c>
      <c r="D52" s="28">
        <f>IF(C52="","",VLOOKUP(C52,'بيانات الموظفين'!$B$3:$I$117,2,0))</f>
        <v>0</v>
      </c>
      <c r="E52" s="92">
        <v>0.29444444444444445</v>
      </c>
      <c r="F52" s="92">
        <v>0.58333333333333304</v>
      </c>
      <c r="G52" s="59">
        <f t="shared" si="0"/>
        <v>0.28888888888888858</v>
      </c>
      <c r="H52" s="29">
        <f>IF(C52="","",VLOOKUP(C52,'بيانات الموظفين'!$B$3:$I$117,6,0))</f>
        <v>0.29166666666666702</v>
      </c>
      <c r="I52" s="29">
        <f>IF(C52="","",VLOOKUP(C52,'بيانات الموظفين'!$B$3:$I$117,7,0))</f>
        <v>0.58333333333333304</v>
      </c>
      <c r="J52" s="62">
        <f t="shared" si="7"/>
        <v>0.29166666666666602</v>
      </c>
      <c r="K52" s="25">
        <f t="shared" si="1"/>
        <v>2.7777777777774348E-3</v>
      </c>
      <c r="L52" s="26" t="str">
        <f t="shared" si="2"/>
        <v/>
      </c>
      <c r="M52" s="26" t="str">
        <f t="shared" si="3"/>
        <v/>
      </c>
      <c r="N52" s="26" t="str">
        <f t="shared" si="4"/>
        <v/>
      </c>
      <c r="O52" s="27" t="str">
        <f t="shared" si="5"/>
        <v/>
      </c>
    </row>
    <row r="53" spans="1:15" ht="15.6" x14ac:dyDescent="0.25">
      <c r="A53" s="79">
        <f t="shared" si="6"/>
        <v>47</v>
      </c>
      <c r="B53" s="8">
        <v>44430</v>
      </c>
      <c r="C53" s="84">
        <v>97</v>
      </c>
      <c r="D53" s="28">
        <f>IF(C53="","",VLOOKUP(C53,'بيانات الموظفين'!$B$3:$I$117,2,0))</f>
        <v>0</v>
      </c>
      <c r="E53" s="92">
        <v>0.29236111111111113</v>
      </c>
      <c r="F53" s="92">
        <v>0.58333333333333304</v>
      </c>
      <c r="G53" s="59">
        <f t="shared" si="0"/>
        <v>0.29097222222222191</v>
      </c>
      <c r="H53" s="29">
        <f>IF(C53="","",VLOOKUP(C53,'بيانات الموظفين'!$B$3:$I$117,6,0))</f>
        <v>0.29166666666666702</v>
      </c>
      <c r="I53" s="29">
        <f>IF(C53="","",VLOOKUP(C53,'بيانات الموظفين'!$B$3:$I$117,7,0))</f>
        <v>0.58333333333333304</v>
      </c>
      <c r="J53" s="62">
        <f t="shared" si="7"/>
        <v>0.29166666666666602</v>
      </c>
      <c r="K53" s="25">
        <f t="shared" si="1"/>
        <v>6.9444444444410891E-4</v>
      </c>
      <c r="L53" s="26" t="str">
        <f t="shared" si="2"/>
        <v/>
      </c>
      <c r="M53" s="26" t="str">
        <f t="shared" si="3"/>
        <v/>
      </c>
      <c r="N53" s="26" t="str">
        <f t="shared" si="4"/>
        <v/>
      </c>
      <c r="O53" s="27" t="str">
        <f t="shared" si="5"/>
        <v/>
      </c>
    </row>
    <row r="54" spans="1:15" ht="15.6" x14ac:dyDescent="0.25">
      <c r="A54" s="79">
        <f t="shared" si="6"/>
        <v>48</v>
      </c>
      <c r="B54" s="8">
        <v>44430</v>
      </c>
      <c r="C54" s="84">
        <v>92</v>
      </c>
      <c r="D54" s="28">
        <f>IF(C54="","",VLOOKUP(C54,'بيانات الموظفين'!$B$3:$I$117,2,0))</f>
        <v>0</v>
      </c>
      <c r="E54" s="92">
        <v>0.29166666666666669</v>
      </c>
      <c r="F54" s="92">
        <v>0.52847222222222223</v>
      </c>
      <c r="G54" s="59">
        <f t="shared" si="0"/>
        <v>0.23680555555555555</v>
      </c>
      <c r="H54" s="29">
        <f>IF(C54="","",VLOOKUP(C54,'بيانات الموظفين'!$B$3:$I$117,6,0))</f>
        <v>0.29166666666666702</v>
      </c>
      <c r="I54" s="29">
        <f>IF(C54="","",VLOOKUP(C54,'بيانات الموظفين'!$B$3:$I$117,7,0))</f>
        <v>0.58333333333333304</v>
      </c>
      <c r="J54" s="62">
        <f t="shared" si="7"/>
        <v>0.29166666666666602</v>
      </c>
      <c r="K54" s="25" t="str">
        <f t="shared" si="1"/>
        <v/>
      </c>
      <c r="L54" s="26">
        <f t="shared" si="2"/>
        <v>5.4861111111110805E-2</v>
      </c>
      <c r="M54" s="26">
        <f t="shared" si="3"/>
        <v>3.472222222222222E-3</v>
      </c>
      <c r="N54" s="26" t="str">
        <f t="shared" si="4"/>
        <v/>
      </c>
      <c r="O54" s="27" t="str">
        <f t="shared" si="5"/>
        <v/>
      </c>
    </row>
    <row r="55" spans="1:15" ht="15.6" x14ac:dyDescent="0.25">
      <c r="A55" s="79">
        <f t="shared" si="6"/>
        <v>49</v>
      </c>
      <c r="B55" s="8">
        <v>44431</v>
      </c>
      <c r="C55" s="84">
        <v>59</v>
      </c>
      <c r="D55" s="28">
        <f>IF(C55="","",VLOOKUP(C55,'بيانات الموظفين'!$B$3:$I$117,2,0))</f>
        <v>0</v>
      </c>
      <c r="E55" s="92">
        <v>0.29305555555555557</v>
      </c>
      <c r="F55" s="92">
        <v>0.58333333333333304</v>
      </c>
      <c r="G55" s="59">
        <f t="shared" si="0"/>
        <v>0.29027777777777747</v>
      </c>
      <c r="H55" s="29">
        <f>IF(C55="","",VLOOKUP(C55,'بيانات الموظفين'!$B$3:$I$117,6,0))</f>
        <v>0.29166666666666702</v>
      </c>
      <c r="I55" s="29">
        <f>IF(C55="","",VLOOKUP(C55,'بيانات الموظفين'!$B$3:$I$117,7,0))</f>
        <v>0.58333333333333304</v>
      </c>
      <c r="J55" s="62">
        <f t="shared" si="7"/>
        <v>0.29166666666666602</v>
      </c>
      <c r="K55" s="25">
        <f t="shared" si="1"/>
        <v>1.3888888888885509E-3</v>
      </c>
      <c r="L55" s="26" t="str">
        <f t="shared" si="2"/>
        <v/>
      </c>
      <c r="M55" s="26" t="str">
        <f t="shared" si="3"/>
        <v/>
      </c>
      <c r="N55" s="26" t="str">
        <f t="shared" si="4"/>
        <v/>
      </c>
      <c r="O55" s="27" t="str">
        <f t="shared" si="5"/>
        <v/>
      </c>
    </row>
    <row r="56" spans="1:15" ht="15.6" x14ac:dyDescent="0.25">
      <c r="A56" s="79">
        <f t="shared" si="6"/>
        <v>50</v>
      </c>
      <c r="B56" s="8">
        <v>44431</v>
      </c>
      <c r="C56" s="84">
        <v>108</v>
      </c>
      <c r="D56" s="28">
        <f>IF(C56="","",VLOOKUP(C56,'بيانات الموظفين'!$B$3:$I$117,2,0))</f>
        <v>0</v>
      </c>
      <c r="E56" s="92">
        <v>0.29375000000000001</v>
      </c>
      <c r="F56" s="92">
        <v>0.58333333333333304</v>
      </c>
      <c r="G56" s="59">
        <f t="shared" si="0"/>
        <v>0.28958333333333303</v>
      </c>
      <c r="H56" s="29">
        <f>IF(C56="","",VLOOKUP(C56,'بيانات الموظفين'!$B$3:$I$117,6,0))</f>
        <v>0.29166666666666702</v>
      </c>
      <c r="I56" s="29">
        <f>IF(C56="","",VLOOKUP(C56,'بيانات الموظفين'!$B$3:$I$117,7,0))</f>
        <v>0.58333333333333304</v>
      </c>
      <c r="J56" s="62">
        <f t="shared" si="7"/>
        <v>0.29166666666666602</v>
      </c>
      <c r="K56" s="25">
        <f t="shared" si="1"/>
        <v>2.0833333333329929E-3</v>
      </c>
      <c r="L56" s="26" t="str">
        <f t="shared" si="2"/>
        <v/>
      </c>
      <c r="M56" s="26" t="str">
        <f t="shared" si="3"/>
        <v/>
      </c>
      <c r="N56" s="26" t="str">
        <f t="shared" si="4"/>
        <v/>
      </c>
      <c r="O56" s="27" t="str">
        <f t="shared" si="5"/>
        <v/>
      </c>
    </row>
    <row r="57" spans="1:15" ht="15.6" x14ac:dyDescent="0.25">
      <c r="A57" s="79">
        <f t="shared" si="6"/>
        <v>51</v>
      </c>
      <c r="B57" s="8">
        <v>44431</v>
      </c>
      <c r="C57" s="84">
        <v>88</v>
      </c>
      <c r="D57" s="28">
        <f>IF(C57="","",VLOOKUP(C57,'بيانات الموظفين'!$B$3:$I$117,2,0))</f>
        <v>0</v>
      </c>
      <c r="E57" s="92">
        <v>0.30208333333333331</v>
      </c>
      <c r="F57" s="92">
        <v>0.58333333333333304</v>
      </c>
      <c r="G57" s="59">
        <f t="shared" si="0"/>
        <v>0.28124999999999972</v>
      </c>
      <c r="H57" s="29">
        <f>IF(C57="","",VLOOKUP(C57,'بيانات الموظفين'!$B$3:$I$117,6,0))</f>
        <v>0.29166666666666702</v>
      </c>
      <c r="I57" s="29">
        <f>IF(C57="","",VLOOKUP(C57,'بيانات الموظفين'!$B$3:$I$117,7,0))</f>
        <v>0.58333333333333304</v>
      </c>
      <c r="J57" s="62">
        <f t="shared" si="7"/>
        <v>0.29166666666666602</v>
      </c>
      <c r="K57" s="25">
        <f t="shared" si="1"/>
        <v>1.0416666666666297E-2</v>
      </c>
      <c r="L57" s="26" t="str">
        <f t="shared" si="2"/>
        <v/>
      </c>
      <c r="M57" s="26">
        <f t="shared" si="3"/>
        <v>3.472222222222222E-3</v>
      </c>
      <c r="N57" s="26" t="str">
        <f t="shared" si="4"/>
        <v/>
      </c>
      <c r="O57" s="27" t="str">
        <f t="shared" si="5"/>
        <v/>
      </c>
    </row>
    <row r="58" spans="1:15" ht="15.6" x14ac:dyDescent="0.25">
      <c r="A58" s="79">
        <f t="shared" si="6"/>
        <v>52</v>
      </c>
      <c r="B58" s="8">
        <v>44431</v>
      </c>
      <c r="C58" s="84">
        <v>30</v>
      </c>
      <c r="D58" s="28" t="str">
        <f>IF(C58="","",VLOOKUP(C58,'بيانات الموظفين'!$B$3:$I$117,2,0))</f>
        <v>سعيد</v>
      </c>
      <c r="E58" s="92">
        <v>0.29444444444444445</v>
      </c>
      <c r="F58" s="92">
        <v>0.58333333333333304</v>
      </c>
      <c r="G58" s="59">
        <f t="shared" si="0"/>
        <v>0.28888888888888858</v>
      </c>
      <c r="H58" s="29">
        <f>IF(C58="","",VLOOKUP(C58,'بيانات الموظفين'!$B$3:$I$117,6,0))</f>
        <v>0.29166666666666702</v>
      </c>
      <c r="I58" s="29">
        <f>IF(C58="","",VLOOKUP(C58,'بيانات الموظفين'!$B$3:$I$117,7,0))</f>
        <v>0.58333333333333304</v>
      </c>
      <c r="J58" s="62">
        <f t="shared" si="7"/>
        <v>0.29166666666666602</v>
      </c>
      <c r="K58" s="25">
        <f t="shared" si="1"/>
        <v>2.7777777777774348E-3</v>
      </c>
      <c r="L58" s="26" t="str">
        <f t="shared" si="2"/>
        <v/>
      </c>
      <c r="M58" s="26" t="str">
        <f t="shared" si="3"/>
        <v/>
      </c>
      <c r="N58" s="26" t="str">
        <f t="shared" si="4"/>
        <v/>
      </c>
      <c r="O58" s="27" t="str">
        <f t="shared" si="5"/>
        <v/>
      </c>
    </row>
    <row r="59" spans="1:15" ht="15.6" x14ac:dyDescent="0.25">
      <c r="A59" s="79">
        <f t="shared" si="6"/>
        <v>53</v>
      </c>
      <c r="B59" s="8">
        <v>44431</v>
      </c>
      <c r="C59" s="84">
        <v>10</v>
      </c>
      <c r="D59" s="28" t="str">
        <f>IF(C59="","",VLOOKUP(C59,'بيانات الموظفين'!$B$3:$I$117,2,0))</f>
        <v xml:space="preserve">عبدالرحمن </v>
      </c>
      <c r="E59" s="92">
        <v>0.30069444444444443</v>
      </c>
      <c r="F59" s="92">
        <v>0.58333333333333304</v>
      </c>
      <c r="G59" s="59">
        <f t="shared" si="0"/>
        <v>0.28263888888888861</v>
      </c>
      <c r="H59" s="29">
        <f>IF(C59="","",VLOOKUP(C59,'بيانات الموظفين'!$B$3:$I$117,6,0))</f>
        <v>0.29166666666666702</v>
      </c>
      <c r="I59" s="29">
        <f>IF(C59="","",VLOOKUP(C59,'بيانات الموظفين'!$B$3:$I$117,7,0))</f>
        <v>0.58333333333333304</v>
      </c>
      <c r="J59" s="62">
        <f t="shared" si="7"/>
        <v>0.29166666666666602</v>
      </c>
      <c r="K59" s="25">
        <f t="shared" si="1"/>
        <v>9.0277777777774126E-3</v>
      </c>
      <c r="L59" s="26" t="str">
        <f t="shared" si="2"/>
        <v/>
      </c>
      <c r="M59" s="26">
        <f t="shared" si="3"/>
        <v>3.472222222222222E-3</v>
      </c>
      <c r="N59" s="26" t="str">
        <f t="shared" si="4"/>
        <v/>
      </c>
      <c r="O59" s="27" t="str">
        <f t="shared" si="5"/>
        <v/>
      </c>
    </row>
    <row r="60" spans="1:15" ht="15.6" x14ac:dyDescent="0.25">
      <c r="A60" s="79">
        <f t="shared" si="6"/>
        <v>54</v>
      </c>
      <c r="B60" s="8">
        <v>44431</v>
      </c>
      <c r="C60" s="84">
        <v>82</v>
      </c>
      <c r="D60" s="28">
        <f>IF(C60="","",VLOOKUP(C60,'بيانات الموظفين'!$B$3:$I$117,2,0))</f>
        <v>0</v>
      </c>
      <c r="E60" s="92">
        <v>0.29305555555555557</v>
      </c>
      <c r="F60" s="92">
        <v>0.58333333333333304</v>
      </c>
      <c r="G60" s="59">
        <f t="shared" si="0"/>
        <v>0.29027777777777747</v>
      </c>
      <c r="H60" s="29">
        <f>IF(C60="","",VLOOKUP(C60,'بيانات الموظفين'!$B$3:$I$117,6,0))</f>
        <v>0.29166666666666702</v>
      </c>
      <c r="I60" s="29">
        <f>IF(C60="","",VLOOKUP(C60,'بيانات الموظفين'!$B$3:$I$117,7,0))</f>
        <v>0.58333333333333304</v>
      </c>
      <c r="J60" s="62">
        <f t="shared" si="7"/>
        <v>0.29166666666666602</v>
      </c>
      <c r="K60" s="25">
        <f t="shared" si="1"/>
        <v>1.3888888888885509E-3</v>
      </c>
      <c r="L60" s="26" t="str">
        <f t="shared" si="2"/>
        <v/>
      </c>
      <c r="M60" s="26" t="str">
        <f t="shared" si="3"/>
        <v/>
      </c>
      <c r="N60" s="26" t="str">
        <f t="shared" si="4"/>
        <v/>
      </c>
      <c r="O60" s="27" t="str">
        <f t="shared" si="5"/>
        <v/>
      </c>
    </row>
    <row r="61" spans="1:15" ht="15.6" x14ac:dyDescent="0.25">
      <c r="A61" s="79">
        <f t="shared" si="6"/>
        <v>55</v>
      </c>
      <c r="B61" s="8">
        <v>44431</v>
      </c>
      <c r="C61" s="84">
        <v>100</v>
      </c>
      <c r="D61" s="28">
        <f>IF(C61="","",VLOOKUP(C61,'بيانات الموظفين'!$B$3:$I$117,2,0))</f>
        <v>0</v>
      </c>
      <c r="E61" s="92">
        <v>0.2951388888888889</v>
      </c>
      <c r="F61" s="92">
        <v>0.58333333333333304</v>
      </c>
      <c r="G61" s="59">
        <f t="shared" si="0"/>
        <v>0.28819444444444414</v>
      </c>
      <c r="H61" s="29">
        <f>IF(C61="","",VLOOKUP(C61,'بيانات الموظفين'!$B$3:$I$117,6,0))</f>
        <v>0.29166666666666702</v>
      </c>
      <c r="I61" s="29">
        <f>IF(C61="","",VLOOKUP(C61,'بيانات الموظفين'!$B$3:$I$117,7,0))</f>
        <v>0.58333333333333304</v>
      </c>
      <c r="J61" s="62">
        <f t="shared" si="7"/>
        <v>0.29166666666666602</v>
      </c>
      <c r="K61" s="25">
        <f t="shared" si="1"/>
        <v>3.4722222222218768E-3</v>
      </c>
      <c r="L61" s="26" t="str">
        <f t="shared" si="2"/>
        <v/>
      </c>
      <c r="M61" s="26" t="str">
        <f t="shared" si="3"/>
        <v/>
      </c>
      <c r="N61" s="26" t="str">
        <f t="shared" si="4"/>
        <v/>
      </c>
      <c r="O61" s="27" t="str">
        <f t="shared" si="5"/>
        <v/>
      </c>
    </row>
    <row r="62" spans="1:15" ht="15.6" x14ac:dyDescent="0.25">
      <c r="A62" s="79">
        <f t="shared" si="6"/>
        <v>56</v>
      </c>
      <c r="B62" s="8">
        <v>44431</v>
      </c>
      <c r="C62" s="84">
        <v>26</v>
      </c>
      <c r="D62" s="28" t="str">
        <f>IF(C62="","",VLOOKUP(C62,'بيانات الموظفين'!$B$3:$I$117,2,0))</f>
        <v>ناصر</v>
      </c>
      <c r="E62" s="92">
        <v>0.30694444444444441</v>
      </c>
      <c r="F62" s="92">
        <v>0.58333333333333304</v>
      </c>
      <c r="G62" s="59">
        <f t="shared" si="0"/>
        <v>0.27638888888888863</v>
      </c>
      <c r="H62" s="29">
        <f>IF(C62="","",VLOOKUP(C62,'بيانات الموظفين'!$B$3:$I$117,6,0))</f>
        <v>0.29166666666666702</v>
      </c>
      <c r="I62" s="29">
        <f>IF(C62="","",VLOOKUP(C62,'بيانات الموظفين'!$B$3:$I$117,7,0))</f>
        <v>0.58333333333333304</v>
      </c>
      <c r="J62" s="62">
        <f t="shared" si="7"/>
        <v>0.29166666666666602</v>
      </c>
      <c r="K62" s="25">
        <f t="shared" si="1"/>
        <v>1.527777777777739E-2</v>
      </c>
      <c r="L62" s="26" t="str">
        <f t="shared" si="2"/>
        <v/>
      </c>
      <c r="M62" s="26">
        <f t="shared" si="3"/>
        <v>3.472222222222222E-3</v>
      </c>
      <c r="N62" s="26" t="str">
        <f t="shared" si="4"/>
        <v/>
      </c>
      <c r="O62" s="27" t="str">
        <f t="shared" si="5"/>
        <v/>
      </c>
    </row>
    <row r="63" spans="1:15" ht="15.6" x14ac:dyDescent="0.25">
      <c r="A63" s="79">
        <f t="shared" si="6"/>
        <v>57</v>
      </c>
      <c r="B63" s="8">
        <v>44431</v>
      </c>
      <c r="C63" s="84">
        <v>41</v>
      </c>
      <c r="D63" s="28">
        <f>IF(C63="","",VLOOKUP(C63,'بيانات الموظفين'!$B$3:$I$117,2,0))</f>
        <v>0</v>
      </c>
      <c r="E63" s="92">
        <v>0.29305555555555557</v>
      </c>
      <c r="F63" s="92">
        <v>0.58333333333333304</v>
      </c>
      <c r="G63" s="59">
        <f t="shared" si="0"/>
        <v>0.29027777777777747</v>
      </c>
      <c r="H63" s="29">
        <f>IF(C63="","",VLOOKUP(C63,'بيانات الموظفين'!$B$3:$I$117,6,0))</f>
        <v>0.29166666666666702</v>
      </c>
      <c r="I63" s="29">
        <f>IF(C63="","",VLOOKUP(C63,'بيانات الموظفين'!$B$3:$I$117,7,0))</f>
        <v>0.58333333333333304</v>
      </c>
      <c r="J63" s="62">
        <f t="shared" si="7"/>
        <v>0.29166666666666602</v>
      </c>
      <c r="K63" s="25">
        <f t="shared" si="1"/>
        <v>1.3888888888885509E-3</v>
      </c>
      <c r="L63" s="26" t="str">
        <f t="shared" si="2"/>
        <v/>
      </c>
      <c r="M63" s="26" t="str">
        <f t="shared" si="3"/>
        <v/>
      </c>
      <c r="N63" s="26" t="str">
        <f t="shared" si="4"/>
        <v/>
      </c>
      <c r="O63" s="27" t="str">
        <f t="shared" si="5"/>
        <v/>
      </c>
    </row>
    <row r="64" spans="1:15" ht="15.6" x14ac:dyDescent="0.25">
      <c r="A64" s="79">
        <f t="shared" si="6"/>
        <v>58</v>
      </c>
      <c r="B64" s="8">
        <v>44431</v>
      </c>
      <c r="C64" s="84">
        <v>69</v>
      </c>
      <c r="D64" s="28">
        <f>IF(C64="","",VLOOKUP(C64,'بيانات الموظفين'!$B$3:$I$117,2,0))</f>
        <v>0</v>
      </c>
      <c r="E64" s="92">
        <v>0.29236111111111113</v>
      </c>
      <c r="F64" s="92">
        <v>0.58333333333333304</v>
      </c>
      <c r="G64" s="59">
        <f t="shared" si="0"/>
        <v>0.29097222222222191</v>
      </c>
      <c r="H64" s="29">
        <f>IF(C64="","",VLOOKUP(C64,'بيانات الموظفين'!$B$3:$I$117,6,0))</f>
        <v>0.29166666666666702</v>
      </c>
      <c r="I64" s="29">
        <f>IF(C64="","",VLOOKUP(C64,'بيانات الموظفين'!$B$3:$I$117,7,0))</f>
        <v>0.58333333333333304</v>
      </c>
      <c r="J64" s="62">
        <f t="shared" si="7"/>
        <v>0.29166666666666602</v>
      </c>
      <c r="K64" s="25">
        <f t="shared" si="1"/>
        <v>6.9444444444410891E-4</v>
      </c>
      <c r="L64" s="26" t="str">
        <f t="shared" si="2"/>
        <v/>
      </c>
      <c r="M64" s="26" t="str">
        <f t="shared" si="3"/>
        <v/>
      </c>
      <c r="N64" s="26" t="str">
        <f t="shared" si="4"/>
        <v/>
      </c>
      <c r="O64" s="27" t="str">
        <f t="shared" si="5"/>
        <v/>
      </c>
    </row>
    <row r="65" spans="1:15" ht="15.6" x14ac:dyDescent="0.25">
      <c r="A65" s="79">
        <f t="shared" si="6"/>
        <v>59</v>
      </c>
      <c r="B65" s="8">
        <v>44431</v>
      </c>
      <c r="C65" s="84">
        <v>92</v>
      </c>
      <c r="D65" s="28">
        <f>IF(C65="","",VLOOKUP(C65,'بيانات الموظفين'!$B$3:$I$117,2,0))</f>
        <v>0</v>
      </c>
      <c r="E65" s="92">
        <v>0.53819444444444442</v>
      </c>
      <c r="F65" s="92">
        <v>0.58333333333333304</v>
      </c>
      <c r="G65" s="59">
        <f t="shared" si="0"/>
        <v>4.5138888888888618E-2</v>
      </c>
      <c r="H65" s="29">
        <f>IF(C65="","",VLOOKUP(C65,'بيانات الموظفين'!$B$3:$I$117,6,0))</f>
        <v>0.29166666666666702</v>
      </c>
      <c r="I65" s="29">
        <f>IF(C65="","",VLOOKUP(C65,'بيانات الموظفين'!$B$3:$I$117,7,0))</f>
        <v>0.58333333333333304</v>
      </c>
      <c r="J65" s="62">
        <f t="shared" si="7"/>
        <v>0.29166666666666602</v>
      </c>
      <c r="K65" s="25">
        <f t="shared" si="1"/>
        <v>0.2465277777777774</v>
      </c>
      <c r="L65" s="26" t="str">
        <f t="shared" si="2"/>
        <v/>
      </c>
      <c r="M65" s="26">
        <f t="shared" si="3"/>
        <v>3.472222222222222E-3</v>
      </c>
      <c r="N65" s="26" t="str">
        <f t="shared" si="4"/>
        <v/>
      </c>
      <c r="O65" s="27" t="str">
        <f t="shared" si="5"/>
        <v/>
      </c>
    </row>
    <row r="66" spans="1:15" ht="15.6" x14ac:dyDescent="0.25">
      <c r="A66" s="79">
        <f t="shared" si="6"/>
        <v>60</v>
      </c>
      <c r="B66" s="8">
        <v>44431</v>
      </c>
      <c r="C66" s="84">
        <v>32</v>
      </c>
      <c r="D66" s="28" t="str">
        <f>IF(C66="","",VLOOKUP(C66,'بيانات الموظفين'!$B$3:$I$117,2,0))</f>
        <v>أكمل</v>
      </c>
      <c r="E66" s="92">
        <v>0.29166666666666702</v>
      </c>
      <c r="F66" s="92">
        <v>0.58263888888888882</v>
      </c>
      <c r="G66" s="59">
        <f t="shared" si="0"/>
        <v>0.2909722222222218</v>
      </c>
      <c r="H66" s="29">
        <f>IF(C66="","",VLOOKUP(C66,'بيانات الموظفين'!$B$3:$I$117,6,0))</f>
        <v>0.29166666666666702</v>
      </c>
      <c r="I66" s="29">
        <f>IF(C66="","",VLOOKUP(C66,'بيانات الموظفين'!$B$3:$I$117,7,0))</f>
        <v>0.58333333333333304</v>
      </c>
      <c r="J66" s="62">
        <f t="shared" si="7"/>
        <v>0.29166666666666602</v>
      </c>
      <c r="K66" s="25" t="str">
        <f t="shared" si="1"/>
        <v/>
      </c>
      <c r="L66" s="26">
        <f t="shared" si="2"/>
        <v>6.9444444444421993E-4</v>
      </c>
      <c r="M66" s="26" t="str">
        <f t="shared" si="3"/>
        <v/>
      </c>
      <c r="N66" s="26" t="str">
        <f t="shared" si="4"/>
        <v/>
      </c>
      <c r="O66" s="27" t="str">
        <f t="shared" si="5"/>
        <v/>
      </c>
    </row>
    <row r="67" spans="1:15" ht="15.6" x14ac:dyDescent="0.25">
      <c r="A67" s="79">
        <f t="shared" si="6"/>
        <v>61</v>
      </c>
      <c r="B67" s="8">
        <v>44432</v>
      </c>
      <c r="C67" s="84">
        <v>108</v>
      </c>
      <c r="D67" s="28">
        <f>IF(C67="","",VLOOKUP(C67,'بيانات الموظفين'!$B$3:$I$117,2,0))</f>
        <v>0</v>
      </c>
      <c r="E67" s="92">
        <v>0.29305555555555557</v>
      </c>
      <c r="F67" s="92">
        <v>0.58333333333333304</v>
      </c>
      <c r="G67" s="59">
        <f t="shared" si="0"/>
        <v>0.29027777777777747</v>
      </c>
      <c r="H67" s="29">
        <f>IF(C67="","",VLOOKUP(C67,'بيانات الموظفين'!$B$3:$I$117,6,0))</f>
        <v>0.29166666666666702</v>
      </c>
      <c r="I67" s="29">
        <f>IF(C67="","",VLOOKUP(C67,'بيانات الموظفين'!$B$3:$I$117,7,0))</f>
        <v>0.58333333333333304</v>
      </c>
      <c r="J67" s="62">
        <f t="shared" si="7"/>
        <v>0.29166666666666602</v>
      </c>
      <c r="K67" s="25">
        <f t="shared" si="1"/>
        <v>1.3888888888885509E-3</v>
      </c>
      <c r="L67" s="26" t="str">
        <f t="shared" si="2"/>
        <v/>
      </c>
      <c r="M67" s="26" t="str">
        <f t="shared" si="3"/>
        <v/>
      </c>
      <c r="N67" s="26" t="str">
        <f t="shared" si="4"/>
        <v/>
      </c>
      <c r="O67" s="27" t="str">
        <f t="shared" si="5"/>
        <v/>
      </c>
    </row>
    <row r="68" spans="1:15" ht="15.6" x14ac:dyDescent="0.25">
      <c r="A68" s="79">
        <f t="shared" si="6"/>
        <v>62</v>
      </c>
      <c r="B68" s="8">
        <v>44432</v>
      </c>
      <c r="C68" s="84">
        <v>99</v>
      </c>
      <c r="D68" s="28">
        <f>IF(C68="","",VLOOKUP(C68,'بيانات الموظفين'!$B$3:$I$117,2,0))</f>
        <v>0</v>
      </c>
      <c r="E68" s="92">
        <v>0.2951388888888889</v>
      </c>
      <c r="F68" s="92">
        <v>0.58333333333333304</v>
      </c>
      <c r="G68" s="59">
        <f t="shared" si="0"/>
        <v>0.28819444444444414</v>
      </c>
      <c r="H68" s="29">
        <f>IF(C68="","",VLOOKUP(C68,'بيانات الموظفين'!$B$3:$I$117,6,0))</f>
        <v>0.29166666666666702</v>
      </c>
      <c r="I68" s="29">
        <f>IF(C68="","",VLOOKUP(C68,'بيانات الموظفين'!$B$3:$I$117,7,0))</f>
        <v>0.58333333333333304</v>
      </c>
      <c r="J68" s="62">
        <f t="shared" si="7"/>
        <v>0.29166666666666602</v>
      </c>
      <c r="K68" s="25">
        <f t="shared" si="1"/>
        <v>3.4722222222218768E-3</v>
      </c>
      <c r="L68" s="26" t="str">
        <f t="shared" si="2"/>
        <v/>
      </c>
      <c r="M68" s="26" t="str">
        <f t="shared" si="3"/>
        <v/>
      </c>
      <c r="N68" s="26" t="str">
        <f t="shared" si="4"/>
        <v/>
      </c>
      <c r="O68" s="27" t="str">
        <f t="shared" si="5"/>
        <v/>
      </c>
    </row>
    <row r="69" spans="1:15" ht="15.6" x14ac:dyDescent="0.25">
      <c r="A69" s="79">
        <f t="shared" si="6"/>
        <v>63</v>
      </c>
      <c r="B69" s="8">
        <v>44432</v>
      </c>
      <c r="C69" s="84">
        <v>58</v>
      </c>
      <c r="D69" s="28">
        <f>IF(C69="","",VLOOKUP(C69,'بيانات الموظفين'!$B$3:$I$117,2,0))</f>
        <v>0</v>
      </c>
      <c r="E69" s="92">
        <v>0.29236111111111113</v>
      </c>
      <c r="F69" s="92">
        <v>0.58333333333333304</v>
      </c>
      <c r="G69" s="59">
        <f t="shared" si="0"/>
        <v>0.29097222222222191</v>
      </c>
      <c r="H69" s="29">
        <f>IF(C69="","",VLOOKUP(C69,'بيانات الموظفين'!$B$3:$I$117,6,0))</f>
        <v>0.29166666666666702</v>
      </c>
      <c r="I69" s="29">
        <f>IF(C69="","",VLOOKUP(C69,'بيانات الموظفين'!$B$3:$I$117,7,0))</f>
        <v>0.58333333333333304</v>
      </c>
      <c r="J69" s="62">
        <f t="shared" si="7"/>
        <v>0.29166666666666602</v>
      </c>
      <c r="K69" s="25">
        <f t="shared" si="1"/>
        <v>6.9444444444410891E-4</v>
      </c>
      <c r="L69" s="26" t="str">
        <f t="shared" si="2"/>
        <v/>
      </c>
      <c r="M69" s="26" t="str">
        <f t="shared" si="3"/>
        <v/>
      </c>
      <c r="N69" s="26" t="str">
        <f t="shared" si="4"/>
        <v/>
      </c>
      <c r="O69" s="27" t="str">
        <f t="shared" si="5"/>
        <v/>
      </c>
    </row>
    <row r="70" spans="1:15" ht="15.6" x14ac:dyDescent="0.25">
      <c r="A70" s="79">
        <f t="shared" si="6"/>
        <v>64</v>
      </c>
      <c r="B70" s="8">
        <v>44432</v>
      </c>
      <c r="C70" s="84">
        <v>88</v>
      </c>
      <c r="D70" s="28">
        <f>IF(C70="","",VLOOKUP(C70,'بيانات الموظفين'!$B$3:$I$117,2,0))</f>
        <v>0</v>
      </c>
      <c r="E70" s="92">
        <v>0.30763888888888891</v>
      </c>
      <c r="F70" s="92">
        <v>0.58333333333333304</v>
      </c>
      <c r="G70" s="59">
        <f t="shared" si="0"/>
        <v>0.27569444444444413</v>
      </c>
      <c r="H70" s="29">
        <f>IF(C70="","",VLOOKUP(C70,'بيانات الموظفين'!$B$3:$I$117,6,0))</f>
        <v>0.29166666666666702</v>
      </c>
      <c r="I70" s="29">
        <f>IF(C70="","",VLOOKUP(C70,'بيانات الموظفين'!$B$3:$I$117,7,0))</f>
        <v>0.58333333333333304</v>
      </c>
      <c r="J70" s="62">
        <f t="shared" si="7"/>
        <v>0.29166666666666602</v>
      </c>
      <c r="K70" s="25">
        <f t="shared" si="1"/>
        <v>1.5972222222221888E-2</v>
      </c>
      <c r="L70" s="26" t="str">
        <f t="shared" si="2"/>
        <v/>
      </c>
      <c r="M70" s="26">
        <f t="shared" si="3"/>
        <v>3.472222222222222E-3</v>
      </c>
      <c r="N70" s="26" t="str">
        <f t="shared" si="4"/>
        <v/>
      </c>
      <c r="O70" s="27" t="str">
        <f t="shared" si="5"/>
        <v/>
      </c>
    </row>
    <row r="71" spans="1:15" ht="15.6" x14ac:dyDescent="0.25">
      <c r="A71" s="79">
        <f t="shared" si="6"/>
        <v>65</v>
      </c>
      <c r="B71" s="8">
        <v>44432</v>
      </c>
      <c r="C71" s="84">
        <v>82</v>
      </c>
      <c r="D71" s="28">
        <f>IF(C71="","",VLOOKUP(C71,'بيانات الموظفين'!$B$3:$I$117,2,0))</f>
        <v>0</v>
      </c>
      <c r="E71" s="92">
        <v>0.29236111111111113</v>
      </c>
      <c r="F71" s="92">
        <v>0.58333333333333304</v>
      </c>
      <c r="G71" s="59">
        <f t="shared" si="0"/>
        <v>0.29097222222222191</v>
      </c>
      <c r="H71" s="29">
        <f>IF(C71="","",VLOOKUP(C71,'بيانات الموظفين'!$B$3:$I$117,6,0))</f>
        <v>0.29166666666666702</v>
      </c>
      <c r="I71" s="29">
        <f>IF(C71="","",VLOOKUP(C71,'بيانات الموظفين'!$B$3:$I$117,7,0))</f>
        <v>0.58333333333333304</v>
      </c>
      <c r="J71" s="62">
        <f t="shared" si="7"/>
        <v>0.29166666666666602</v>
      </c>
      <c r="K71" s="25">
        <f t="shared" si="1"/>
        <v>6.9444444444410891E-4</v>
      </c>
      <c r="L71" s="26" t="str">
        <f t="shared" si="2"/>
        <v/>
      </c>
      <c r="M71" s="26" t="str">
        <f t="shared" si="3"/>
        <v/>
      </c>
      <c r="N71" s="26" t="str">
        <f t="shared" si="4"/>
        <v/>
      </c>
      <c r="O71" s="27" t="str">
        <f t="shared" si="5"/>
        <v/>
      </c>
    </row>
    <row r="72" spans="1:15" ht="15.6" x14ac:dyDescent="0.25">
      <c r="A72" s="79">
        <f t="shared" si="6"/>
        <v>66</v>
      </c>
      <c r="B72" s="8">
        <v>44432</v>
      </c>
      <c r="C72" s="84">
        <v>86</v>
      </c>
      <c r="D72" s="28">
        <f>IF(C72="","",VLOOKUP(C72,'بيانات الموظفين'!$B$3:$I$117,2,0))</f>
        <v>0</v>
      </c>
      <c r="E72" s="92">
        <v>0.33749999999999997</v>
      </c>
      <c r="F72" s="92">
        <v>0.58333333333333304</v>
      </c>
      <c r="G72" s="59">
        <f t="shared" ref="G72:G135" si="8">IF(C72="","",F72-E72)</f>
        <v>0.24583333333333307</v>
      </c>
      <c r="H72" s="29">
        <f>IF(C72="","",VLOOKUP(C72,'بيانات الموظفين'!$B$3:$I$117,6,0))</f>
        <v>0.29166666666666702</v>
      </c>
      <c r="I72" s="29">
        <f>IF(C72="","",VLOOKUP(C72,'بيانات الموظفين'!$B$3:$I$117,7,0))</f>
        <v>0.58333333333333304</v>
      </c>
      <c r="J72" s="62">
        <f t="shared" si="7"/>
        <v>0.29166666666666602</v>
      </c>
      <c r="K72" s="25">
        <f t="shared" ref="K72:K135" si="9">IF(E72&gt;H72,E72-H72,"")</f>
        <v>4.5833333333332948E-2</v>
      </c>
      <c r="L72" s="26" t="str">
        <f t="shared" ref="L72:L135" si="10">IF(F72&lt;I72,I72-F72,"")</f>
        <v/>
      </c>
      <c r="M72" s="26">
        <f t="shared" ref="M72:M135" si="11">IF(SUM(K72,L72)-SUM(N72,O72)&gt;=$D$3,$D$3,"")</f>
        <v>3.472222222222222E-3</v>
      </c>
      <c r="N72" s="26" t="str">
        <f t="shared" ref="N72:N135" si="12">IF(E72&lt;H72,H72-E72,"")</f>
        <v/>
      </c>
      <c r="O72" s="27" t="str">
        <f t="shared" ref="O72:O135" si="13">IF(F72&gt;I72,F72-I72,"")</f>
        <v/>
      </c>
    </row>
    <row r="73" spans="1:15" ht="15.6" x14ac:dyDescent="0.25">
      <c r="A73" s="79">
        <f t="shared" ref="A73:A136" si="14">IF(D73="","",ROW()-6)</f>
        <v>67</v>
      </c>
      <c r="B73" s="8">
        <v>44432</v>
      </c>
      <c r="C73" s="84">
        <v>97</v>
      </c>
      <c r="D73" s="28">
        <f>IF(C73="","",VLOOKUP(C73,'بيانات الموظفين'!$B$3:$I$117,2,0))</f>
        <v>0</v>
      </c>
      <c r="E73" s="92">
        <v>0.30694444444444441</v>
      </c>
      <c r="F73" s="92">
        <v>0.58333333333333304</v>
      </c>
      <c r="G73" s="59">
        <f t="shared" si="8"/>
        <v>0.27638888888888863</v>
      </c>
      <c r="H73" s="29">
        <f>IF(C73="","",VLOOKUP(C73,'بيانات الموظفين'!$B$3:$I$117,6,0))</f>
        <v>0.29166666666666702</v>
      </c>
      <c r="I73" s="29">
        <f>IF(C73="","",VLOOKUP(C73,'بيانات الموظفين'!$B$3:$I$117,7,0))</f>
        <v>0.58333333333333304</v>
      </c>
      <c r="J73" s="62">
        <f t="shared" si="7"/>
        <v>0.29166666666666602</v>
      </c>
      <c r="K73" s="25">
        <f t="shared" si="9"/>
        <v>1.527777777777739E-2</v>
      </c>
      <c r="L73" s="26" t="str">
        <f t="shared" si="10"/>
        <v/>
      </c>
      <c r="M73" s="26">
        <f t="shared" si="11"/>
        <v>3.472222222222222E-3</v>
      </c>
      <c r="N73" s="26" t="str">
        <f t="shared" si="12"/>
        <v/>
      </c>
      <c r="O73" s="27" t="str">
        <f t="shared" si="13"/>
        <v/>
      </c>
    </row>
    <row r="74" spans="1:15" ht="15.6" x14ac:dyDescent="0.25">
      <c r="A74" s="79">
        <f t="shared" si="14"/>
        <v>68</v>
      </c>
      <c r="B74" s="8">
        <v>44432</v>
      </c>
      <c r="C74" s="84">
        <v>41</v>
      </c>
      <c r="D74" s="28">
        <f>IF(C74="","",VLOOKUP(C74,'بيانات الموظفين'!$B$3:$I$117,2,0))</f>
        <v>0</v>
      </c>
      <c r="E74" s="92">
        <v>0.29236111111111113</v>
      </c>
      <c r="F74" s="92">
        <v>0.58333333333333304</v>
      </c>
      <c r="G74" s="59">
        <f t="shared" si="8"/>
        <v>0.29097222222222191</v>
      </c>
      <c r="H74" s="29">
        <f>IF(C74="","",VLOOKUP(C74,'بيانات الموظفين'!$B$3:$I$117,6,0))</f>
        <v>0.29166666666666702</v>
      </c>
      <c r="I74" s="29">
        <f>IF(C74="","",VLOOKUP(C74,'بيانات الموظفين'!$B$3:$I$117,7,0))</f>
        <v>0.58333333333333304</v>
      </c>
      <c r="J74" s="62">
        <f t="shared" ref="J74:J137" si="15">IF(D74="","",I74-H74)</f>
        <v>0.29166666666666602</v>
      </c>
      <c r="K74" s="25">
        <f t="shared" si="9"/>
        <v>6.9444444444410891E-4</v>
      </c>
      <c r="L74" s="26" t="str">
        <f t="shared" si="10"/>
        <v/>
      </c>
      <c r="M74" s="26" t="str">
        <f t="shared" si="11"/>
        <v/>
      </c>
      <c r="N74" s="26" t="str">
        <f t="shared" si="12"/>
        <v/>
      </c>
      <c r="O74" s="27" t="str">
        <f t="shared" si="13"/>
        <v/>
      </c>
    </row>
    <row r="75" spans="1:15" ht="15.6" x14ac:dyDescent="0.25">
      <c r="A75" s="79">
        <f t="shared" si="14"/>
        <v>69</v>
      </c>
      <c r="B75" s="8">
        <v>44432</v>
      </c>
      <c r="C75" s="84">
        <v>34</v>
      </c>
      <c r="D75" s="28" t="str">
        <f>IF(C75="","",VLOOKUP(C75,'بيانات الموظفين'!$B$3:$I$117,2,0))</f>
        <v>كميل</v>
      </c>
      <c r="E75" s="92">
        <v>0.29166666666666702</v>
      </c>
      <c r="F75" s="92">
        <v>0.5625</v>
      </c>
      <c r="G75" s="59">
        <f t="shared" si="8"/>
        <v>0.27083333333333298</v>
      </c>
      <c r="H75" s="29">
        <f>IF(C75="","",VLOOKUP(C75,'بيانات الموظفين'!$B$3:$I$117,6,0))</f>
        <v>0.29166666666666702</v>
      </c>
      <c r="I75" s="29">
        <f>IF(C75="","",VLOOKUP(C75,'بيانات الموظفين'!$B$3:$I$117,7,0))</f>
        <v>0.58333333333333304</v>
      </c>
      <c r="J75" s="62">
        <f t="shared" si="15"/>
        <v>0.29166666666666602</v>
      </c>
      <c r="K75" s="25" t="str">
        <f t="shared" si="9"/>
        <v/>
      </c>
      <c r="L75" s="26">
        <f t="shared" si="10"/>
        <v>2.0833333333333037E-2</v>
      </c>
      <c r="M75" s="26">
        <f t="shared" si="11"/>
        <v>3.472222222222222E-3</v>
      </c>
      <c r="N75" s="26" t="str">
        <f t="shared" si="12"/>
        <v/>
      </c>
      <c r="O75" s="27" t="str">
        <f t="shared" si="13"/>
        <v/>
      </c>
    </row>
    <row r="76" spans="1:15" ht="15.6" x14ac:dyDescent="0.25">
      <c r="A76" s="79">
        <f t="shared" si="14"/>
        <v>70</v>
      </c>
      <c r="B76" s="8">
        <v>44432</v>
      </c>
      <c r="C76" s="84">
        <v>68</v>
      </c>
      <c r="D76" s="28">
        <f>IF(C76="","",VLOOKUP(C76,'بيانات الموظفين'!$B$3:$I$117,2,0))</f>
        <v>0</v>
      </c>
      <c r="E76" s="92">
        <v>0.29166666666666702</v>
      </c>
      <c r="F76" s="92">
        <v>0.54861111111111105</v>
      </c>
      <c r="G76" s="59">
        <f t="shared" si="8"/>
        <v>0.25694444444444403</v>
      </c>
      <c r="H76" s="29">
        <f>IF(C76="","",VLOOKUP(C76,'بيانات الموظفين'!$B$3:$I$117,6,0))</f>
        <v>0.29166666666666702</v>
      </c>
      <c r="I76" s="29">
        <f>IF(C76="","",VLOOKUP(C76,'بيانات الموظفين'!$B$3:$I$117,7,0))</f>
        <v>0.58333333333333304</v>
      </c>
      <c r="J76" s="62">
        <f t="shared" si="15"/>
        <v>0.29166666666666602</v>
      </c>
      <c r="K76" s="25" t="str">
        <f t="shared" si="9"/>
        <v/>
      </c>
      <c r="L76" s="26">
        <f t="shared" si="10"/>
        <v>3.4722222222221988E-2</v>
      </c>
      <c r="M76" s="26">
        <f t="shared" si="11"/>
        <v>3.472222222222222E-3</v>
      </c>
      <c r="N76" s="26" t="str">
        <f t="shared" si="12"/>
        <v/>
      </c>
      <c r="O76" s="27" t="str">
        <f t="shared" si="13"/>
        <v/>
      </c>
    </row>
    <row r="77" spans="1:15" ht="15.6" x14ac:dyDescent="0.25">
      <c r="A77" s="79">
        <f t="shared" si="14"/>
        <v>71</v>
      </c>
      <c r="B77" s="8">
        <v>44432</v>
      </c>
      <c r="C77" s="84">
        <v>108</v>
      </c>
      <c r="D77" s="28">
        <f>IF(C77="","",VLOOKUP(C77,'بيانات الموظفين'!$B$3:$I$117,2,0))</f>
        <v>0</v>
      </c>
      <c r="E77" s="92">
        <v>0.29166666666666702</v>
      </c>
      <c r="F77" s="92">
        <v>0.58263888888888882</v>
      </c>
      <c r="G77" s="59">
        <f t="shared" si="8"/>
        <v>0.2909722222222218</v>
      </c>
      <c r="H77" s="29">
        <f>IF(C77="","",VLOOKUP(C77,'بيانات الموظفين'!$B$3:$I$117,6,0))</f>
        <v>0.29166666666666702</v>
      </c>
      <c r="I77" s="29">
        <f>IF(C77="","",VLOOKUP(C77,'بيانات الموظفين'!$B$3:$I$117,7,0))</f>
        <v>0.58333333333333304</v>
      </c>
      <c r="J77" s="62">
        <f t="shared" si="15"/>
        <v>0.29166666666666602</v>
      </c>
      <c r="K77" s="25" t="str">
        <f t="shared" si="9"/>
        <v/>
      </c>
      <c r="L77" s="26">
        <f t="shared" si="10"/>
        <v>6.9444444444421993E-4</v>
      </c>
      <c r="M77" s="26" t="str">
        <f t="shared" si="11"/>
        <v/>
      </c>
      <c r="N77" s="26" t="str">
        <f t="shared" si="12"/>
        <v/>
      </c>
      <c r="O77" s="27" t="str">
        <f t="shared" si="13"/>
        <v/>
      </c>
    </row>
    <row r="78" spans="1:15" ht="15.6" x14ac:dyDescent="0.25">
      <c r="A78" s="79">
        <f t="shared" si="14"/>
        <v>72</v>
      </c>
      <c r="B78" s="8">
        <v>44432</v>
      </c>
      <c r="C78" s="84">
        <v>4</v>
      </c>
      <c r="D78" s="28" t="str">
        <f>IF(C78="","",VLOOKUP(C78,'بيانات الموظفين'!$B$3:$I$117,2,0))</f>
        <v>محمد حسن</v>
      </c>
      <c r="E78" s="92">
        <v>0.29166666666666702</v>
      </c>
      <c r="F78" s="92">
        <v>0.52083333333333337</v>
      </c>
      <c r="G78" s="59">
        <f t="shared" si="8"/>
        <v>0.22916666666666635</v>
      </c>
      <c r="H78" s="29">
        <f>IF(C78="","",VLOOKUP(C78,'بيانات الموظفين'!$B$3:$I$117,6,0))</f>
        <v>0.29166666666666702</v>
      </c>
      <c r="I78" s="29">
        <f>IF(C78="","",VLOOKUP(C78,'بيانات الموظفين'!$B$3:$I$117,7,0))</f>
        <v>0.58333333333333304</v>
      </c>
      <c r="J78" s="62">
        <f t="shared" si="15"/>
        <v>0.29166666666666602</v>
      </c>
      <c r="K78" s="25" t="str">
        <f t="shared" si="9"/>
        <v/>
      </c>
      <c r="L78" s="26">
        <f t="shared" si="10"/>
        <v>6.2499999999999667E-2</v>
      </c>
      <c r="M78" s="26">
        <f t="shared" si="11"/>
        <v>3.472222222222222E-3</v>
      </c>
      <c r="N78" s="26" t="str">
        <f t="shared" si="12"/>
        <v/>
      </c>
      <c r="O78" s="27" t="str">
        <f t="shared" si="13"/>
        <v/>
      </c>
    </row>
    <row r="79" spans="1:15" ht="15.6" x14ac:dyDescent="0.25">
      <c r="A79" s="79">
        <f t="shared" si="14"/>
        <v>73</v>
      </c>
      <c r="B79" s="8">
        <v>44432</v>
      </c>
      <c r="C79" s="84">
        <v>32</v>
      </c>
      <c r="D79" s="28" t="str">
        <f>IF(C79="","",VLOOKUP(C79,'بيانات الموظفين'!$B$3:$I$117,2,0))</f>
        <v>أكمل</v>
      </c>
      <c r="E79" s="92">
        <v>0.29166666666666702</v>
      </c>
      <c r="F79" s="92">
        <v>0.58263888888888882</v>
      </c>
      <c r="G79" s="59">
        <f t="shared" si="8"/>
        <v>0.2909722222222218</v>
      </c>
      <c r="H79" s="29">
        <f>IF(C79="","",VLOOKUP(C79,'بيانات الموظفين'!$B$3:$I$117,6,0))</f>
        <v>0.29166666666666702</v>
      </c>
      <c r="I79" s="29">
        <f>IF(C79="","",VLOOKUP(C79,'بيانات الموظفين'!$B$3:$I$117,7,0))</f>
        <v>0.58333333333333304</v>
      </c>
      <c r="J79" s="62">
        <f t="shared" si="15"/>
        <v>0.29166666666666602</v>
      </c>
      <c r="K79" s="25" t="str">
        <f t="shared" si="9"/>
        <v/>
      </c>
      <c r="L79" s="26">
        <f t="shared" si="10"/>
        <v>6.9444444444421993E-4</v>
      </c>
      <c r="M79" s="26" t="str">
        <f t="shared" si="11"/>
        <v/>
      </c>
      <c r="N79" s="26" t="str">
        <f t="shared" si="12"/>
        <v/>
      </c>
      <c r="O79" s="27" t="str">
        <f t="shared" si="13"/>
        <v/>
      </c>
    </row>
    <row r="80" spans="1:15" ht="15.6" x14ac:dyDescent="0.25">
      <c r="A80" s="79">
        <f t="shared" si="14"/>
        <v>74</v>
      </c>
      <c r="B80" s="8">
        <v>44432</v>
      </c>
      <c r="C80" s="84">
        <v>41</v>
      </c>
      <c r="D80" s="28">
        <f>IF(C80="","",VLOOKUP(C80,'بيانات الموظفين'!$B$3:$I$117,2,0))</f>
        <v>0</v>
      </c>
      <c r="E80" s="92">
        <v>0.29166666666666702</v>
      </c>
      <c r="F80" s="92">
        <v>0.56111111111111112</v>
      </c>
      <c r="G80" s="59">
        <f t="shared" si="8"/>
        <v>0.2694444444444441</v>
      </c>
      <c r="H80" s="29">
        <f>IF(C80="","",VLOOKUP(C80,'بيانات الموظفين'!$B$3:$I$117,6,0))</f>
        <v>0.29166666666666702</v>
      </c>
      <c r="I80" s="29">
        <f>IF(C80="","",VLOOKUP(C80,'بيانات الموظفين'!$B$3:$I$117,7,0))</f>
        <v>0.58333333333333304</v>
      </c>
      <c r="J80" s="62">
        <f t="shared" si="15"/>
        <v>0.29166666666666602</v>
      </c>
      <c r="K80" s="25" t="str">
        <f t="shared" si="9"/>
        <v/>
      </c>
      <c r="L80" s="26">
        <f t="shared" si="10"/>
        <v>2.2222222222221921E-2</v>
      </c>
      <c r="M80" s="26">
        <f t="shared" si="11"/>
        <v>3.472222222222222E-3</v>
      </c>
      <c r="N80" s="26" t="str">
        <f t="shared" si="12"/>
        <v/>
      </c>
      <c r="O80" s="27" t="str">
        <f t="shared" si="13"/>
        <v/>
      </c>
    </row>
    <row r="81" spans="1:15" ht="15.6" x14ac:dyDescent="0.25">
      <c r="A81" s="79">
        <f t="shared" si="14"/>
        <v>75</v>
      </c>
      <c r="B81" s="8">
        <v>44433</v>
      </c>
      <c r="C81" s="84">
        <v>59</v>
      </c>
      <c r="D81" s="28">
        <f>IF(C81="","",VLOOKUP(C81,'بيانات الموظفين'!$B$3:$I$117,2,0))</f>
        <v>0</v>
      </c>
      <c r="E81" s="92">
        <v>0.31805555555555554</v>
      </c>
      <c r="F81" s="92">
        <v>0.58333333333333304</v>
      </c>
      <c r="G81" s="59">
        <f t="shared" si="8"/>
        <v>0.2652777777777775</v>
      </c>
      <c r="H81" s="29">
        <f>IF(C81="","",VLOOKUP(C81,'بيانات الموظفين'!$B$3:$I$117,6,0))</f>
        <v>0.29166666666666702</v>
      </c>
      <c r="I81" s="29">
        <f>IF(C81="","",VLOOKUP(C81,'بيانات الموظفين'!$B$3:$I$117,7,0))</f>
        <v>0.58333333333333304</v>
      </c>
      <c r="J81" s="62">
        <f t="shared" si="15"/>
        <v>0.29166666666666602</v>
      </c>
      <c r="K81" s="25">
        <f t="shared" si="9"/>
        <v>2.6388888888888518E-2</v>
      </c>
      <c r="L81" s="26" t="str">
        <f t="shared" si="10"/>
        <v/>
      </c>
      <c r="M81" s="26">
        <f t="shared" si="11"/>
        <v>3.472222222222222E-3</v>
      </c>
      <c r="N81" s="26" t="str">
        <f t="shared" si="12"/>
        <v/>
      </c>
      <c r="O81" s="27" t="str">
        <f t="shared" si="13"/>
        <v/>
      </c>
    </row>
    <row r="82" spans="1:15" ht="15.6" x14ac:dyDescent="0.25">
      <c r="A82" s="79">
        <f t="shared" si="14"/>
        <v>76</v>
      </c>
      <c r="B82" s="8">
        <v>44433</v>
      </c>
      <c r="C82" s="84">
        <v>113</v>
      </c>
      <c r="D82" s="28">
        <f>IF(C82="","",VLOOKUP(C82,'بيانات الموظفين'!$B$3:$I$117,2,0))</f>
        <v>0</v>
      </c>
      <c r="E82" s="92">
        <v>0.29305555555555557</v>
      </c>
      <c r="F82" s="92">
        <v>0.58333333333333304</v>
      </c>
      <c r="G82" s="59">
        <f t="shared" si="8"/>
        <v>0.29027777777777747</v>
      </c>
      <c r="H82" s="29">
        <f>IF(C82="","",VLOOKUP(C82,'بيانات الموظفين'!$B$3:$I$117,6,0))</f>
        <v>0.29166666666666702</v>
      </c>
      <c r="I82" s="29">
        <f>IF(C82="","",VLOOKUP(C82,'بيانات الموظفين'!$B$3:$I$117,7,0))</f>
        <v>0.58333333333333304</v>
      </c>
      <c r="J82" s="62">
        <f t="shared" si="15"/>
        <v>0.29166666666666602</v>
      </c>
      <c r="K82" s="25">
        <f t="shared" si="9"/>
        <v>1.3888888888885509E-3</v>
      </c>
      <c r="L82" s="26" t="str">
        <f t="shared" si="10"/>
        <v/>
      </c>
      <c r="M82" s="26" t="str">
        <f t="shared" si="11"/>
        <v/>
      </c>
      <c r="N82" s="26" t="str">
        <f t="shared" si="12"/>
        <v/>
      </c>
      <c r="O82" s="27" t="str">
        <f t="shared" si="13"/>
        <v/>
      </c>
    </row>
    <row r="83" spans="1:15" ht="15.6" x14ac:dyDescent="0.25">
      <c r="A83" s="79">
        <f t="shared" si="14"/>
        <v>77</v>
      </c>
      <c r="B83" s="8">
        <v>44433</v>
      </c>
      <c r="C83" s="84">
        <v>58</v>
      </c>
      <c r="D83" s="28">
        <f>IF(C83="","",VLOOKUP(C83,'بيانات الموظفين'!$B$3:$I$117,2,0))</f>
        <v>0</v>
      </c>
      <c r="E83" s="92">
        <v>0.29305555555555557</v>
      </c>
      <c r="F83" s="92">
        <v>0.58333333333333304</v>
      </c>
      <c r="G83" s="59">
        <f t="shared" si="8"/>
        <v>0.29027777777777747</v>
      </c>
      <c r="H83" s="29">
        <f>IF(C83="","",VLOOKUP(C83,'بيانات الموظفين'!$B$3:$I$117,6,0))</f>
        <v>0.29166666666666702</v>
      </c>
      <c r="I83" s="29">
        <f>IF(C83="","",VLOOKUP(C83,'بيانات الموظفين'!$B$3:$I$117,7,0))</f>
        <v>0.58333333333333304</v>
      </c>
      <c r="J83" s="62">
        <f t="shared" si="15"/>
        <v>0.29166666666666602</v>
      </c>
      <c r="K83" s="25">
        <f t="shared" si="9"/>
        <v>1.3888888888885509E-3</v>
      </c>
      <c r="L83" s="26" t="str">
        <f t="shared" si="10"/>
        <v/>
      </c>
      <c r="M83" s="26" t="str">
        <f t="shared" si="11"/>
        <v/>
      </c>
      <c r="N83" s="26" t="str">
        <f t="shared" si="12"/>
        <v/>
      </c>
      <c r="O83" s="27" t="str">
        <f t="shared" si="13"/>
        <v/>
      </c>
    </row>
    <row r="84" spans="1:15" ht="15.6" x14ac:dyDescent="0.25">
      <c r="A84" s="79">
        <f t="shared" si="14"/>
        <v>78</v>
      </c>
      <c r="B84" s="8">
        <v>44433</v>
      </c>
      <c r="C84" s="84">
        <v>39</v>
      </c>
      <c r="D84" s="28">
        <f>IF(C84="","",VLOOKUP(C84,'بيانات الموظفين'!$B$3:$I$117,2,0))</f>
        <v>0</v>
      </c>
      <c r="E84" s="92">
        <v>0.29930555555555555</v>
      </c>
      <c r="F84" s="92">
        <v>0.58333333333333304</v>
      </c>
      <c r="G84" s="59">
        <f t="shared" si="8"/>
        <v>0.28402777777777749</v>
      </c>
      <c r="H84" s="29">
        <f>IF(C84="","",VLOOKUP(C84,'بيانات الموظفين'!$B$3:$I$117,6,0))</f>
        <v>0.29166666666666702</v>
      </c>
      <c r="I84" s="29">
        <f>IF(C84="","",VLOOKUP(C84,'بيانات الموظفين'!$B$3:$I$117,7,0))</f>
        <v>0.58333333333333304</v>
      </c>
      <c r="J84" s="62">
        <f t="shared" si="15"/>
        <v>0.29166666666666602</v>
      </c>
      <c r="K84" s="25">
        <f t="shared" si="9"/>
        <v>7.6388888888885287E-3</v>
      </c>
      <c r="L84" s="26" t="str">
        <f t="shared" si="10"/>
        <v/>
      </c>
      <c r="M84" s="26">
        <f t="shared" si="11"/>
        <v>3.472222222222222E-3</v>
      </c>
      <c r="N84" s="26" t="str">
        <f t="shared" si="12"/>
        <v/>
      </c>
      <c r="O84" s="27" t="str">
        <f t="shared" si="13"/>
        <v/>
      </c>
    </row>
    <row r="85" spans="1:15" ht="15.6" x14ac:dyDescent="0.25">
      <c r="A85" s="79">
        <f t="shared" si="14"/>
        <v>79</v>
      </c>
      <c r="B85" s="8">
        <v>44433</v>
      </c>
      <c r="C85" s="84">
        <v>104</v>
      </c>
      <c r="D85" s="28">
        <f>IF(C85="","",VLOOKUP(C85,'بيانات الموظفين'!$B$3:$I$117,2,0))</f>
        <v>0</v>
      </c>
      <c r="E85" s="92">
        <v>0.29166666666666702</v>
      </c>
      <c r="F85" s="92">
        <v>0.55833333333333335</v>
      </c>
      <c r="G85" s="59">
        <f t="shared" si="8"/>
        <v>0.26666666666666633</v>
      </c>
      <c r="H85" s="29">
        <f>IF(C85="","",VLOOKUP(C85,'بيانات الموظفين'!$B$3:$I$117,6,0))</f>
        <v>0.29166666666666702</v>
      </c>
      <c r="I85" s="29">
        <f>IF(C85="","",VLOOKUP(C85,'بيانات الموظفين'!$B$3:$I$117,7,0))</f>
        <v>0.58333333333333304</v>
      </c>
      <c r="J85" s="62">
        <f t="shared" si="15"/>
        <v>0.29166666666666602</v>
      </c>
      <c r="K85" s="25" t="str">
        <f t="shared" si="9"/>
        <v/>
      </c>
      <c r="L85" s="26">
        <f t="shared" si="10"/>
        <v>2.4999999999999689E-2</v>
      </c>
      <c r="M85" s="26">
        <f t="shared" si="11"/>
        <v>3.472222222222222E-3</v>
      </c>
      <c r="N85" s="26" t="str">
        <f t="shared" si="12"/>
        <v/>
      </c>
      <c r="O85" s="27" t="str">
        <f t="shared" si="13"/>
        <v/>
      </c>
    </row>
    <row r="86" spans="1:15" ht="15.6" x14ac:dyDescent="0.25">
      <c r="A86" s="79">
        <f t="shared" si="14"/>
        <v>80</v>
      </c>
      <c r="B86" s="8">
        <v>44433</v>
      </c>
      <c r="C86" s="84">
        <v>114</v>
      </c>
      <c r="D86" s="28">
        <f>IF(C86="","",VLOOKUP(C86,'بيانات الموظفين'!$B$3:$I$117,2,0))</f>
        <v>0</v>
      </c>
      <c r="E86" s="92">
        <v>0.29166666666666702</v>
      </c>
      <c r="F86" s="92">
        <v>0.58263888888888882</v>
      </c>
      <c r="G86" s="59">
        <f t="shared" si="8"/>
        <v>0.2909722222222218</v>
      </c>
      <c r="H86" s="29">
        <f>IF(C86="","",VLOOKUP(C86,'بيانات الموظفين'!$B$3:$I$117,6,0))</f>
        <v>0.29166666666666702</v>
      </c>
      <c r="I86" s="29">
        <f>IF(C86="","",VLOOKUP(C86,'بيانات الموظفين'!$B$3:$I$117,7,0))</f>
        <v>0.58333333333333304</v>
      </c>
      <c r="J86" s="62">
        <f t="shared" si="15"/>
        <v>0.29166666666666602</v>
      </c>
      <c r="K86" s="25" t="str">
        <f t="shared" si="9"/>
        <v/>
      </c>
      <c r="L86" s="26">
        <f t="shared" si="10"/>
        <v>6.9444444444421993E-4</v>
      </c>
      <c r="M86" s="26" t="str">
        <f t="shared" si="11"/>
        <v/>
      </c>
      <c r="N86" s="26" t="str">
        <f t="shared" si="12"/>
        <v/>
      </c>
      <c r="O86" s="27" t="str">
        <f t="shared" si="13"/>
        <v/>
      </c>
    </row>
    <row r="87" spans="1:15" ht="15.6" x14ac:dyDescent="0.25">
      <c r="A87" s="79">
        <f t="shared" si="14"/>
        <v>81</v>
      </c>
      <c r="B87" s="8">
        <v>44433</v>
      </c>
      <c r="C87" s="84">
        <v>34</v>
      </c>
      <c r="D87" s="28" t="str">
        <f>IF(C87="","",VLOOKUP(C87,'بيانات الموظفين'!$B$3:$I$117,2,0))</f>
        <v>كميل</v>
      </c>
      <c r="E87" s="92">
        <v>0.29166666666666702</v>
      </c>
      <c r="F87" s="92">
        <v>0.5625</v>
      </c>
      <c r="G87" s="59">
        <f t="shared" si="8"/>
        <v>0.27083333333333298</v>
      </c>
      <c r="H87" s="29">
        <f>IF(C87="","",VLOOKUP(C87,'بيانات الموظفين'!$B$3:$I$117,6,0))</f>
        <v>0.29166666666666702</v>
      </c>
      <c r="I87" s="29">
        <f>IF(C87="","",VLOOKUP(C87,'بيانات الموظفين'!$B$3:$I$117,7,0))</f>
        <v>0.58333333333333304</v>
      </c>
      <c r="J87" s="62">
        <f t="shared" si="15"/>
        <v>0.29166666666666602</v>
      </c>
      <c r="K87" s="25" t="str">
        <f t="shared" si="9"/>
        <v/>
      </c>
      <c r="L87" s="26">
        <f t="shared" si="10"/>
        <v>2.0833333333333037E-2</v>
      </c>
      <c r="M87" s="26">
        <f t="shared" si="11"/>
        <v>3.472222222222222E-3</v>
      </c>
      <c r="N87" s="26" t="str">
        <f t="shared" si="12"/>
        <v/>
      </c>
      <c r="O87" s="27" t="str">
        <f t="shared" si="13"/>
        <v/>
      </c>
    </row>
    <row r="88" spans="1:15" ht="15.6" x14ac:dyDescent="0.25">
      <c r="A88" s="79">
        <f t="shared" si="14"/>
        <v>82</v>
      </c>
      <c r="B88" s="8">
        <v>44433</v>
      </c>
      <c r="C88" s="84">
        <v>107</v>
      </c>
      <c r="D88" s="28">
        <f>IF(C88="","",VLOOKUP(C88,'بيانات الموظفين'!$B$3:$I$117,2,0))</f>
        <v>0</v>
      </c>
      <c r="E88" s="92">
        <v>0.29166666666666702</v>
      </c>
      <c r="F88" s="92">
        <v>0.47500000000000003</v>
      </c>
      <c r="G88" s="59">
        <f t="shared" si="8"/>
        <v>0.18333333333333302</v>
      </c>
      <c r="H88" s="29">
        <f>IF(C88="","",VLOOKUP(C88,'بيانات الموظفين'!$B$3:$I$117,6,0))</f>
        <v>0.29166666666666702</v>
      </c>
      <c r="I88" s="29">
        <f>IF(C88="","",VLOOKUP(C88,'بيانات الموظفين'!$B$3:$I$117,7,0))</f>
        <v>0.58333333333333304</v>
      </c>
      <c r="J88" s="62">
        <f t="shared" si="15"/>
        <v>0.29166666666666602</v>
      </c>
      <c r="K88" s="25" t="str">
        <f t="shared" si="9"/>
        <v/>
      </c>
      <c r="L88" s="26">
        <f t="shared" si="10"/>
        <v>0.108333333333333</v>
      </c>
      <c r="M88" s="26">
        <f t="shared" si="11"/>
        <v>3.472222222222222E-3</v>
      </c>
      <c r="N88" s="26" t="str">
        <f t="shared" si="12"/>
        <v/>
      </c>
      <c r="O88" s="27" t="str">
        <f t="shared" si="13"/>
        <v/>
      </c>
    </row>
    <row r="89" spans="1:15" ht="15.6" x14ac:dyDescent="0.25">
      <c r="A89" s="79">
        <f t="shared" si="14"/>
        <v>83</v>
      </c>
      <c r="B89" s="8">
        <v>44433</v>
      </c>
      <c r="C89" s="84">
        <v>49</v>
      </c>
      <c r="D89" s="28">
        <f>IF(C89="","",VLOOKUP(C89,'بيانات الموظفين'!$B$3:$I$117,2,0))</f>
        <v>0</v>
      </c>
      <c r="E89" s="92">
        <v>0.29166666666666702</v>
      </c>
      <c r="F89" s="92">
        <v>0.58194444444444449</v>
      </c>
      <c r="G89" s="59">
        <f t="shared" si="8"/>
        <v>0.29027777777777747</v>
      </c>
      <c r="H89" s="29">
        <f>IF(C89="","",VLOOKUP(C89,'بيانات الموظفين'!$B$3:$I$117,6,0))</f>
        <v>0.29166666666666702</v>
      </c>
      <c r="I89" s="29">
        <f>IF(C89="","",VLOOKUP(C89,'بيانات الموظفين'!$B$3:$I$117,7,0))</f>
        <v>0.58333333333333304</v>
      </c>
      <c r="J89" s="62">
        <f t="shared" si="15"/>
        <v>0.29166666666666602</v>
      </c>
      <c r="K89" s="25" t="str">
        <f t="shared" si="9"/>
        <v/>
      </c>
      <c r="L89" s="26">
        <f t="shared" si="10"/>
        <v>1.3888888888885509E-3</v>
      </c>
      <c r="M89" s="26" t="str">
        <f t="shared" si="11"/>
        <v/>
      </c>
      <c r="N89" s="26" t="str">
        <f t="shared" si="12"/>
        <v/>
      </c>
      <c r="O89" s="27" t="str">
        <f t="shared" si="13"/>
        <v/>
      </c>
    </row>
    <row r="90" spans="1:15" ht="15.6" x14ac:dyDescent="0.25">
      <c r="A90" s="79">
        <f t="shared" si="14"/>
        <v>84</v>
      </c>
      <c r="B90" s="8">
        <v>44433</v>
      </c>
      <c r="C90" s="84">
        <v>96</v>
      </c>
      <c r="D90" s="28">
        <f>IF(C90="","",VLOOKUP(C90,'بيانات الموظفين'!$B$3:$I$117,2,0))</f>
        <v>0</v>
      </c>
      <c r="E90" s="92">
        <v>0.29166666666666702</v>
      </c>
      <c r="F90" s="92">
        <v>0.48541666666666666</v>
      </c>
      <c r="G90" s="59">
        <f t="shared" si="8"/>
        <v>0.19374999999999964</v>
      </c>
      <c r="H90" s="29">
        <f>IF(C90="","",VLOOKUP(C90,'بيانات الموظفين'!$B$3:$I$117,6,0))</f>
        <v>0.29166666666666702</v>
      </c>
      <c r="I90" s="29">
        <f>IF(C90="","",VLOOKUP(C90,'بيانات الموظفين'!$B$3:$I$117,7,0))</f>
        <v>0.58333333333333304</v>
      </c>
      <c r="J90" s="62">
        <f t="shared" si="15"/>
        <v>0.29166666666666602</v>
      </c>
      <c r="K90" s="25" t="str">
        <f t="shared" si="9"/>
        <v/>
      </c>
      <c r="L90" s="26">
        <f t="shared" si="10"/>
        <v>9.7916666666666374E-2</v>
      </c>
      <c r="M90" s="26">
        <f t="shared" si="11"/>
        <v>3.472222222222222E-3</v>
      </c>
      <c r="N90" s="26" t="str">
        <f t="shared" si="12"/>
        <v/>
      </c>
      <c r="O90" s="27" t="str">
        <f t="shared" si="13"/>
        <v/>
      </c>
    </row>
    <row r="91" spans="1:15" ht="15.6" x14ac:dyDescent="0.25">
      <c r="A91" s="79">
        <f t="shared" si="14"/>
        <v>85</v>
      </c>
      <c r="B91" s="8">
        <v>44433</v>
      </c>
      <c r="C91" s="84">
        <v>32</v>
      </c>
      <c r="D91" s="28" t="str">
        <f>IF(C91="","",VLOOKUP(C91,'بيانات الموظفين'!$B$3:$I$117,2,0))</f>
        <v>أكمل</v>
      </c>
      <c r="E91" s="92">
        <v>0.29166666666666702</v>
      </c>
      <c r="F91" s="92">
        <v>0.58263888888888882</v>
      </c>
      <c r="G91" s="59">
        <f t="shared" si="8"/>
        <v>0.2909722222222218</v>
      </c>
      <c r="H91" s="29">
        <f>IF(C91="","",VLOOKUP(C91,'بيانات الموظفين'!$B$3:$I$117,6,0))</f>
        <v>0.29166666666666702</v>
      </c>
      <c r="I91" s="29">
        <f>IF(C91="","",VLOOKUP(C91,'بيانات الموظفين'!$B$3:$I$117,7,0))</f>
        <v>0.58333333333333304</v>
      </c>
      <c r="J91" s="62">
        <f t="shared" si="15"/>
        <v>0.29166666666666602</v>
      </c>
      <c r="K91" s="25" t="str">
        <f t="shared" si="9"/>
        <v/>
      </c>
      <c r="L91" s="26">
        <f t="shared" si="10"/>
        <v>6.9444444444421993E-4</v>
      </c>
      <c r="M91" s="26" t="str">
        <f t="shared" si="11"/>
        <v/>
      </c>
      <c r="N91" s="26" t="str">
        <f t="shared" si="12"/>
        <v/>
      </c>
      <c r="O91" s="27" t="str">
        <f t="shared" si="13"/>
        <v/>
      </c>
    </row>
    <row r="92" spans="1:15" ht="15.6" x14ac:dyDescent="0.25">
      <c r="A92" s="79">
        <f t="shared" si="14"/>
        <v>86</v>
      </c>
      <c r="B92" s="8">
        <v>44434</v>
      </c>
      <c r="C92" s="84">
        <v>66</v>
      </c>
      <c r="D92" s="28">
        <f>IF(C92="","",VLOOKUP(C92,'بيانات الموظفين'!$B$3:$I$117,2,0))</f>
        <v>0</v>
      </c>
      <c r="E92" s="92">
        <v>0.31805555555555554</v>
      </c>
      <c r="F92" s="92">
        <v>0.58333333333333304</v>
      </c>
      <c r="G92" s="59">
        <f t="shared" si="8"/>
        <v>0.2652777777777775</v>
      </c>
      <c r="H92" s="29">
        <f>IF(C92="","",VLOOKUP(C92,'بيانات الموظفين'!$B$3:$I$117,6,0))</f>
        <v>0.29166666666666702</v>
      </c>
      <c r="I92" s="29">
        <f>IF(C92="","",VLOOKUP(C92,'بيانات الموظفين'!$B$3:$I$117,7,0))</f>
        <v>0.58333333333333304</v>
      </c>
      <c r="J92" s="62">
        <f t="shared" si="15"/>
        <v>0.29166666666666602</v>
      </c>
      <c r="K92" s="25">
        <f t="shared" si="9"/>
        <v>2.6388888888888518E-2</v>
      </c>
      <c r="L92" s="26" t="str">
        <f t="shared" si="10"/>
        <v/>
      </c>
      <c r="M92" s="26">
        <f t="shared" si="11"/>
        <v>3.472222222222222E-3</v>
      </c>
      <c r="N92" s="26" t="str">
        <f t="shared" si="12"/>
        <v/>
      </c>
      <c r="O92" s="27" t="str">
        <f t="shared" si="13"/>
        <v/>
      </c>
    </row>
    <row r="93" spans="1:15" ht="15.6" x14ac:dyDescent="0.25">
      <c r="A93" s="79">
        <f t="shared" si="14"/>
        <v>87</v>
      </c>
      <c r="B93" s="8">
        <v>44434</v>
      </c>
      <c r="C93" s="84">
        <v>113</v>
      </c>
      <c r="D93" s="28">
        <f>IF(C93="","",VLOOKUP(C93,'بيانات الموظفين'!$B$3:$I$117,2,0))</f>
        <v>0</v>
      </c>
      <c r="E93" s="92">
        <v>0.29375000000000001</v>
      </c>
      <c r="F93" s="92">
        <v>0.58333333333333304</v>
      </c>
      <c r="G93" s="59">
        <f t="shared" si="8"/>
        <v>0.28958333333333303</v>
      </c>
      <c r="H93" s="29">
        <f>IF(C93="","",VLOOKUP(C93,'بيانات الموظفين'!$B$3:$I$117,6,0))</f>
        <v>0.29166666666666702</v>
      </c>
      <c r="I93" s="29">
        <f>IF(C93="","",VLOOKUP(C93,'بيانات الموظفين'!$B$3:$I$117,7,0))</f>
        <v>0.58333333333333304</v>
      </c>
      <c r="J93" s="62">
        <f t="shared" si="15"/>
        <v>0.29166666666666602</v>
      </c>
      <c r="K93" s="25">
        <f t="shared" si="9"/>
        <v>2.0833333333329929E-3</v>
      </c>
      <c r="L93" s="26" t="str">
        <f t="shared" si="10"/>
        <v/>
      </c>
      <c r="M93" s="26" t="str">
        <f t="shared" si="11"/>
        <v/>
      </c>
      <c r="N93" s="26" t="str">
        <f t="shared" si="12"/>
        <v/>
      </c>
      <c r="O93" s="27" t="str">
        <f t="shared" si="13"/>
        <v/>
      </c>
    </row>
    <row r="94" spans="1:15" ht="15.6" x14ac:dyDescent="0.25">
      <c r="A94" s="79">
        <f t="shared" si="14"/>
        <v>88</v>
      </c>
      <c r="B94" s="8">
        <v>44434</v>
      </c>
      <c r="C94" s="84">
        <v>108</v>
      </c>
      <c r="D94" s="28">
        <f>IF(C94="","",VLOOKUP(C94,'بيانات الموظفين'!$B$3:$I$117,2,0))</f>
        <v>0</v>
      </c>
      <c r="E94" s="92">
        <v>0.29236111111111113</v>
      </c>
      <c r="F94" s="92">
        <v>0.58333333333333304</v>
      </c>
      <c r="G94" s="59">
        <f t="shared" si="8"/>
        <v>0.29097222222222191</v>
      </c>
      <c r="H94" s="29">
        <f>IF(C94="","",VLOOKUP(C94,'بيانات الموظفين'!$B$3:$I$117,6,0))</f>
        <v>0.29166666666666702</v>
      </c>
      <c r="I94" s="29">
        <f>IF(C94="","",VLOOKUP(C94,'بيانات الموظفين'!$B$3:$I$117,7,0))</f>
        <v>0.58333333333333304</v>
      </c>
      <c r="J94" s="62">
        <f t="shared" si="15"/>
        <v>0.29166666666666602</v>
      </c>
      <c r="K94" s="25">
        <f t="shared" si="9"/>
        <v>6.9444444444410891E-4</v>
      </c>
      <c r="L94" s="26" t="str">
        <f t="shared" si="10"/>
        <v/>
      </c>
      <c r="M94" s="26" t="str">
        <f t="shared" si="11"/>
        <v/>
      </c>
      <c r="N94" s="26" t="str">
        <f t="shared" si="12"/>
        <v/>
      </c>
      <c r="O94" s="27" t="str">
        <f t="shared" si="13"/>
        <v/>
      </c>
    </row>
    <row r="95" spans="1:15" ht="15.6" x14ac:dyDescent="0.25">
      <c r="A95" s="79">
        <f t="shared" si="14"/>
        <v>89</v>
      </c>
      <c r="B95" s="8">
        <v>44434</v>
      </c>
      <c r="C95" s="84">
        <v>58</v>
      </c>
      <c r="D95" s="28">
        <f>IF(C95="","",VLOOKUP(C95,'بيانات الموظفين'!$B$3:$I$117,2,0))</f>
        <v>0</v>
      </c>
      <c r="E95" s="92">
        <v>0.29583333333333334</v>
      </c>
      <c r="F95" s="92">
        <v>0.58333333333333304</v>
      </c>
      <c r="G95" s="59">
        <f t="shared" si="8"/>
        <v>0.2874999999999997</v>
      </c>
      <c r="H95" s="29">
        <f>IF(C95="","",VLOOKUP(C95,'بيانات الموظفين'!$B$3:$I$117,6,0))</f>
        <v>0.29166666666666702</v>
      </c>
      <c r="I95" s="29">
        <f>IF(C95="","",VLOOKUP(C95,'بيانات الموظفين'!$B$3:$I$117,7,0))</f>
        <v>0.58333333333333304</v>
      </c>
      <c r="J95" s="62">
        <f t="shared" si="15"/>
        <v>0.29166666666666602</v>
      </c>
      <c r="K95" s="25">
        <f t="shared" si="9"/>
        <v>4.1666666666663188E-3</v>
      </c>
      <c r="L95" s="26" t="str">
        <f t="shared" si="10"/>
        <v/>
      </c>
      <c r="M95" s="26">
        <f t="shared" si="11"/>
        <v>3.472222222222222E-3</v>
      </c>
      <c r="N95" s="26" t="str">
        <f t="shared" si="12"/>
        <v/>
      </c>
      <c r="O95" s="27" t="str">
        <f t="shared" si="13"/>
        <v/>
      </c>
    </row>
    <row r="96" spans="1:15" ht="15.6" x14ac:dyDescent="0.25">
      <c r="A96" s="79">
        <f t="shared" si="14"/>
        <v>90</v>
      </c>
      <c r="B96" s="8">
        <v>44434</v>
      </c>
      <c r="C96" s="84">
        <v>88</v>
      </c>
      <c r="D96" s="28">
        <f>IF(C96="","",VLOOKUP(C96,'بيانات الموظفين'!$B$3:$I$117,2,0))</f>
        <v>0</v>
      </c>
      <c r="E96" s="92">
        <v>0.2951388888888889</v>
      </c>
      <c r="F96" s="92">
        <v>0.58333333333333304</v>
      </c>
      <c r="G96" s="59">
        <f t="shared" si="8"/>
        <v>0.28819444444444414</v>
      </c>
      <c r="H96" s="29">
        <f>IF(C96="","",VLOOKUP(C96,'بيانات الموظفين'!$B$3:$I$117,6,0))</f>
        <v>0.29166666666666702</v>
      </c>
      <c r="I96" s="29">
        <f>IF(C96="","",VLOOKUP(C96,'بيانات الموظفين'!$B$3:$I$117,7,0))</f>
        <v>0.58333333333333304</v>
      </c>
      <c r="J96" s="62">
        <f t="shared" si="15"/>
        <v>0.29166666666666602</v>
      </c>
      <c r="K96" s="25">
        <f t="shared" si="9"/>
        <v>3.4722222222218768E-3</v>
      </c>
      <c r="L96" s="26" t="str">
        <f t="shared" si="10"/>
        <v/>
      </c>
      <c r="M96" s="26" t="str">
        <f t="shared" si="11"/>
        <v/>
      </c>
      <c r="N96" s="26" t="str">
        <f t="shared" si="12"/>
        <v/>
      </c>
      <c r="O96" s="27" t="str">
        <f t="shared" si="13"/>
        <v/>
      </c>
    </row>
    <row r="97" spans="1:15" ht="15.6" x14ac:dyDescent="0.25">
      <c r="A97" s="79">
        <f t="shared" si="14"/>
        <v>91</v>
      </c>
      <c r="B97" s="8">
        <v>44434</v>
      </c>
      <c r="C97" s="84">
        <v>10</v>
      </c>
      <c r="D97" s="28" t="str">
        <f>IF(C97="","",VLOOKUP(C97,'بيانات الموظفين'!$B$3:$I$117,2,0))</f>
        <v xml:space="preserve">عبدالرحمن </v>
      </c>
      <c r="E97" s="92">
        <v>0.30486111111111108</v>
      </c>
      <c r="F97" s="92">
        <v>0.58333333333333304</v>
      </c>
      <c r="G97" s="59">
        <f t="shared" si="8"/>
        <v>0.27847222222222195</v>
      </c>
      <c r="H97" s="29">
        <f>IF(C97="","",VLOOKUP(C97,'بيانات الموظفين'!$B$3:$I$117,6,0))</f>
        <v>0.29166666666666702</v>
      </c>
      <c r="I97" s="29">
        <f>IF(C97="","",VLOOKUP(C97,'بيانات الموظفين'!$B$3:$I$117,7,0))</f>
        <v>0.58333333333333304</v>
      </c>
      <c r="J97" s="62">
        <f t="shared" si="15"/>
        <v>0.29166666666666602</v>
      </c>
      <c r="K97" s="25">
        <f t="shared" si="9"/>
        <v>1.3194444444444065E-2</v>
      </c>
      <c r="L97" s="26" t="str">
        <f t="shared" si="10"/>
        <v/>
      </c>
      <c r="M97" s="26">
        <f t="shared" si="11"/>
        <v>3.472222222222222E-3</v>
      </c>
      <c r="N97" s="26" t="str">
        <f t="shared" si="12"/>
        <v/>
      </c>
      <c r="O97" s="27" t="str">
        <f t="shared" si="13"/>
        <v/>
      </c>
    </row>
    <row r="98" spans="1:15" ht="15.6" x14ac:dyDescent="0.25">
      <c r="A98" s="79">
        <f t="shared" si="14"/>
        <v>92</v>
      </c>
      <c r="B98" s="8">
        <v>44434</v>
      </c>
      <c r="C98" s="84">
        <v>42</v>
      </c>
      <c r="D98" s="28">
        <f>IF(C98="","",VLOOKUP(C98,'بيانات الموظفين'!$B$3:$I$117,2,0))</f>
        <v>0</v>
      </c>
      <c r="E98" s="92">
        <v>0.29583333333333334</v>
      </c>
      <c r="F98" s="92">
        <v>0.58333333333333304</v>
      </c>
      <c r="G98" s="59">
        <f t="shared" si="8"/>
        <v>0.2874999999999997</v>
      </c>
      <c r="H98" s="29">
        <f>IF(C98="","",VLOOKUP(C98,'بيانات الموظفين'!$B$3:$I$117,6,0))</f>
        <v>0.29166666666666702</v>
      </c>
      <c r="I98" s="29">
        <f>IF(C98="","",VLOOKUP(C98,'بيانات الموظفين'!$B$3:$I$117,7,0))</f>
        <v>0.58333333333333304</v>
      </c>
      <c r="J98" s="62">
        <f t="shared" si="15"/>
        <v>0.29166666666666602</v>
      </c>
      <c r="K98" s="25">
        <f t="shared" si="9"/>
        <v>4.1666666666663188E-3</v>
      </c>
      <c r="L98" s="26" t="str">
        <f t="shared" si="10"/>
        <v/>
      </c>
      <c r="M98" s="26">
        <f t="shared" si="11"/>
        <v>3.472222222222222E-3</v>
      </c>
      <c r="N98" s="26" t="str">
        <f t="shared" si="12"/>
        <v/>
      </c>
      <c r="O98" s="27" t="str">
        <f t="shared" si="13"/>
        <v/>
      </c>
    </row>
    <row r="99" spans="1:15" ht="15.6" x14ac:dyDescent="0.25">
      <c r="A99" s="79">
        <f t="shared" si="14"/>
        <v>93</v>
      </c>
      <c r="B99" s="8">
        <v>44434</v>
      </c>
      <c r="C99" s="84">
        <v>63</v>
      </c>
      <c r="D99" s="28">
        <f>IF(C99="","",VLOOKUP(C99,'بيانات الموظفين'!$B$3:$I$117,2,0))</f>
        <v>0</v>
      </c>
      <c r="E99" s="92">
        <v>0.30833333333333335</v>
      </c>
      <c r="F99" s="92">
        <v>0.58333333333333304</v>
      </c>
      <c r="G99" s="59">
        <f t="shared" si="8"/>
        <v>0.27499999999999969</v>
      </c>
      <c r="H99" s="29">
        <f>IF(C99="","",VLOOKUP(C99,'بيانات الموظفين'!$B$3:$I$117,6,0))</f>
        <v>0.29166666666666702</v>
      </c>
      <c r="I99" s="29">
        <f>IF(C99="","",VLOOKUP(C99,'بيانات الموظفين'!$B$3:$I$117,7,0))</f>
        <v>0.58333333333333304</v>
      </c>
      <c r="J99" s="62">
        <f t="shared" si="15"/>
        <v>0.29166666666666602</v>
      </c>
      <c r="K99" s="25">
        <f t="shared" si="9"/>
        <v>1.666666666666633E-2</v>
      </c>
      <c r="L99" s="26" t="str">
        <f t="shared" si="10"/>
        <v/>
      </c>
      <c r="M99" s="26">
        <f t="shared" si="11"/>
        <v>3.472222222222222E-3</v>
      </c>
      <c r="N99" s="26" t="str">
        <f t="shared" si="12"/>
        <v/>
      </c>
      <c r="O99" s="27" t="str">
        <f t="shared" si="13"/>
        <v/>
      </c>
    </row>
    <row r="100" spans="1:15" ht="15.6" x14ac:dyDescent="0.25">
      <c r="A100" s="79">
        <f t="shared" si="14"/>
        <v>94</v>
      </c>
      <c r="B100" s="8">
        <v>44434</v>
      </c>
      <c r="C100" s="84">
        <v>97</v>
      </c>
      <c r="D100" s="28">
        <f>IF(C100="","",VLOOKUP(C100,'بيانات الموظفين'!$B$3:$I$117,2,0))</f>
        <v>0</v>
      </c>
      <c r="E100" s="92">
        <v>0.30624999999999997</v>
      </c>
      <c r="F100" s="92">
        <v>0.58333333333333304</v>
      </c>
      <c r="G100" s="59">
        <f t="shared" si="8"/>
        <v>0.27708333333333307</v>
      </c>
      <c r="H100" s="29">
        <f>IF(C100="","",VLOOKUP(C100,'بيانات الموظفين'!$B$3:$I$117,6,0))</f>
        <v>0.29166666666666702</v>
      </c>
      <c r="I100" s="29">
        <f>IF(C100="","",VLOOKUP(C100,'بيانات الموظفين'!$B$3:$I$117,7,0))</f>
        <v>0.58333333333333304</v>
      </c>
      <c r="J100" s="62">
        <f t="shared" si="15"/>
        <v>0.29166666666666602</v>
      </c>
      <c r="K100" s="25">
        <f t="shared" si="9"/>
        <v>1.4583333333332948E-2</v>
      </c>
      <c r="L100" s="26" t="str">
        <f t="shared" si="10"/>
        <v/>
      </c>
      <c r="M100" s="26">
        <f t="shared" si="11"/>
        <v>3.472222222222222E-3</v>
      </c>
      <c r="N100" s="26" t="str">
        <f t="shared" si="12"/>
        <v/>
      </c>
      <c r="O100" s="27" t="str">
        <f t="shared" si="13"/>
        <v/>
      </c>
    </row>
    <row r="101" spans="1:15" ht="15.6" x14ac:dyDescent="0.25">
      <c r="A101" s="79">
        <f t="shared" si="14"/>
        <v>95</v>
      </c>
      <c r="B101" s="8">
        <v>44434</v>
      </c>
      <c r="C101" s="84">
        <v>104</v>
      </c>
      <c r="D101" s="28">
        <f>IF(C101="","",VLOOKUP(C101,'بيانات الموظفين'!$B$3:$I$117,2,0))</f>
        <v>0</v>
      </c>
      <c r="E101" s="92">
        <v>0.29166666666666702</v>
      </c>
      <c r="F101" s="92">
        <v>0.54791666666666672</v>
      </c>
      <c r="G101" s="59">
        <f t="shared" si="8"/>
        <v>0.2562499999999997</v>
      </c>
      <c r="H101" s="29">
        <f>IF(C101="","",VLOOKUP(C101,'بيانات الموظفين'!$B$3:$I$117,6,0))</f>
        <v>0.29166666666666702</v>
      </c>
      <c r="I101" s="29">
        <f>IF(C101="","",VLOOKUP(C101,'بيانات الموظفين'!$B$3:$I$117,7,0))</f>
        <v>0.58333333333333304</v>
      </c>
      <c r="J101" s="62">
        <f t="shared" si="15"/>
        <v>0.29166666666666602</v>
      </c>
      <c r="K101" s="25" t="str">
        <f t="shared" si="9"/>
        <v/>
      </c>
      <c r="L101" s="26">
        <f t="shared" si="10"/>
        <v>3.5416666666666319E-2</v>
      </c>
      <c r="M101" s="26">
        <f t="shared" si="11"/>
        <v>3.472222222222222E-3</v>
      </c>
      <c r="N101" s="26" t="str">
        <f t="shared" si="12"/>
        <v/>
      </c>
      <c r="O101" s="27" t="str">
        <f t="shared" si="13"/>
        <v/>
      </c>
    </row>
    <row r="102" spans="1:15" ht="15.6" x14ac:dyDescent="0.25">
      <c r="A102" s="79">
        <f t="shared" si="14"/>
        <v>96</v>
      </c>
      <c r="B102" s="8">
        <v>44434</v>
      </c>
      <c r="C102" s="84">
        <v>114</v>
      </c>
      <c r="D102" s="28">
        <f>IF(C102="","",VLOOKUP(C102,'بيانات الموظفين'!$B$3:$I$117,2,0))</f>
        <v>0</v>
      </c>
      <c r="E102" s="92">
        <v>0.29166666666666702</v>
      </c>
      <c r="F102" s="92">
        <v>0.56805555555555554</v>
      </c>
      <c r="G102" s="59">
        <f t="shared" si="8"/>
        <v>0.27638888888888852</v>
      </c>
      <c r="H102" s="29">
        <f>IF(C102="","",VLOOKUP(C102,'بيانات الموظفين'!$B$3:$I$117,6,0))</f>
        <v>0.29166666666666702</v>
      </c>
      <c r="I102" s="29">
        <f>IF(C102="","",VLOOKUP(C102,'بيانات الموظفين'!$B$3:$I$117,7,0))</f>
        <v>0.58333333333333304</v>
      </c>
      <c r="J102" s="62">
        <f t="shared" si="15"/>
        <v>0.29166666666666602</v>
      </c>
      <c r="K102" s="25" t="str">
        <f t="shared" si="9"/>
        <v/>
      </c>
      <c r="L102" s="26">
        <f t="shared" si="10"/>
        <v>1.5277777777777501E-2</v>
      </c>
      <c r="M102" s="26">
        <f t="shared" si="11"/>
        <v>3.472222222222222E-3</v>
      </c>
      <c r="N102" s="26" t="str">
        <f t="shared" si="12"/>
        <v/>
      </c>
      <c r="O102" s="27" t="str">
        <f t="shared" si="13"/>
        <v/>
      </c>
    </row>
    <row r="103" spans="1:15" ht="15.6" x14ac:dyDescent="0.25">
      <c r="A103" s="79">
        <f t="shared" si="14"/>
        <v>97</v>
      </c>
      <c r="B103" s="8">
        <v>44434</v>
      </c>
      <c r="C103" s="84">
        <v>54</v>
      </c>
      <c r="D103" s="28">
        <f>IF(C103="","",VLOOKUP(C103,'بيانات الموظفين'!$B$3:$I$117,2,0))</f>
        <v>0</v>
      </c>
      <c r="E103" s="92">
        <v>0.29166666666666702</v>
      </c>
      <c r="F103" s="92">
        <v>0.56805555555555554</v>
      </c>
      <c r="G103" s="59">
        <f t="shared" si="8"/>
        <v>0.27638888888888852</v>
      </c>
      <c r="H103" s="29">
        <f>IF(C103="","",VLOOKUP(C103,'بيانات الموظفين'!$B$3:$I$117,6,0))</f>
        <v>0.29166666666666702</v>
      </c>
      <c r="I103" s="29">
        <f>IF(C103="","",VLOOKUP(C103,'بيانات الموظفين'!$B$3:$I$117,7,0))</f>
        <v>0.58333333333333304</v>
      </c>
      <c r="J103" s="62">
        <f t="shared" si="15"/>
        <v>0.29166666666666602</v>
      </c>
      <c r="K103" s="25" t="str">
        <f t="shared" si="9"/>
        <v/>
      </c>
      <c r="L103" s="26">
        <f t="shared" si="10"/>
        <v>1.5277777777777501E-2</v>
      </c>
      <c r="M103" s="26">
        <f t="shared" si="11"/>
        <v>3.472222222222222E-3</v>
      </c>
      <c r="N103" s="26" t="str">
        <f t="shared" si="12"/>
        <v/>
      </c>
      <c r="O103" s="27" t="str">
        <f t="shared" si="13"/>
        <v/>
      </c>
    </row>
    <row r="104" spans="1:15" ht="15.6" x14ac:dyDescent="0.25">
      <c r="A104" s="79">
        <f t="shared" si="14"/>
        <v>98</v>
      </c>
      <c r="B104" s="8">
        <v>44434</v>
      </c>
      <c r="C104" s="84">
        <v>55</v>
      </c>
      <c r="D104" s="28">
        <f>IF(C104="","",VLOOKUP(C104,'بيانات الموظفين'!$B$3:$I$117,2,0))</f>
        <v>0</v>
      </c>
      <c r="E104" s="92">
        <v>0.29166666666666702</v>
      </c>
      <c r="F104" s="92">
        <v>0.5708333333333333</v>
      </c>
      <c r="G104" s="59">
        <f t="shared" si="8"/>
        <v>0.27916666666666629</v>
      </c>
      <c r="H104" s="29">
        <f>IF(C104="","",VLOOKUP(C104,'بيانات الموظفين'!$B$3:$I$117,6,0))</f>
        <v>0.29166666666666702</v>
      </c>
      <c r="I104" s="29">
        <f>IF(C104="","",VLOOKUP(C104,'بيانات الموظفين'!$B$3:$I$117,7,0))</f>
        <v>0.58333333333333304</v>
      </c>
      <c r="J104" s="62">
        <f t="shared" si="15"/>
        <v>0.29166666666666602</v>
      </c>
      <c r="K104" s="25" t="str">
        <f t="shared" si="9"/>
        <v/>
      </c>
      <c r="L104" s="26">
        <f t="shared" si="10"/>
        <v>1.2499999999999734E-2</v>
      </c>
      <c r="M104" s="26">
        <f t="shared" si="11"/>
        <v>3.472222222222222E-3</v>
      </c>
      <c r="N104" s="26" t="str">
        <f t="shared" si="12"/>
        <v/>
      </c>
      <c r="O104" s="27" t="str">
        <f t="shared" si="13"/>
        <v/>
      </c>
    </row>
    <row r="105" spans="1:15" ht="15.6" x14ac:dyDescent="0.25">
      <c r="A105" s="79">
        <f t="shared" si="14"/>
        <v>99</v>
      </c>
      <c r="B105" s="8">
        <v>44434</v>
      </c>
      <c r="C105" s="84">
        <v>66</v>
      </c>
      <c r="D105" s="28">
        <f>IF(C105="","",VLOOKUP(C105,'بيانات الموظفين'!$B$3:$I$117,2,0))</f>
        <v>0</v>
      </c>
      <c r="E105" s="92">
        <v>0.29166666666666702</v>
      </c>
      <c r="F105" s="92">
        <v>0.57847222222222217</v>
      </c>
      <c r="G105" s="59">
        <f t="shared" si="8"/>
        <v>0.28680555555555515</v>
      </c>
      <c r="H105" s="29">
        <f>IF(C105="","",VLOOKUP(C105,'بيانات الموظفين'!$B$3:$I$117,6,0))</f>
        <v>0.29166666666666702</v>
      </c>
      <c r="I105" s="29">
        <f>IF(C105="","",VLOOKUP(C105,'بيانات الموظفين'!$B$3:$I$117,7,0))</f>
        <v>0.58333333333333304</v>
      </c>
      <c r="J105" s="62">
        <f t="shared" si="15"/>
        <v>0.29166666666666602</v>
      </c>
      <c r="K105" s="25" t="str">
        <f t="shared" si="9"/>
        <v/>
      </c>
      <c r="L105" s="26">
        <f t="shared" si="10"/>
        <v>4.8611111111108718E-3</v>
      </c>
      <c r="M105" s="26">
        <f t="shared" si="11"/>
        <v>3.472222222222222E-3</v>
      </c>
      <c r="N105" s="26" t="str">
        <f t="shared" si="12"/>
        <v/>
      </c>
      <c r="O105" s="27" t="str">
        <f t="shared" si="13"/>
        <v/>
      </c>
    </row>
    <row r="106" spans="1:15" ht="15.6" x14ac:dyDescent="0.25">
      <c r="A106" s="79">
        <f t="shared" si="14"/>
        <v>100</v>
      </c>
      <c r="B106" s="8">
        <v>44434</v>
      </c>
      <c r="C106" s="84">
        <v>59</v>
      </c>
      <c r="D106" s="28">
        <f>IF(C106="","",VLOOKUP(C106,'بيانات الموظفين'!$B$3:$I$117,2,0))</f>
        <v>0</v>
      </c>
      <c r="E106" s="92">
        <v>0.29166666666666702</v>
      </c>
      <c r="F106" s="92">
        <v>0.57013888888888886</v>
      </c>
      <c r="G106" s="59">
        <f t="shared" si="8"/>
        <v>0.27847222222222184</v>
      </c>
      <c r="H106" s="29">
        <f>IF(C106="","",VLOOKUP(C106,'بيانات الموظفين'!$B$3:$I$117,6,0))</f>
        <v>0.29166666666666702</v>
      </c>
      <c r="I106" s="29">
        <f>IF(C106="","",VLOOKUP(C106,'بيانات الموظفين'!$B$3:$I$117,7,0))</f>
        <v>0.58333333333333304</v>
      </c>
      <c r="J106" s="62">
        <f t="shared" si="15"/>
        <v>0.29166666666666602</v>
      </c>
      <c r="K106" s="25" t="str">
        <f t="shared" si="9"/>
        <v/>
      </c>
      <c r="L106" s="26">
        <f t="shared" si="10"/>
        <v>1.3194444444444176E-2</v>
      </c>
      <c r="M106" s="26">
        <f t="shared" si="11"/>
        <v>3.472222222222222E-3</v>
      </c>
      <c r="N106" s="26" t="str">
        <f t="shared" si="12"/>
        <v/>
      </c>
      <c r="O106" s="27" t="str">
        <f t="shared" si="13"/>
        <v/>
      </c>
    </row>
    <row r="107" spans="1:15" ht="15.6" x14ac:dyDescent="0.25">
      <c r="A107" s="79">
        <f t="shared" si="14"/>
        <v>101</v>
      </c>
      <c r="B107" s="8">
        <v>44434</v>
      </c>
      <c r="C107" s="84">
        <v>5</v>
      </c>
      <c r="D107" s="28" t="str">
        <f>IF(C107="","",VLOOKUP(C107,'بيانات الموظفين'!$B$3:$I$117,2,0))</f>
        <v>أحمد عبدالرزاق</v>
      </c>
      <c r="E107" s="92">
        <v>0.29166666666666702</v>
      </c>
      <c r="F107" s="92">
        <v>0.56805555555555554</v>
      </c>
      <c r="G107" s="59">
        <f t="shared" si="8"/>
        <v>0.27638888888888852</v>
      </c>
      <c r="H107" s="29">
        <f>IF(C107="","",VLOOKUP(C107,'بيانات الموظفين'!$B$3:$I$117,6,0))</f>
        <v>0.29166666666666669</v>
      </c>
      <c r="I107" s="29">
        <f>IF(C107="","",VLOOKUP(C107,'بيانات الموظفين'!$B$3:$I$117,7,0))</f>
        <v>0.58333333333333337</v>
      </c>
      <c r="J107" s="62">
        <f t="shared" si="15"/>
        <v>0.29166666666666669</v>
      </c>
      <c r="K107" s="25" t="str">
        <f t="shared" si="9"/>
        <v/>
      </c>
      <c r="L107" s="26">
        <f t="shared" si="10"/>
        <v>1.5277777777777835E-2</v>
      </c>
      <c r="M107" s="26">
        <f t="shared" si="11"/>
        <v>3.472222222222222E-3</v>
      </c>
      <c r="N107" s="26" t="str">
        <f t="shared" si="12"/>
        <v/>
      </c>
      <c r="O107" s="27" t="str">
        <f t="shared" si="13"/>
        <v/>
      </c>
    </row>
    <row r="108" spans="1:15" ht="15.6" x14ac:dyDescent="0.25">
      <c r="A108" s="79">
        <f t="shared" si="14"/>
        <v>102</v>
      </c>
      <c r="B108" s="8">
        <v>44434</v>
      </c>
      <c r="C108" s="84">
        <v>68</v>
      </c>
      <c r="D108" s="28">
        <f>IF(C108="","",VLOOKUP(C108,'بيانات الموظفين'!$B$3:$I$117,2,0))</f>
        <v>0</v>
      </c>
      <c r="E108" s="92">
        <v>0.29166666666666702</v>
      </c>
      <c r="F108" s="92">
        <v>0.52013888888888882</v>
      </c>
      <c r="G108" s="59">
        <f t="shared" si="8"/>
        <v>0.2284722222222218</v>
      </c>
      <c r="H108" s="29">
        <f>IF(C108="","",VLOOKUP(C108,'بيانات الموظفين'!$B$3:$I$117,6,0))</f>
        <v>0.29166666666666702</v>
      </c>
      <c r="I108" s="29">
        <f>IF(C108="","",VLOOKUP(C108,'بيانات الموظفين'!$B$3:$I$117,7,0))</f>
        <v>0.58333333333333304</v>
      </c>
      <c r="J108" s="62">
        <f t="shared" si="15"/>
        <v>0.29166666666666602</v>
      </c>
      <c r="K108" s="25" t="str">
        <f t="shared" si="9"/>
        <v/>
      </c>
      <c r="L108" s="26">
        <f t="shared" si="10"/>
        <v>6.319444444444422E-2</v>
      </c>
      <c r="M108" s="26">
        <f t="shared" si="11"/>
        <v>3.472222222222222E-3</v>
      </c>
      <c r="N108" s="26" t="str">
        <f t="shared" si="12"/>
        <v/>
      </c>
      <c r="O108" s="27" t="str">
        <f t="shared" si="13"/>
        <v/>
      </c>
    </row>
    <row r="109" spans="1:15" ht="15.6" x14ac:dyDescent="0.25">
      <c r="A109" s="79">
        <f t="shared" si="14"/>
        <v>103</v>
      </c>
      <c r="B109" s="8">
        <v>44434</v>
      </c>
      <c r="C109" s="84">
        <v>35</v>
      </c>
      <c r="D109" s="28" t="str">
        <f>IF(C109="","",VLOOKUP(C109,'بيانات الموظفين'!$B$3:$I$117,2,0))</f>
        <v>حبيب</v>
      </c>
      <c r="E109" s="92">
        <v>0.29166666666666702</v>
      </c>
      <c r="F109" s="92">
        <v>0.44166666666666665</v>
      </c>
      <c r="G109" s="59">
        <f t="shared" si="8"/>
        <v>0.14999999999999963</v>
      </c>
      <c r="H109" s="29">
        <f>IF(C109="","",VLOOKUP(C109,'بيانات الموظفين'!$B$3:$I$117,6,0))</f>
        <v>0.29166666666666702</v>
      </c>
      <c r="I109" s="29">
        <f>IF(C109="","",VLOOKUP(C109,'بيانات الموظفين'!$B$3:$I$117,7,0))</f>
        <v>0.58333333333333304</v>
      </c>
      <c r="J109" s="62">
        <f t="shared" si="15"/>
        <v>0.29166666666666602</v>
      </c>
      <c r="K109" s="25" t="str">
        <f t="shared" si="9"/>
        <v/>
      </c>
      <c r="L109" s="26">
        <f t="shared" si="10"/>
        <v>0.14166666666666639</v>
      </c>
      <c r="M109" s="26">
        <f t="shared" si="11"/>
        <v>3.472222222222222E-3</v>
      </c>
      <c r="N109" s="26" t="str">
        <f t="shared" si="12"/>
        <v/>
      </c>
      <c r="O109" s="27" t="str">
        <f t="shared" si="13"/>
        <v/>
      </c>
    </row>
    <row r="110" spans="1:15" ht="15.6" x14ac:dyDescent="0.25">
      <c r="A110" s="79">
        <f t="shared" si="14"/>
        <v>104</v>
      </c>
      <c r="B110" s="8">
        <v>44434</v>
      </c>
      <c r="C110" s="84">
        <v>99</v>
      </c>
      <c r="D110" s="28">
        <f>IF(C110="","",VLOOKUP(C110,'بيانات الموظفين'!$B$3:$I$117,2,0))</f>
        <v>0</v>
      </c>
      <c r="E110" s="92">
        <v>0.29166666666666702</v>
      </c>
      <c r="F110" s="92">
        <v>0.48333333333333334</v>
      </c>
      <c r="G110" s="59">
        <f t="shared" si="8"/>
        <v>0.19166666666666632</v>
      </c>
      <c r="H110" s="29">
        <f>IF(C110="","",VLOOKUP(C110,'بيانات الموظفين'!$B$3:$I$117,6,0))</f>
        <v>0.29166666666666702</v>
      </c>
      <c r="I110" s="29">
        <f>IF(C110="","",VLOOKUP(C110,'بيانات الموظفين'!$B$3:$I$117,7,0))</f>
        <v>0.58333333333333304</v>
      </c>
      <c r="J110" s="62">
        <f t="shared" si="15"/>
        <v>0.29166666666666602</v>
      </c>
      <c r="K110" s="25" t="str">
        <f t="shared" si="9"/>
        <v/>
      </c>
      <c r="L110" s="26">
        <f t="shared" si="10"/>
        <v>9.99999999999997E-2</v>
      </c>
      <c r="M110" s="26">
        <f t="shared" si="11"/>
        <v>3.472222222222222E-3</v>
      </c>
      <c r="N110" s="26" t="str">
        <f t="shared" si="12"/>
        <v/>
      </c>
      <c r="O110" s="27" t="str">
        <f t="shared" si="13"/>
        <v/>
      </c>
    </row>
    <row r="111" spans="1:15" ht="15.6" x14ac:dyDescent="0.25">
      <c r="A111" s="79">
        <f t="shared" si="14"/>
        <v>105</v>
      </c>
      <c r="B111" s="8">
        <v>44434</v>
      </c>
      <c r="C111" s="84">
        <v>58</v>
      </c>
      <c r="D111" s="28">
        <f>IF(C111="","",VLOOKUP(C111,'بيانات الموظفين'!$B$3:$I$117,2,0))</f>
        <v>0</v>
      </c>
      <c r="E111" s="92">
        <v>0.29166666666666702</v>
      </c>
      <c r="F111" s="92">
        <v>0.56805555555555554</v>
      </c>
      <c r="G111" s="59">
        <f t="shared" si="8"/>
        <v>0.27638888888888852</v>
      </c>
      <c r="H111" s="29">
        <f>IF(C111="","",VLOOKUP(C111,'بيانات الموظفين'!$B$3:$I$117,6,0))</f>
        <v>0.29166666666666702</v>
      </c>
      <c r="I111" s="29">
        <f>IF(C111="","",VLOOKUP(C111,'بيانات الموظفين'!$B$3:$I$117,7,0))</f>
        <v>0.58333333333333304</v>
      </c>
      <c r="J111" s="62">
        <f t="shared" si="15"/>
        <v>0.29166666666666602</v>
      </c>
      <c r="K111" s="25" t="str">
        <f t="shared" si="9"/>
        <v/>
      </c>
      <c r="L111" s="26">
        <f t="shared" si="10"/>
        <v>1.5277777777777501E-2</v>
      </c>
      <c r="M111" s="26">
        <f t="shared" si="11"/>
        <v>3.472222222222222E-3</v>
      </c>
      <c r="N111" s="26" t="str">
        <f t="shared" si="12"/>
        <v/>
      </c>
      <c r="O111" s="27" t="str">
        <f t="shared" si="13"/>
        <v/>
      </c>
    </row>
    <row r="112" spans="1:15" ht="15.6" x14ac:dyDescent="0.25">
      <c r="A112" s="79">
        <f t="shared" si="14"/>
        <v>106</v>
      </c>
      <c r="B112" s="8">
        <v>44434</v>
      </c>
      <c r="C112" s="84">
        <v>85</v>
      </c>
      <c r="D112" s="28">
        <f>IF(C112="","",VLOOKUP(C112,'بيانات الموظفين'!$B$3:$I$117,2,0))</f>
        <v>0</v>
      </c>
      <c r="E112" s="92">
        <v>0.29166666666666702</v>
      </c>
      <c r="F112" s="92">
        <v>0.58124999999999993</v>
      </c>
      <c r="G112" s="59">
        <f t="shared" si="8"/>
        <v>0.28958333333333292</v>
      </c>
      <c r="H112" s="29">
        <f>IF(C112="","",VLOOKUP(C112,'بيانات الموظفين'!$B$3:$I$117,6,0))</f>
        <v>0.29166666666666702</v>
      </c>
      <c r="I112" s="29">
        <f>IF(C112="","",VLOOKUP(C112,'بيانات الموظفين'!$B$3:$I$117,7,0))</f>
        <v>0.58333333333333304</v>
      </c>
      <c r="J112" s="62">
        <f t="shared" si="15"/>
        <v>0.29166666666666602</v>
      </c>
      <c r="K112" s="25" t="str">
        <f t="shared" si="9"/>
        <v/>
      </c>
      <c r="L112" s="26">
        <f t="shared" si="10"/>
        <v>2.0833333333331039E-3</v>
      </c>
      <c r="M112" s="26" t="str">
        <f t="shared" si="11"/>
        <v/>
      </c>
      <c r="N112" s="26" t="str">
        <f t="shared" si="12"/>
        <v/>
      </c>
      <c r="O112" s="27" t="str">
        <f t="shared" si="13"/>
        <v/>
      </c>
    </row>
    <row r="113" spans="1:15" ht="15.6" x14ac:dyDescent="0.25">
      <c r="A113" s="79">
        <f t="shared" si="14"/>
        <v>107</v>
      </c>
      <c r="B113" s="8">
        <v>44434</v>
      </c>
      <c r="C113" s="84">
        <v>102</v>
      </c>
      <c r="D113" s="28">
        <f>IF(C113="","",VLOOKUP(C113,'بيانات الموظفين'!$B$3:$I$117,2,0))</f>
        <v>0</v>
      </c>
      <c r="E113" s="92">
        <v>0.29166666666666702</v>
      </c>
      <c r="F113" s="92">
        <v>0.50763888888888886</v>
      </c>
      <c r="G113" s="59">
        <f t="shared" si="8"/>
        <v>0.21597222222222184</v>
      </c>
      <c r="H113" s="29">
        <f>IF(C113="","",VLOOKUP(C113,'بيانات الموظفين'!$B$3:$I$117,6,0))</f>
        <v>0.29166666666666702</v>
      </c>
      <c r="I113" s="29">
        <f>IF(C113="","",VLOOKUP(C113,'بيانات الموظفين'!$B$3:$I$117,7,0))</f>
        <v>0.58333333333333304</v>
      </c>
      <c r="J113" s="62">
        <f t="shared" si="15"/>
        <v>0.29166666666666602</v>
      </c>
      <c r="K113" s="25" t="str">
        <f t="shared" si="9"/>
        <v/>
      </c>
      <c r="L113" s="26">
        <f t="shared" si="10"/>
        <v>7.5694444444444176E-2</v>
      </c>
      <c r="M113" s="26">
        <f t="shared" si="11"/>
        <v>3.472222222222222E-3</v>
      </c>
      <c r="N113" s="26" t="str">
        <f t="shared" si="12"/>
        <v/>
      </c>
      <c r="O113" s="27" t="str">
        <f t="shared" si="13"/>
        <v/>
      </c>
    </row>
    <row r="114" spans="1:15" ht="15.6" x14ac:dyDescent="0.25">
      <c r="A114" s="79">
        <f t="shared" si="14"/>
        <v>108</v>
      </c>
      <c r="B114" s="8">
        <v>44434</v>
      </c>
      <c r="C114" s="84">
        <v>57</v>
      </c>
      <c r="D114" s="28">
        <f>IF(C114="","",VLOOKUP(C114,'بيانات الموظفين'!$B$3:$I$117,2,0))</f>
        <v>0</v>
      </c>
      <c r="E114" s="92">
        <v>0.29166666666666702</v>
      </c>
      <c r="F114" s="92">
        <v>0.57013888888888886</v>
      </c>
      <c r="G114" s="59">
        <f t="shared" si="8"/>
        <v>0.27847222222222184</v>
      </c>
      <c r="H114" s="29">
        <f>IF(C114="","",VLOOKUP(C114,'بيانات الموظفين'!$B$3:$I$117,6,0))</f>
        <v>0.29166666666666702</v>
      </c>
      <c r="I114" s="29">
        <f>IF(C114="","",VLOOKUP(C114,'بيانات الموظفين'!$B$3:$I$117,7,0))</f>
        <v>0.58333333333333304</v>
      </c>
      <c r="J114" s="62">
        <f t="shared" si="15"/>
        <v>0.29166666666666602</v>
      </c>
      <c r="K114" s="25" t="str">
        <f t="shared" si="9"/>
        <v/>
      </c>
      <c r="L114" s="26">
        <f t="shared" si="10"/>
        <v>1.3194444444444176E-2</v>
      </c>
      <c r="M114" s="26">
        <f t="shared" si="11"/>
        <v>3.472222222222222E-3</v>
      </c>
      <c r="N114" s="26" t="str">
        <f t="shared" si="12"/>
        <v/>
      </c>
      <c r="O114" s="27" t="str">
        <f t="shared" si="13"/>
        <v/>
      </c>
    </row>
    <row r="115" spans="1:15" ht="15.6" x14ac:dyDescent="0.25">
      <c r="A115" s="79">
        <f t="shared" si="14"/>
        <v>109</v>
      </c>
      <c r="B115" s="8">
        <v>44434</v>
      </c>
      <c r="C115" s="84">
        <v>34</v>
      </c>
      <c r="D115" s="28" t="str">
        <f>IF(C115="","",VLOOKUP(C115,'بيانات الموظفين'!$B$3:$I$117,2,0))</f>
        <v>كميل</v>
      </c>
      <c r="E115" s="92">
        <v>0.29166666666666702</v>
      </c>
      <c r="F115" s="92">
        <v>0.52083333333333337</v>
      </c>
      <c r="G115" s="59">
        <f t="shared" si="8"/>
        <v>0.22916666666666635</v>
      </c>
      <c r="H115" s="29">
        <f>IF(C115="","",VLOOKUP(C115,'بيانات الموظفين'!$B$3:$I$117,6,0))</f>
        <v>0.29166666666666702</v>
      </c>
      <c r="I115" s="29">
        <f>IF(C115="","",VLOOKUP(C115,'بيانات الموظفين'!$B$3:$I$117,7,0))</f>
        <v>0.58333333333333304</v>
      </c>
      <c r="J115" s="62">
        <f t="shared" si="15"/>
        <v>0.29166666666666602</v>
      </c>
      <c r="K115" s="25" t="str">
        <f t="shared" si="9"/>
        <v/>
      </c>
      <c r="L115" s="26">
        <f t="shared" si="10"/>
        <v>6.2499999999999667E-2</v>
      </c>
      <c r="M115" s="26">
        <f t="shared" si="11"/>
        <v>3.472222222222222E-3</v>
      </c>
      <c r="N115" s="26" t="str">
        <f t="shared" si="12"/>
        <v/>
      </c>
      <c r="O115" s="27" t="str">
        <f t="shared" si="13"/>
        <v/>
      </c>
    </row>
    <row r="116" spans="1:15" ht="15.6" x14ac:dyDescent="0.25">
      <c r="A116" s="79">
        <f t="shared" si="14"/>
        <v>110</v>
      </c>
      <c r="B116" s="8">
        <v>44434</v>
      </c>
      <c r="C116" s="84">
        <v>19</v>
      </c>
      <c r="D116" s="28" t="str">
        <f>IF(C116="","",VLOOKUP(C116,'بيانات الموظفين'!$B$3:$I$117,2,0))</f>
        <v>حجاج</v>
      </c>
      <c r="E116" s="92">
        <v>0.29166666666666702</v>
      </c>
      <c r="F116" s="92">
        <v>0.58263888888888882</v>
      </c>
      <c r="G116" s="59">
        <f t="shared" si="8"/>
        <v>0.2909722222222218</v>
      </c>
      <c r="H116" s="29">
        <f>IF(C116="","",VLOOKUP(C116,'بيانات الموظفين'!$B$3:$I$117,6,0))</f>
        <v>0.29166666666666702</v>
      </c>
      <c r="I116" s="29">
        <f>IF(C116="","",VLOOKUP(C116,'بيانات الموظفين'!$B$3:$I$117,7,0))</f>
        <v>0.58333333333333304</v>
      </c>
      <c r="J116" s="62">
        <f t="shared" si="15"/>
        <v>0.29166666666666602</v>
      </c>
      <c r="K116" s="25" t="str">
        <f t="shared" si="9"/>
        <v/>
      </c>
      <c r="L116" s="26">
        <f t="shared" si="10"/>
        <v>6.9444444444421993E-4</v>
      </c>
      <c r="M116" s="26" t="str">
        <f t="shared" si="11"/>
        <v/>
      </c>
      <c r="N116" s="26" t="str">
        <f t="shared" si="12"/>
        <v/>
      </c>
      <c r="O116" s="27" t="str">
        <f t="shared" si="13"/>
        <v/>
      </c>
    </row>
    <row r="117" spans="1:15" ht="15.6" x14ac:dyDescent="0.25">
      <c r="A117" s="79">
        <f t="shared" si="14"/>
        <v>111</v>
      </c>
      <c r="B117" s="8">
        <v>44434</v>
      </c>
      <c r="C117" s="84">
        <v>56</v>
      </c>
      <c r="D117" s="28">
        <f>IF(C117="","",VLOOKUP(C117,'بيانات الموظفين'!$B$3:$I$117,2,0))</f>
        <v>0</v>
      </c>
      <c r="E117" s="92">
        <v>0.29166666666666702</v>
      </c>
      <c r="F117" s="92">
        <v>0.5708333333333333</v>
      </c>
      <c r="G117" s="59">
        <f t="shared" si="8"/>
        <v>0.27916666666666629</v>
      </c>
      <c r="H117" s="29">
        <f>IF(C117="","",VLOOKUP(C117,'بيانات الموظفين'!$B$3:$I$117,6,0))</f>
        <v>0.29166666666666702</v>
      </c>
      <c r="I117" s="29">
        <f>IF(C117="","",VLOOKUP(C117,'بيانات الموظفين'!$B$3:$I$117,7,0))</f>
        <v>0.58333333333333304</v>
      </c>
      <c r="J117" s="62">
        <f t="shared" si="15"/>
        <v>0.29166666666666602</v>
      </c>
      <c r="K117" s="25" t="str">
        <f t="shared" si="9"/>
        <v/>
      </c>
      <c r="L117" s="26">
        <f t="shared" si="10"/>
        <v>1.2499999999999734E-2</v>
      </c>
      <c r="M117" s="26">
        <f t="shared" si="11"/>
        <v>3.472222222222222E-3</v>
      </c>
      <c r="N117" s="26" t="str">
        <f t="shared" si="12"/>
        <v/>
      </c>
      <c r="O117" s="27" t="str">
        <f t="shared" si="13"/>
        <v/>
      </c>
    </row>
    <row r="118" spans="1:15" ht="15.6" x14ac:dyDescent="0.25">
      <c r="A118" s="79">
        <f t="shared" si="14"/>
        <v>112</v>
      </c>
      <c r="B118" s="8">
        <v>44434</v>
      </c>
      <c r="C118" s="84">
        <v>88</v>
      </c>
      <c r="D118" s="28">
        <f>IF(C118="","",VLOOKUP(C118,'بيانات الموظفين'!$B$3:$I$117,2,0))</f>
        <v>0</v>
      </c>
      <c r="E118" s="92">
        <v>0.29166666666666702</v>
      </c>
      <c r="F118" s="92">
        <v>0.52986111111111112</v>
      </c>
      <c r="G118" s="59">
        <f t="shared" si="8"/>
        <v>0.2381944444444441</v>
      </c>
      <c r="H118" s="29">
        <f>IF(C118="","",VLOOKUP(C118,'بيانات الموظفين'!$B$3:$I$117,6,0))</f>
        <v>0.29166666666666702</v>
      </c>
      <c r="I118" s="29">
        <f>IF(C118="","",VLOOKUP(C118,'بيانات الموظفين'!$B$3:$I$117,7,0))</f>
        <v>0.58333333333333304</v>
      </c>
      <c r="J118" s="62">
        <f t="shared" si="15"/>
        <v>0.29166666666666602</v>
      </c>
      <c r="K118" s="25" t="str">
        <f t="shared" si="9"/>
        <v/>
      </c>
      <c r="L118" s="26">
        <f t="shared" si="10"/>
        <v>5.3472222222221921E-2</v>
      </c>
      <c r="M118" s="26">
        <f t="shared" si="11"/>
        <v>3.472222222222222E-3</v>
      </c>
      <c r="N118" s="26" t="str">
        <f t="shared" si="12"/>
        <v/>
      </c>
      <c r="O118" s="27" t="str">
        <f t="shared" si="13"/>
        <v/>
      </c>
    </row>
    <row r="119" spans="1:15" ht="15.6" x14ac:dyDescent="0.25">
      <c r="A119" s="79">
        <f t="shared" si="14"/>
        <v>113</v>
      </c>
      <c r="B119" s="8">
        <v>44434</v>
      </c>
      <c r="C119" s="84">
        <v>29</v>
      </c>
      <c r="D119" s="28" t="str">
        <f>IF(C119="","",VLOOKUP(C119,'بيانات الموظفين'!$B$3:$I$117,2,0))</f>
        <v>سويلم</v>
      </c>
      <c r="E119" s="92">
        <v>0.29166666666666702</v>
      </c>
      <c r="F119" s="92">
        <v>0.52430555555555558</v>
      </c>
      <c r="G119" s="59">
        <f t="shared" si="8"/>
        <v>0.23263888888888856</v>
      </c>
      <c r="H119" s="29">
        <f>IF(C119="","",VLOOKUP(C119,'بيانات الموظفين'!$B$3:$I$117,6,0))</f>
        <v>0.29166666666666702</v>
      </c>
      <c r="I119" s="29">
        <f>IF(C119="","",VLOOKUP(C119,'بيانات الموظفين'!$B$3:$I$117,7,0))</f>
        <v>0.58333333333333304</v>
      </c>
      <c r="J119" s="62">
        <f t="shared" si="15"/>
        <v>0.29166666666666602</v>
      </c>
      <c r="K119" s="25" t="str">
        <f t="shared" si="9"/>
        <v/>
      </c>
      <c r="L119" s="26">
        <f t="shared" si="10"/>
        <v>5.9027777777777457E-2</v>
      </c>
      <c r="M119" s="26">
        <f t="shared" si="11"/>
        <v>3.472222222222222E-3</v>
      </c>
      <c r="N119" s="26" t="str">
        <f t="shared" si="12"/>
        <v/>
      </c>
      <c r="O119" s="27" t="str">
        <f t="shared" si="13"/>
        <v/>
      </c>
    </row>
    <row r="120" spans="1:15" ht="15.6" x14ac:dyDescent="0.25">
      <c r="A120" s="79">
        <f t="shared" si="14"/>
        <v>114</v>
      </c>
      <c r="B120" s="8">
        <v>44434</v>
      </c>
      <c r="C120" s="84">
        <v>61</v>
      </c>
      <c r="D120" s="28">
        <f>IF(C120="","",VLOOKUP(C120,'بيانات الموظفين'!$B$3:$I$117,2,0))</f>
        <v>0</v>
      </c>
      <c r="E120" s="92">
        <v>0.29166666666666702</v>
      </c>
      <c r="F120" s="92">
        <v>0.56944444444444442</v>
      </c>
      <c r="G120" s="59">
        <f t="shared" si="8"/>
        <v>0.2777777777777774</v>
      </c>
      <c r="H120" s="29">
        <f>IF(C120="","",VLOOKUP(C120,'بيانات الموظفين'!$B$3:$I$117,6,0))</f>
        <v>0.29166666666666702</v>
      </c>
      <c r="I120" s="29">
        <f>IF(C120="","",VLOOKUP(C120,'بيانات الموظفين'!$B$3:$I$117,7,0))</f>
        <v>0.58333333333333304</v>
      </c>
      <c r="J120" s="62">
        <f t="shared" si="15"/>
        <v>0.29166666666666602</v>
      </c>
      <c r="K120" s="25" t="str">
        <f t="shared" si="9"/>
        <v/>
      </c>
      <c r="L120" s="26">
        <f t="shared" si="10"/>
        <v>1.3888888888888618E-2</v>
      </c>
      <c r="M120" s="26">
        <f t="shared" si="11"/>
        <v>3.472222222222222E-3</v>
      </c>
      <c r="N120" s="26" t="str">
        <f t="shared" si="12"/>
        <v/>
      </c>
      <c r="O120" s="27" t="str">
        <f t="shared" si="13"/>
        <v/>
      </c>
    </row>
    <row r="121" spans="1:15" ht="15.6" x14ac:dyDescent="0.25">
      <c r="A121" s="79">
        <f t="shared" si="14"/>
        <v>115</v>
      </c>
      <c r="B121" s="8">
        <v>44434</v>
      </c>
      <c r="C121" s="84">
        <v>10</v>
      </c>
      <c r="D121" s="28" t="str">
        <f>IF(C121="","",VLOOKUP(C121,'بيانات الموظفين'!$B$3:$I$117,2,0))</f>
        <v xml:space="preserve">عبدالرحمن </v>
      </c>
      <c r="E121" s="92">
        <v>0.29166666666666702</v>
      </c>
      <c r="F121" s="92">
        <v>0.57847222222222217</v>
      </c>
      <c r="G121" s="59">
        <f t="shared" si="8"/>
        <v>0.28680555555555515</v>
      </c>
      <c r="H121" s="29">
        <f>IF(C121="","",VLOOKUP(C121,'بيانات الموظفين'!$B$3:$I$117,6,0))</f>
        <v>0.29166666666666702</v>
      </c>
      <c r="I121" s="29">
        <f>IF(C121="","",VLOOKUP(C121,'بيانات الموظفين'!$B$3:$I$117,7,0))</f>
        <v>0.58333333333333304</v>
      </c>
      <c r="J121" s="62">
        <f t="shared" si="15"/>
        <v>0.29166666666666602</v>
      </c>
      <c r="K121" s="25" t="str">
        <f t="shared" si="9"/>
        <v/>
      </c>
      <c r="L121" s="26">
        <f t="shared" si="10"/>
        <v>4.8611111111108718E-3</v>
      </c>
      <c r="M121" s="26">
        <f t="shared" si="11"/>
        <v>3.472222222222222E-3</v>
      </c>
      <c r="N121" s="26" t="str">
        <f t="shared" si="12"/>
        <v/>
      </c>
      <c r="O121" s="27" t="str">
        <f t="shared" si="13"/>
        <v/>
      </c>
    </row>
    <row r="122" spans="1:15" ht="15.6" x14ac:dyDescent="0.25">
      <c r="A122" s="79">
        <f t="shared" si="14"/>
        <v>116</v>
      </c>
      <c r="B122" s="8">
        <v>44434</v>
      </c>
      <c r="C122" s="84">
        <v>82</v>
      </c>
      <c r="D122" s="28">
        <f>IF(C122="","",VLOOKUP(C122,'بيانات الموظفين'!$B$3:$I$117,2,0))</f>
        <v>0</v>
      </c>
      <c r="E122" s="92">
        <v>0.29166666666666702</v>
      </c>
      <c r="F122" s="92">
        <v>0.57013888888888886</v>
      </c>
      <c r="G122" s="59">
        <f t="shared" si="8"/>
        <v>0.27847222222222184</v>
      </c>
      <c r="H122" s="29">
        <f>IF(C122="","",VLOOKUP(C122,'بيانات الموظفين'!$B$3:$I$117,6,0))</f>
        <v>0.29166666666666702</v>
      </c>
      <c r="I122" s="29">
        <f>IF(C122="","",VLOOKUP(C122,'بيانات الموظفين'!$B$3:$I$117,7,0))</f>
        <v>0.58333333333333304</v>
      </c>
      <c r="J122" s="62">
        <f t="shared" si="15"/>
        <v>0.29166666666666602</v>
      </c>
      <c r="K122" s="25" t="str">
        <f t="shared" si="9"/>
        <v/>
      </c>
      <c r="L122" s="26">
        <f t="shared" si="10"/>
        <v>1.3194444444444176E-2</v>
      </c>
      <c r="M122" s="26">
        <f t="shared" si="11"/>
        <v>3.472222222222222E-3</v>
      </c>
      <c r="N122" s="26" t="str">
        <f t="shared" si="12"/>
        <v/>
      </c>
      <c r="O122" s="27" t="str">
        <f t="shared" si="13"/>
        <v/>
      </c>
    </row>
    <row r="123" spans="1:15" ht="15.6" x14ac:dyDescent="0.25">
      <c r="A123" s="79">
        <f t="shared" si="14"/>
        <v>117</v>
      </c>
      <c r="B123" s="8">
        <v>44434</v>
      </c>
      <c r="C123" s="84">
        <v>111</v>
      </c>
      <c r="D123" s="28">
        <f>IF(C123="","",VLOOKUP(C123,'بيانات الموظفين'!$B$3:$I$117,2,0))</f>
        <v>0</v>
      </c>
      <c r="E123" s="92">
        <v>0.29166666666666702</v>
      </c>
      <c r="F123" s="92">
        <v>0.57013888888888886</v>
      </c>
      <c r="G123" s="59">
        <f t="shared" si="8"/>
        <v>0.27847222222222184</v>
      </c>
      <c r="H123" s="29">
        <f>IF(C123="","",VLOOKUP(C123,'بيانات الموظفين'!$B$3:$I$117,6,0))</f>
        <v>0.29166666666666702</v>
      </c>
      <c r="I123" s="29">
        <f>IF(C123="","",VLOOKUP(C123,'بيانات الموظفين'!$B$3:$I$117,7,0))</f>
        <v>0.58333333333333304</v>
      </c>
      <c r="J123" s="62">
        <f t="shared" si="15"/>
        <v>0.29166666666666602</v>
      </c>
      <c r="K123" s="25" t="str">
        <f t="shared" si="9"/>
        <v/>
      </c>
      <c r="L123" s="26">
        <f t="shared" si="10"/>
        <v>1.3194444444444176E-2</v>
      </c>
      <c r="M123" s="26">
        <f t="shared" si="11"/>
        <v>3.472222222222222E-3</v>
      </c>
      <c r="N123" s="26" t="str">
        <f t="shared" si="12"/>
        <v/>
      </c>
      <c r="O123" s="27" t="str">
        <f t="shared" si="13"/>
        <v/>
      </c>
    </row>
    <row r="124" spans="1:15" ht="15.6" x14ac:dyDescent="0.25">
      <c r="A124" s="79">
        <f t="shared" si="14"/>
        <v>118</v>
      </c>
      <c r="B124" s="8">
        <v>44434</v>
      </c>
      <c r="C124" s="84">
        <v>109</v>
      </c>
      <c r="D124" s="28">
        <f>IF(C124="","",VLOOKUP(C124,'بيانات الموظفين'!$B$3:$I$117,2,0))</f>
        <v>0</v>
      </c>
      <c r="E124" s="92">
        <v>0.29166666666666702</v>
      </c>
      <c r="F124" s="92">
        <v>0.51388888888888895</v>
      </c>
      <c r="G124" s="59">
        <f t="shared" si="8"/>
        <v>0.22222222222222193</v>
      </c>
      <c r="H124" s="29">
        <f>IF(C124="","",VLOOKUP(C124,'بيانات الموظفين'!$B$3:$I$117,6,0))</f>
        <v>0.29166666666666702</v>
      </c>
      <c r="I124" s="29">
        <f>IF(C124="","",VLOOKUP(C124,'بيانات الموظفين'!$B$3:$I$117,7,0))</f>
        <v>0.58333333333333304</v>
      </c>
      <c r="J124" s="62">
        <f t="shared" si="15"/>
        <v>0.29166666666666602</v>
      </c>
      <c r="K124" s="25" t="str">
        <f t="shared" si="9"/>
        <v/>
      </c>
      <c r="L124" s="26">
        <f t="shared" si="10"/>
        <v>6.9444444444444087E-2</v>
      </c>
      <c r="M124" s="26">
        <f t="shared" si="11"/>
        <v>3.472222222222222E-3</v>
      </c>
      <c r="N124" s="26" t="str">
        <f t="shared" si="12"/>
        <v/>
      </c>
      <c r="O124" s="27" t="str">
        <f t="shared" si="13"/>
        <v/>
      </c>
    </row>
    <row r="125" spans="1:15" ht="15.6" x14ac:dyDescent="0.25">
      <c r="A125" s="79">
        <f t="shared" si="14"/>
        <v>119</v>
      </c>
      <c r="B125" s="8">
        <v>44434</v>
      </c>
      <c r="C125" s="84">
        <v>50</v>
      </c>
      <c r="D125" s="28">
        <f>IF(C125="","",VLOOKUP(C125,'بيانات الموظفين'!$B$3:$I$117,2,0))</f>
        <v>0</v>
      </c>
      <c r="E125" s="92">
        <v>0.29166666666666702</v>
      </c>
      <c r="F125" s="92">
        <v>0.39166666666666666</v>
      </c>
      <c r="G125" s="59">
        <f t="shared" si="8"/>
        <v>9.9999999999999645E-2</v>
      </c>
      <c r="H125" s="29">
        <f>IF(C125="","",VLOOKUP(C125,'بيانات الموظفين'!$B$3:$I$117,6,0))</f>
        <v>0.29166666666666702</v>
      </c>
      <c r="I125" s="29">
        <f>IF(C125="","",VLOOKUP(C125,'بيانات الموظفين'!$B$3:$I$117,7,0))</f>
        <v>0.58333333333333304</v>
      </c>
      <c r="J125" s="62">
        <f t="shared" si="15"/>
        <v>0.29166666666666602</v>
      </c>
      <c r="K125" s="25" t="str">
        <f t="shared" si="9"/>
        <v/>
      </c>
      <c r="L125" s="26">
        <f t="shared" si="10"/>
        <v>0.19166666666666637</v>
      </c>
      <c r="M125" s="26">
        <f t="shared" si="11"/>
        <v>3.472222222222222E-3</v>
      </c>
      <c r="N125" s="26" t="str">
        <f t="shared" si="12"/>
        <v/>
      </c>
      <c r="O125" s="27" t="str">
        <f t="shared" si="13"/>
        <v/>
      </c>
    </row>
    <row r="126" spans="1:15" ht="15.6" x14ac:dyDescent="0.25">
      <c r="A126" s="79">
        <f t="shared" si="14"/>
        <v>120</v>
      </c>
      <c r="B126" s="8">
        <v>44434</v>
      </c>
      <c r="C126" s="84">
        <v>8</v>
      </c>
      <c r="D126" s="28" t="str">
        <f>IF(C126="","",VLOOKUP(C126,'بيانات الموظفين'!$B$3:$I$117,2,0))</f>
        <v>محمد بابا</v>
      </c>
      <c r="E126" s="92">
        <v>0.29166666666666702</v>
      </c>
      <c r="F126" s="92">
        <v>0.58263888888888882</v>
      </c>
      <c r="G126" s="59">
        <f t="shared" si="8"/>
        <v>0.2909722222222218</v>
      </c>
      <c r="H126" s="29">
        <f>IF(C126="","",VLOOKUP(C126,'بيانات الموظفين'!$B$3:$I$117,6,0))</f>
        <v>0.29166666666666702</v>
      </c>
      <c r="I126" s="29">
        <f>IF(C126="","",VLOOKUP(C126,'بيانات الموظفين'!$B$3:$I$117,7,0))</f>
        <v>0.58333333333333304</v>
      </c>
      <c r="J126" s="62">
        <f t="shared" si="15"/>
        <v>0.29166666666666602</v>
      </c>
      <c r="K126" s="25" t="str">
        <f t="shared" si="9"/>
        <v/>
      </c>
      <c r="L126" s="26">
        <f t="shared" si="10"/>
        <v>6.9444444444421993E-4</v>
      </c>
      <c r="M126" s="26" t="str">
        <f t="shared" si="11"/>
        <v/>
      </c>
      <c r="N126" s="26" t="str">
        <f t="shared" si="12"/>
        <v/>
      </c>
      <c r="O126" s="27" t="str">
        <f t="shared" si="13"/>
        <v/>
      </c>
    </row>
    <row r="127" spans="1:15" ht="15.6" x14ac:dyDescent="0.25">
      <c r="A127" s="79">
        <f t="shared" si="14"/>
        <v>121</v>
      </c>
      <c r="B127" s="8">
        <v>44434</v>
      </c>
      <c r="C127" s="84">
        <v>4</v>
      </c>
      <c r="D127" s="28" t="str">
        <f>IF(C127="","",VLOOKUP(C127,'بيانات الموظفين'!$B$3:$I$117,2,0))</f>
        <v>محمد حسن</v>
      </c>
      <c r="E127" s="92">
        <v>0.29166666666666702</v>
      </c>
      <c r="F127" s="92">
        <v>0.56805555555555554</v>
      </c>
      <c r="G127" s="59">
        <f t="shared" si="8"/>
        <v>0.27638888888888852</v>
      </c>
      <c r="H127" s="29">
        <f>IF(C127="","",VLOOKUP(C127,'بيانات الموظفين'!$B$3:$I$117,6,0))</f>
        <v>0.29166666666666702</v>
      </c>
      <c r="I127" s="29">
        <f>IF(C127="","",VLOOKUP(C127,'بيانات الموظفين'!$B$3:$I$117,7,0))</f>
        <v>0.58333333333333304</v>
      </c>
      <c r="J127" s="62">
        <f t="shared" si="15"/>
        <v>0.29166666666666602</v>
      </c>
      <c r="K127" s="25" t="str">
        <f t="shared" si="9"/>
        <v/>
      </c>
      <c r="L127" s="26">
        <f t="shared" si="10"/>
        <v>1.5277777777777501E-2</v>
      </c>
      <c r="M127" s="26">
        <f t="shared" si="11"/>
        <v>3.472222222222222E-3</v>
      </c>
      <c r="N127" s="26" t="str">
        <f t="shared" si="12"/>
        <v/>
      </c>
      <c r="O127" s="27" t="str">
        <f t="shared" si="13"/>
        <v/>
      </c>
    </row>
    <row r="128" spans="1:15" ht="15.6" x14ac:dyDescent="0.25">
      <c r="A128" s="79">
        <f t="shared" si="14"/>
        <v>122</v>
      </c>
      <c r="B128" s="8">
        <v>44434</v>
      </c>
      <c r="C128" s="84">
        <v>92</v>
      </c>
      <c r="D128" s="28">
        <f>IF(C128="","",VLOOKUP(C128,'بيانات الموظفين'!$B$3:$I$117,2,0))</f>
        <v>0</v>
      </c>
      <c r="E128" s="92">
        <v>0.29166666666666702</v>
      </c>
      <c r="F128" s="92">
        <v>0.50208333333333333</v>
      </c>
      <c r="G128" s="59">
        <f t="shared" si="8"/>
        <v>0.21041666666666631</v>
      </c>
      <c r="H128" s="29">
        <f>IF(C128="","",VLOOKUP(C128,'بيانات الموظفين'!$B$3:$I$117,6,0))</f>
        <v>0.29166666666666702</v>
      </c>
      <c r="I128" s="29">
        <f>IF(C128="","",VLOOKUP(C128,'بيانات الموظفين'!$B$3:$I$117,7,0))</f>
        <v>0.58333333333333304</v>
      </c>
      <c r="J128" s="62">
        <f t="shared" si="15"/>
        <v>0.29166666666666602</v>
      </c>
      <c r="K128" s="25" t="str">
        <f t="shared" si="9"/>
        <v/>
      </c>
      <c r="L128" s="26">
        <f t="shared" si="10"/>
        <v>8.1249999999999711E-2</v>
      </c>
      <c r="M128" s="26">
        <f t="shared" si="11"/>
        <v>3.472222222222222E-3</v>
      </c>
      <c r="N128" s="26" t="str">
        <f t="shared" si="12"/>
        <v/>
      </c>
      <c r="O128" s="27" t="str">
        <f t="shared" si="13"/>
        <v/>
      </c>
    </row>
    <row r="129" spans="1:15" ht="15.6" x14ac:dyDescent="0.25">
      <c r="A129" s="79">
        <f t="shared" si="14"/>
        <v>123</v>
      </c>
      <c r="B129" s="8">
        <v>44434</v>
      </c>
      <c r="C129" s="84">
        <v>32</v>
      </c>
      <c r="D129" s="28" t="str">
        <f>IF(C129="","",VLOOKUP(C129,'بيانات الموظفين'!$B$3:$I$117,2,0))</f>
        <v>أكمل</v>
      </c>
      <c r="E129" s="92">
        <v>0.29166666666666702</v>
      </c>
      <c r="F129" s="92">
        <v>0.52500000000000002</v>
      </c>
      <c r="G129" s="59">
        <f t="shared" si="8"/>
        <v>0.233333333333333</v>
      </c>
      <c r="H129" s="29">
        <f>IF(C129="","",VLOOKUP(C129,'بيانات الموظفين'!$B$3:$I$117,6,0))</f>
        <v>0.29166666666666702</v>
      </c>
      <c r="I129" s="29">
        <f>IF(C129="","",VLOOKUP(C129,'بيانات الموظفين'!$B$3:$I$117,7,0))</f>
        <v>0.58333333333333304</v>
      </c>
      <c r="J129" s="62">
        <f t="shared" si="15"/>
        <v>0.29166666666666602</v>
      </c>
      <c r="K129" s="25" t="str">
        <f t="shared" si="9"/>
        <v/>
      </c>
      <c r="L129" s="26">
        <f t="shared" si="10"/>
        <v>5.8333333333333015E-2</v>
      </c>
      <c r="M129" s="26">
        <f t="shared" si="11"/>
        <v>3.472222222222222E-3</v>
      </c>
      <c r="N129" s="26" t="str">
        <f t="shared" si="12"/>
        <v/>
      </c>
      <c r="O129" s="27" t="str">
        <f t="shared" si="13"/>
        <v/>
      </c>
    </row>
    <row r="130" spans="1:15" ht="15.6" x14ac:dyDescent="0.25">
      <c r="A130" s="79">
        <f t="shared" si="14"/>
        <v>124</v>
      </c>
      <c r="B130" s="8">
        <v>44437</v>
      </c>
      <c r="C130" s="84">
        <v>66</v>
      </c>
      <c r="D130" s="28">
        <f>IF(C130="","",VLOOKUP(C130,'بيانات الموظفين'!$B$3:$I$117,2,0))</f>
        <v>0</v>
      </c>
      <c r="E130" s="92">
        <v>0.34166666666666662</v>
      </c>
      <c r="F130" s="92">
        <v>0.58333333333333304</v>
      </c>
      <c r="G130" s="59">
        <f t="shared" si="8"/>
        <v>0.24166666666666642</v>
      </c>
      <c r="H130" s="29">
        <f>IF(C130="","",VLOOKUP(C130,'بيانات الموظفين'!$B$3:$I$117,6,0))</f>
        <v>0.29166666666666702</v>
      </c>
      <c r="I130" s="29">
        <f>IF(C130="","",VLOOKUP(C130,'بيانات الموظفين'!$B$3:$I$117,7,0))</f>
        <v>0.58333333333333304</v>
      </c>
      <c r="J130" s="62">
        <f t="shared" si="15"/>
        <v>0.29166666666666602</v>
      </c>
      <c r="K130" s="25">
        <f t="shared" si="9"/>
        <v>4.99999999999996E-2</v>
      </c>
      <c r="L130" s="26" t="str">
        <f t="shared" si="10"/>
        <v/>
      </c>
      <c r="M130" s="26">
        <f t="shared" si="11"/>
        <v>3.472222222222222E-3</v>
      </c>
      <c r="N130" s="26" t="str">
        <f t="shared" si="12"/>
        <v/>
      </c>
      <c r="O130" s="27" t="str">
        <f t="shared" si="13"/>
        <v/>
      </c>
    </row>
    <row r="131" spans="1:15" ht="15.6" x14ac:dyDescent="0.25">
      <c r="A131" s="79">
        <f t="shared" si="14"/>
        <v>125</v>
      </c>
      <c r="B131" s="8">
        <v>44437</v>
      </c>
      <c r="C131" s="84">
        <v>115</v>
      </c>
      <c r="D131" s="28">
        <f>IF(C131="","",VLOOKUP(C131,'بيانات الموظفين'!$B$3:$I$117,2,0))</f>
        <v>0</v>
      </c>
      <c r="E131" s="92">
        <v>0.30555555555555552</v>
      </c>
      <c r="F131" s="92">
        <v>0.58333333333333304</v>
      </c>
      <c r="G131" s="59">
        <f t="shared" si="8"/>
        <v>0.27777777777777751</v>
      </c>
      <c r="H131" s="29">
        <f>IF(C131="","",VLOOKUP(C131,'بيانات الموظفين'!$B$3:$I$117,6,0))</f>
        <v>0.29166666666666702</v>
      </c>
      <c r="I131" s="29">
        <f>IF(C131="","",VLOOKUP(C131,'بيانات الموظفين'!$B$3:$I$117,7,0))</f>
        <v>0.58333333333333304</v>
      </c>
      <c r="J131" s="62">
        <f t="shared" si="15"/>
        <v>0.29166666666666602</v>
      </c>
      <c r="K131" s="25">
        <f t="shared" si="9"/>
        <v>1.3888888888888506E-2</v>
      </c>
      <c r="L131" s="26" t="str">
        <f t="shared" si="10"/>
        <v/>
      </c>
      <c r="M131" s="26">
        <f t="shared" si="11"/>
        <v>3.472222222222222E-3</v>
      </c>
      <c r="N131" s="26" t="str">
        <f t="shared" si="12"/>
        <v/>
      </c>
      <c r="O131" s="27" t="str">
        <f t="shared" si="13"/>
        <v/>
      </c>
    </row>
    <row r="132" spans="1:15" ht="15.6" x14ac:dyDescent="0.25">
      <c r="A132" s="79">
        <f t="shared" si="14"/>
        <v>126</v>
      </c>
      <c r="B132" s="8">
        <v>44437</v>
      </c>
      <c r="C132" s="84">
        <v>84</v>
      </c>
      <c r="D132" s="28">
        <f>IF(C132="","",VLOOKUP(C132,'بيانات الموظفين'!$B$3:$I$117,2,0))</f>
        <v>0</v>
      </c>
      <c r="E132" s="92">
        <v>0.3034722222222222</v>
      </c>
      <c r="F132" s="92">
        <v>0.58333333333333304</v>
      </c>
      <c r="G132" s="59">
        <f t="shared" si="8"/>
        <v>0.27986111111111084</v>
      </c>
      <c r="H132" s="29">
        <f>IF(C132="","",VLOOKUP(C132,'بيانات الموظفين'!$B$3:$I$117,6,0))</f>
        <v>0.29166666666666702</v>
      </c>
      <c r="I132" s="29">
        <f>IF(C132="","",VLOOKUP(C132,'بيانات الموظفين'!$B$3:$I$117,7,0))</f>
        <v>0.58333333333333304</v>
      </c>
      <c r="J132" s="62">
        <f t="shared" si="15"/>
        <v>0.29166666666666602</v>
      </c>
      <c r="K132" s="25">
        <f t="shared" si="9"/>
        <v>1.1805555555555181E-2</v>
      </c>
      <c r="L132" s="26" t="str">
        <f t="shared" si="10"/>
        <v/>
      </c>
      <c r="M132" s="26">
        <f t="shared" si="11"/>
        <v>3.472222222222222E-3</v>
      </c>
      <c r="N132" s="26" t="str">
        <f t="shared" si="12"/>
        <v/>
      </c>
      <c r="O132" s="27" t="str">
        <f t="shared" si="13"/>
        <v/>
      </c>
    </row>
    <row r="133" spans="1:15" ht="15.6" x14ac:dyDescent="0.25">
      <c r="A133" s="79">
        <f t="shared" si="14"/>
        <v>127</v>
      </c>
      <c r="B133" s="8">
        <v>44437</v>
      </c>
      <c r="C133" s="84">
        <v>95</v>
      </c>
      <c r="D133" s="28">
        <f>IF(C133="","",VLOOKUP(C133,'بيانات الموظفين'!$B$3:$I$117,2,0))</f>
        <v>0</v>
      </c>
      <c r="E133" s="92">
        <v>0.29652777777777778</v>
      </c>
      <c r="F133" s="92">
        <v>0.58333333333333304</v>
      </c>
      <c r="G133" s="59">
        <f t="shared" si="8"/>
        <v>0.28680555555555526</v>
      </c>
      <c r="H133" s="29">
        <f>IF(C133="","",VLOOKUP(C133,'بيانات الموظفين'!$B$3:$I$117,6,0))</f>
        <v>0.29166666666666702</v>
      </c>
      <c r="I133" s="29">
        <f>IF(C133="","",VLOOKUP(C133,'بيانات الموظفين'!$B$3:$I$117,7,0))</f>
        <v>0.58333333333333304</v>
      </c>
      <c r="J133" s="62">
        <f t="shared" si="15"/>
        <v>0.29166666666666602</v>
      </c>
      <c r="K133" s="25">
        <f t="shared" si="9"/>
        <v>4.8611111111107608E-3</v>
      </c>
      <c r="L133" s="26" t="str">
        <f t="shared" si="10"/>
        <v/>
      </c>
      <c r="M133" s="26">
        <f t="shared" si="11"/>
        <v>3.472222222222222E-3</v>
      </c>
      <c r="N133" s="26" t="str">
        <f t="shared" si="12"/>
        <v/>
      </c>
      <c r="O133" s="27" t="str">
        <f t="shared" si="13"/>
        <v/>
      </c>
    </row>
    <row r="134" spans="1:15" ht="15.6" x14ac:dyDescent="0.25">
      <c r="A134" s="79">
        <f t="shared" si="14"/>
        <v>128</v>
      </c>
      <c r="B134" s="8">
        <v>44437</v>
      </c>
      <c r="C134" s="84">
        <v>82</v>
      </c>
      <c r="D134" s="28">
        <f>IF(C134="","",VLOOKUP(C134,'بيانات الموظفين'!$B$3:$I$117,2,0))</f>
        <v>0</v>
      </c>
      <c r="E134" s="92">
        <v>0.29305555555555557</v>
      </c>
      <c r="F134" s="92">
        <v>0.58333333333333304</v>
      </c>
      <c r="G134" s="59">
        <f t="shared" si="8"/>
        <v>0.29027777777777747</v>
      </c>
      <c r="H134" s="29">
        <f>IF(C134="","",VLOOKUP(C134,'بيانات الموظفين'!$B$3:$I$117,6,0))</f>
        <v>0.29166666666666702</v>
      </c>
      <c r="I134" s="29">
        <f>IF(C134="","",VLOOKUP(C134,'بيانات الموظفين'!$B$3:$I$117,7,0))</f>
        <v>0.58333333333333304</v>
      </c>
      <c r="J134" s="62">
        <f t="shared" si="15"/>
        <v>0.29166666666666602</v>
      </c>
      <c r="K134" s="25">
        <f t="shared" si="9"/>
        <v>1.3888888888885509E-3</v>
      </c>
      <c r="L134" s="26" t="str">
        <f t="shared" si="10"/>
        <v/>
      </c>
      <c r="M134" s="26" t="str">
        <f t="shared" si="11"/>
        <v/>
      </c>
      <c r="N134" s="26" t="str">
        <f t="shared" si="12"/>
        <v/>
      </c>
      <c r="O134" s="27" t="str">
        <f t="shared" si="13"/>
        <v/>
      </c>
    </row>
    <row r="135" spans="1:15" ht="15.6" x14ac:dyDescent="0.25">
      <c r="A135" s="79">
        <f t="shared" si="14"/>
        <v>129</v>
      </c>
      <c r="B135" s="8">
        <v>44437</v>
      </c>
      <c r="C135" s="84">
        <v>63</v>
      </c>
      <c r="D135" s="28">
        <f>IF(C135="","",VLOOKUP(C135,'بيانات الموظفين'!$B$3:$I$117,2,0))</f>
        <v>0</v>
      </c>
      <c r="E135" s="92">
        <v>0.2951388888888889</v>
      </c>
      <c r="F135" s="92">
        <v>0.58333333333333304</v>
      </c>
      <c r="G135" s="59">
        <f t="shared" si="8"/>
        <v>0.28819444444444414</v>
      </c>
      <c r="H135" s="29">
        <f>IF(C135="","",VLOOKUP(C135,'بيانات الموظفين'!$B$3:$I$117,6,0))</f>
        <v>0.29166666666666702</v>
      </c>
      <c r="I135" s="29">
        <f>IF(C135="","",VLOOKUP(C135,'بيانات الموظفين'!$B$3:$I$117,7,0))</f>
        <v>0.58333333333333304</v>
      </c>
      <c r="J135" s="62">
        <f t="shared" si="15"/>
        <v>0.29166666666666602</v>
      </c>
      <c r="K135" s="25">
        <f t="shared" si="9"/>
        <v>3.4722222222218768E-3</v>
      </c>
      <c r="L135" s="26" t="str">
        <f t="shared" si="10"/>
        <v/>
      </c>
      <c r="M135" s="26" t="str">
        <f t="shared" si="11"/>
        <v/>
      </c>
      <c r="N135" s="26" t="str">
        <f t="shared" si="12"/>
        <v/>
      </c>
      <c r="O135" s="27" t="str">
        <f t="shared" si="13"/>
        <v/>
      </c>
    </row>
    <row r="136" spans="1:15" ht="15.6" x14ac:dyDescent="0.25">
      <c r="A136" s="79">
        <f t="shared" si="14"/>
        <v>130</v>
      </c>
      <c r="B136" s="8">
        <v>44437</v>
      </c>
      <c r="C136" s="84">
        <v>41</v>
      </c>
      <c r="D136" s="28">
        <f>IF(C136="","",VLOOKUP(C136,'بيانات الموظفين'!$B$3:$I$117,2,0))</f>
        <v>0</v>
      </c>
      <c r="E136" s="92">
        <v>0.29305555555555557</v>
      </c>
      <c r="F136" s="92">
        <v>0.58333333333333304</v>
      </c>
      <c r="G136" s="59">
        <f t="shared" ref="G136:G166" si="16">IF(C136="","",F136-E136)</f>
        <v>0.29027777777777747</v>
      </c>
      <c r="H136" s="29">
        <f>IF(C136="","",VLOOKUP(C136,'بيانات الموظفين'!$B$3:$I$117,6,0))</f>
        <v>0.29166666666666702</v>
      </c>
      <c r="I136" s="29">
        <f>IF(C136="","",VLOOKUP(C136,'بيانات الموظفين'!$B$3:$I$117,7,0))</f>
        <v>0.58333333333333304</v>
      </c>
      <c r="J136" s="62">
        <f t="shared" si="15"/>
        <v>0.29166666666666602</v>
      </c>
      <c r="K136" s="25">
        <f t="shared" ref="K136:K166" si="17">IF(E136&gt;H136,E136-H136,"")</f>
        <v>1.3888888888885509E-3</v>
      </c>
      <c r="L136" s="26" t="str">
        <f t="shared" ref="L136:L166" si="18">IF(F136&lt;I136,I136-F136,"")</f>
        <v/>
      </c>
      <c r="M136" s="26" t="str">
        <f t="shared" ref="M136:M166" si="19">IF(SUM(K136,L136)-SUM(N136,O136)&gt;=$D$3,$D$3,"")</f>
        <v/>
      </c>
      <c r="N136" s="26" t="str">
        <f t="shared" ref="N136:N166" si="20">IF(E136&lt;H136,H136-E136,"")</f>
        <v/>
      </c>
      <c r="O136" s="27" t="str">
        <f t="shared" ref="O136:O166" si="21">IF(F136&gt;I136,F136-I136,"")</f>
        <v/>
      </c>
    </row>
    <row r="137" spans="1:15" ht="15.6" x14ac:dyDescent="0.25">
      <c r="A137" s="79">
        <f t="shared" ref="A137:A166" si="22">IF(D137="","",ROW()-6)</f>
        <v>131</v>
      </c>
      <c r="B137" s="8">
        <v>44437</v>
      </c>
      <c r="C137" s="84">
        <v>34</v>
      </c>
      <c r="D137" s="28" t="str">
        <f>IF(C137="","",VLOOKUP(C137,'بيانات الموظفين'!$B$3:$I$117,2,0))</f>
        <v>كميل</v>
      </c>
      <c r="E137" s="92">
        <v>0.29166666666666702</v>
      </c>
      <c r="F137" s="92">
        <v>0.56458333333333333</v>
      </c>
      <c r="G137" s="59">
        <f t="shared" si="16"/>
        <v>0.27291666666666631</v>
      </c>
      <c r="H137" s="29">
        <f>IF(C137="","",VLOOKUP(C137,'بيانات الموظفين'!$B$3:$I$117,6,0))</f>
        <v>0.29166666666666702</v>
      </c>
      <c r="I137" s="29">
        <f>IF(C137="","",VLOOKUP(C137,'بيانات الموظفين'!$B$3:$I$117,7,0))</f>
        <v>0.58333333333333304</v>
      </c>
      <c r="J137" s="62">
        <f t="shared" si="15"/>
        <v>0.29166666666666602</v>
      </c>
      <c r="K137" s="25" t="str">
        <f t="shared" si="17"/>
        <v/>
      </c>
      <c r="L137" s="26">
        <f t="shared" si="18"/>
        <v>1.8749999999999711E-2</v>
      </c>
      <c r="M137" s="26">
        <f t="shared" si="19"/>
        <v>3.472222222222222E-3</v>
      </c>
      <c r="N137" s="26" t="str">
        <f t="shared" si="20"/>
        <v/>
      </c>
      <c r="O137" s="27" t="str">
        <f t="shared" si="21"/>
        <v/>
      </c>
    </row>
    <row r="138" spans="1:15" ht="15.6" x14ac:dyDescent="0.25">
      <c r="A138" s="79">
        <f t="shared" si="22"/>
        <v>132</v>
      </c>
      <c r="B138" s="8">
        <v>44437</v>
      </c>
      <c r="C138" s="84">
        <v>108</v>
      </c>
      <c r="D138" s="28">
        <f>IF(C138="","",VLOOKUP(C138,'بيانات الموظفين'!$B$3:$I$117,2,0))</f>
        <v>0</v>
      </c>
      <c r="E138" s="92">
        <v>0.29166666666666702</v>
      </c>
      <c r="F138" s="92">
        <v>0.58263888888888882</v>
      </c>
      <c r="G138" s="59">
        <f t="shared" si="16"/>
        <v>0.2909722222222218</v>
      </c>
      <c r="H138" s="29">
        <f>IF(C138="","",VLOOKUP(C138,'بيانات الموظفين'!$B$3:$I$117,6,0))</f>
        <v>0.29166666666666702</v>
      </c>
      <c r="I138" s="29">
        <f>IF(C138="","",VLOOKUP(C138,'بيانات الموظفين'!$B$3:$I$117,7,0))</f>
        <v>0.58333333333333304</v>
      </c>
      <c r="J138" s="62">
        <f t="shared" ref="J138:J166" si="23">IF(D138="","",I138-H138)</f>
        <v>0.29166666666666602</v>
      </c>
      <c r="K138" s="25" t="str">
        <f t="shared" si="17"/>
        <v/>
      </c>
      <c r="L138" s="26">
        <f t="shared" si="18"/>
        <v>6.9444444444421993E-4</v>
      </c>
      <c r="M138" s="26" t="str">
        <f t="shared" si="19"/>
        <v/>
      </c>
      <c r="N138" s="26" t="str">
        <f t="shared" si="20"/>
        <v/>
      </c>
      <c r="O138" s="27" t="str">
        <f t="shared" si="21"/>
        <v/>
      </c>
    </row>
    <row r="139" spans="1:15" ht="15.6" x14ac:dyDescent="0.25">
      <c r="A139" s="79">
        <f t="shared" si="22"/>
        <v>133</v>
      </c>
      <c r="B139" s="8">
        <v>44437</v>
      </c>
      <c r="C139" s="84">
        <v>48</v>
      </c>
      <c r="D139" s="28">
        <f>IF(C139="","",VLOOKUP(C139,'بيانات الموظفين'!$B$3:$I$117,2,0))</f>
        <v>0</v>
      </c>
      <c r="E139" s="92">
        <v>0.29166666666666702</v>
      </c>
      <c r="F139" s="92">
        <v>0.58263888888888882</v>
      </c>
      <c r="G139" s="59">
        <f t="shared" si="16"/>
        <v>0.2909722222222218</v>
      </c>
      <c r="H139" s="29">
        <f>IF(C139="","",VLOOKUP(C139,'بيانات الموظفين'!$B$3:$I$117,6,0))</f>
        <v>0.29166666666666702</v>
      </c>
      <c r="I139" s="29">
        <f>IF(C139="","",VLOOKUP(C139,'بيانات الموظفين'!$B$3:$I$117,7,0))</f>
        <v>0.58333333333333304</v>
      </c>
      <c r="J139" s="62">
        <f t="shared" si="23"/>
        <v>0.29166666666666602</v>
      </c>
      <c r="K139" s="25" t="str">
        <f t="shared" si="17"/>
        <v/>
      </c>
      <c r="L139" s="26">
        <f t="shared" si="18"/>
        <v>6.9444444444421993E-4</v>
      </c>
      <c r="M139" s="26" t="str">
        <f t="shared" si="19"/>
        <v/>
      </c>
      <c r="N139" s="26" t="str">
        <f t="shared" si="20"/>
        <v/>
      </c>
      <c r="O139" s="27" t="str">
        <f t="shared" si="21"/>
        <v/>
      </c>
    </row>
    <row r="140" spans="1:15" ht="15.6" x14ac:dyDescent="0.25">
      <c r="A140" s="79">
        <f t="shared" si="22"/>
        <v>134</v>
      </c>
      <c r="B140" s="8">
        <v>44437</v>
      </c>
      <c r="C140" s="84">
        <v>60</v>
      </c>
      <c r="D140" s="28">
        <f>IF(C140="","",VLOOKUP(C140,'بيانات الموظفين'!$B$3:$I$117,2,0))</f>
        <v>0</v>
      </c>
      <c r="E140" s="92">
        <v>0.29166666666666702</v>
      </c>
      <c r="F140" s="92">
        <v>0.52638888888888891</v>
      </c>
      <c r="G140" s="59">
        <f t="shared" si="16"/>
        <v>0.23472222222222189</v>
      </c>
      <c r="H140" s="29">
        <f>IF(C140="","",VLOOKUP(C140,'بيانات الموظفين'!$B$3:$I$117,6,0))</f>
        <v>0.29166666666666702</v>
      </c>
      <c r="I140" s="29">
        <f>IF(C140="","",VLOOKUP(C140,'بيانات الموظفين'!$B$3:$I$117,7,0))</f>
        <v>0.58333333333333304</v>
      </c>
      <c r="J140" s="62">
        <f t="shared" si="23"/>
        <v>0.29166666666666602</v>
      </c>
      <c r="K140" s="25" t="str">
        <f t="shared" si="17"/>
        <v/>
      </c>
      <c r="L140" s="26">
        <f t="shared" si="18"/>
        <v>5.6944444444444131E-2</v>
      </c>
      <c r="M140" s="26">
        <f t="shared" si="19"/>
        <v>3.472222222222222E-3</v>
      </c>
      <c r="N140" s="26" t="str">
        <f t="shared" si="20"/>
        <v/>
      </c>
      <c r="O140" s="27" t="str">
        <f t="shared" si="21"/>
        <v/>
      </c>
    </row>
    <row r="141" spans="1:15" ht="15.6" x14ac:dyDescent="0.25">
      <c r="A141" s="79">
        <f t="shared" si="22"/>
        <v>135</v>
      </c>
      <c r="B141" s="8">
        <v>44437</v>
      </c>
      <c r="C141" s="84">
        <v>24</v>
      </c>
      <c r="D141" s="28" t="str">
        <f>IF(C141="","",VLOOKUP(C141,'بيانات الموظفين'!$B$3:$I$117,2,0))</f>
        <v xml:space="preserve">معتصم خليفة </v>
      </c>
      <c r="E141" s="92">
        <v>0.29166666666666702</v>
      </c>
      <c r="F141" s="92">
        <v>0.58263888888888882</v>
      </c>
      <c r="G141" s="59">
        <f t="shared" si="16"/>
        <v>0.2909722222222218</v>
      </c>
      <c r="H141" s="29">
        <f>IF(C141="","",VLOOKUP(C141,'بيانات الموظفين'!$B$3:$I$117,6,0))</f>
        <v>0.29166666666666702</v>
      </c>
      <c r="I141" s="29">
        <f>IF(C141="","",VLOOKUP(C141,'بيانات الموظفين'!$B$3:$I$117,7,0))</f>
        <v>0.58333333333333304</v>
      </c>
      <c r="J141" s="62">
        <f t="shared" si="23"/>
        <v>0.29166666666666602</v>
      </c>
      <c r="K141" s="25" t="str">
        <f t="shared" si="17"/>
        <v/>
      </c>
      <c r="L141" s="26">
        <f t="shared" si="18"/>
        <v>6.9444444444421993E-4</v>
      </c>
      <c r="M141" s="26" t="str">
        <f t="shared" si="19"/>
        <v/>
      </c>
      <c r="N141" s="26" t="str">
        <f t="shared" si="20"/>
        <v/>
      </c>
      <c r="O141" s="27" t="str">
        <f t="shared" si="21"/>
        <v/>
      </c>
    </row>
    <row r="142" spans="1:15" ht="15.6" x14ac:dyDescent="0.25">
      <c r="A142" s="79">
        <f t="shared" si="22"/>
        <v>136</v>
      </c>
      <c r="B142" s="8">
        <v>44438</v>
      </c>
      <c r="C142" s="84">
        <v>82</v>
      </c>
      <c r="D142" s="28">
        <f>IF(C142="","",VLOOKUP(C142,'بيانات الموظفين'!$B$3:$I$117,2,0))</f>
        <v>0</v>
      </c>
      <c r="E142" s="92">
        <v>0.29236111111111113</v>
      </c>
      <c r="F142" s="92">
        <v>0.58333333333333304</v>
      </c>
      <c r="G142" s="59">
        <f t="shared" si="16"/>
        <v>0.29097222222222191</v>
      </c>
      <c r="H142" s="29">
        <f>IF(C142="","",VLOOKUP(C142,'بيانات الموظفين'!$B$3:$I$117,6,0))</f>
        <v>0.29166666666666702</v>
      </c>
      <c r="I142" s="29">
        <f>IF(C142="","",VLOOKUP(C142,'بيانات الموظفين'!$B$3:$I$117,7,0))</f>
        <v>0.58333333333333304</v>
      </c>
      <c r="J142" s="62">
        <f t="shared" si="23"/>
        <v>0.29166666666666602</v>
      </c>
      <c r="K142" s="25">
        <f t="shared" si="17"/>
        <v>6.9444444444410891E-4</v>
      </c>
      <c r="L142" s="26" t="str">
        <f t="shared" si="18"/>
        <v/>
      </c>
      <c r="M142" s="26" t="str">
        <f t="shared" si="19"/>
        <v/>
      </c>
      <c r="N142" s="26" t="str">
        <f t="shared" si="20"/>
        <v/>
      </c>
      <c r="O142" s="27" t="str">
        <f t="shared" si="21"/>
        <v/>
      </c>
    </row>
    <row r="143" spans="1:15" ht="15.6" x14ac:dyDescent="0.25">
      <c r="A143" s="79">
        <f t="shared" si="22"/>
        <v>137</v>
      </c>
      <c r="B143" s="8">
        <v>44438</v>
      </c>
      <c r="C143" s="84">
        <v>115</v>
      </c>
      <c r="D143" s="28">
        <f>IF(C143="","",VLOOKUP(C143,'بيانات الموظفين'!$B$3:$I$117,2,0))</f>
        <v>0</v>
      </c>
      <c r="E143" s="92">
        <v>0.29236111111111113</v>
      </c>
      <c r="F143" s="92">
        <v>0.58333333333333304</v>
      </c>
      <c r="G143" s="59">
        <f t="shared" si="16"/>
        <v>0.29097222222222191</v>
      </c>
      <c r="H143" s="29">
        <f>IF(C143="","",VLOOKUP(C143,'بيانات الموظفين'!$B$3:$I$117,6,0))</f>
        <v>0.29166666666666702</v>
      </c>
      <c r="I143" s="29">
        <f>IF(C143="","",VLOOKUP(C143,'بيانات الموظفين'!$B$3:$I$117,7,0))</f>
        <v>0.58333333333333304</v>
      </c>
      <c r="J143" s="62">
        <f t="shared" si="23"/>
        <v>0.29166666666666602</v>
      </c>
      <c r="K143" s="25">
        <f t="shared" si="17"/>
        <v>6.9444444444410891E-4</v>
      </c>
      <c r="L143" s="26" t="str">
        <f t="shared" si="18"/>
        <v/>
      </c>
      <c r="M143" s="26" t="str">
        <f t="shared" si="19"/>
        <v/>
      </c>
      <c r="N143" s="26" t="str">
        <f t="shared" si="20"/>
        <v/>
      </c>
      <c r="O143" s="27" t="str">
        <f t="shared" si="21"/>
        <v/>
      </c>
    </row>
    <row r="144" spans="1:15" ht="15.6" x14ac:dyDescent="0.25">
      <c r="A144" s="79">
        <f t="shared" si="22"/>
        <v>138</v>
      </c>
      <c r="B144" s="8">
        <v>44438</v>
      </c>
      <c r="C144" s="84">
        <v>44</v>
      </c>
      <c r="D144" s="28">
        <f>IF(C144="","",VLOOKUP(C144,'بيانات الموظفين'!$B$3:$I$117,2,0))</f>
        <v>0</v>
      </c>
      <c r="E144" s="92">
        <v>0.29305555555555557</v>
      </c>
      <c r="F144" s="92">
        <v>0.58333333333333304</v>
      </c>
      <c r="G144" s="59">
        <f t="shared" si="16"/>
        <v>0.29027777777777747</v>
      </c>
      <c r="H144" s="29">
        <f>IF(C144="","",VLOOKUP(C144,'بيانات الموظفين'!$B$3:$I$117,6,0))</f>
        <v>0.29166666666666702</v>
      </c>
      <c r="I144" s="29">
        <f>IF(C144="","",VLOOKUP(C144,'بيانات الموظفين'!$B$3:$I$117,7,0))</f>
        <v>0.58333333333333304</v>
      </c>
      <c r="J144" s="62">
        <f t="shared" si="23"/>
        <v>0.29166666666666602</v>
      </c>
      <c r="K144" s="25">
        <f t="shared" si="17"/>
        <v>1.3888888888885509E-3</v>
      </c>
      <c r="L144" s="26" t="str">
        <f t="shared" si="18"/>
        <v/>
      </c>
      <c r="M144" s="26" t="str">
        <f t="shared" si="19"/>
        <v/>
      </c>
      <c r="N144" s="26" t="str">
        <f t="shared" si="20"/>
        <v/>
      </c>
      <c r="O144" s="27" t="str">
        <f t="shared" si="21"/>
        <v/>
      </c>
    </row>
    <row r="145" spans="1:15" ht="15.6" x14ac:dyDescent="0.25">
      <c r="A145" s="79">
        <f t="shared" si="22"/>
        <v>139</v>
      </c>
      <c r="B145" s="8">
        <v>44438</v>
      </c>
      <c r="C145" s="84">
        <v>66</v>
      </c>
      <c r="D145" s="28">
        <f>IF(C145="","",VLOOKUP(C145,'بيانات الموظفين'!$B$3:$I$117,2,0))</f>
        <v>0</v>
      </c>
      <c r="E145" s="92">
        <v>0.29305555555555557</v>
      </c>
      <c r="F145" s="92">
        <v>0.58333333333333304</v>
      </c>
      <c r="G145" s="59">
        <f t="shared" si="16"/>
        <v>0.29027777777777747</v>
      </c>
      <c r="H145" s="29">
        <f>IF(C145="","",VLOOKUP(C145,'بيانات الموظفين'!$B$3:$I$117,6,0))</f>
        <v>0.29166666666666702</v>
      </c>
      <c r="I145" s="29">
        <f>IF(C145="","",VLOOKUP(C145,'بيانات الموظفين'!$B$3:$I$117,7,0))</f>
        <v>0.58333333333333304</v>
      </c>
      <c r="J145" s="62">
        <f t="shared" si="23"/>
        <v>0.29166666666666602</v>
      </c>
      <c r="K145" s="25">
        <f t="shared" si="17"/>
        <v>1.3888888888885509E-3</v>
      </c>
      <c r="L145" s="26" t="str">
        <f t="shared" si="18"/>
        <v/>
      </c>
      <c r="M145" s="26" t="str">
        <f t="shared" si="19"/>
        <v/>
      </c>
      <c r="N145" s="26" t="str">
        <f t="shared" si="20"/>
        <v/>
      </c>
      <c r="O145" s="27" t="str">
        <f t="shared" si="21"/>
        <v/>
      </c>
    </row>
    <row r="146" spans="1:15" ht="15.6" x14ac:dyDescent="0.25">
      <c r="A146" s="79">
        <f t="shared" si="22"/>
        <v>140</v>
      </c>
      <c r="B146" s="8">
        <v>44438</v>
      </c>
      <c r="C146" s="84">
        <v>103</v>
      </c>
      <c r="D146" s="28">
        <f>IF(C146="","",VLOOKUP(C146,'بيانات الموظفين'!$B$3:$I$117,2,0))</f>
        <v>0</v>
      </c>
      <c r="E146" s="92">
        <v>0.29930555555555555</v>
      </c>
      <c r="F146" s="92">
        <v>0.58333333333333304</v>
      </c>
      <c r="G146" s="59">
        <f t="shared" si="16"/>
        <v>0.28402777777777749</v>
      </c>
      <c r="H146" s="29">
        <f>IF(C146="","",VLOOKUP(C146,'بيانات الموظفين'!$B$3:$I$117,6,0))</f>
        <v>0.29166666666666702</v>
      </c>
      <c r="I146" s="29">
        <f>IF(C146="","",VLOOKUP(C146,'بيانات الموظفين'!$B$3:$I$117,7,0))</f>
        <v>0.58333333333333304</v>
      </c>
      <c r="J146" s="62">
        <f t="shared" si="23"/>
        <v>0.29166666666666602</v>
      </c>
      <c r="K146" s="25">
        <f t="shared" si="17"/>
        <v>7.6388888888885287E-3</v>
      </c>
      <c r="L146" s="26" t="str">
        <f t="shared" si="18"/>
        <v/>
      </c>
      <c r="M146" s="26">
        <f t="shared" si="19"/>
        <v>3.472222222222222E-3</v>
      </c>
      <c r="N146" s="26" t="str">
        <f t="shared" si="20"/>
        <v/>
      </c>
      <c r="O146" s="27" t="str">
        <f t="shared" si="21"/>
        <v/>
      </c>
    </row>
    <row r="147" spans="1:15" ht="15.6" x14ac:dyDescent="0.25">
      <c r="A147" s="79">
        <f t="shared" si="22"/>
        <v>141</v>
      </c>
      <c r="B147" s="8">
        <v>44438</v>
      </c>
      <c r="C147" s="84">
        <v>84</v>
      </c>
      <c r="D147" s="28">
        <f>IF(C147="","",VLOOKUP(C147,'بيانات الموظفين'!$B$3:$I$117,2,0))</f>
        <v>0</v>
      </c>
      <c r="E147" s="92">
        <v>0.30069444444444443</v>
      </c>
      <c r="F147" s="92">
        <v>0.58333333333333304</v>
      </c>
      <c r="G147" s="59">
        <f t="shared" si="16"/>
        <v>0.28263888888888861</v>
      </c>
      <c r="H147" s="29">
        <f>IF(C147="","",VLOOKUP(C147,'بيانات الموظفين'!$B$3:$I$117,6,0))</f>
        <v>0.29166666666666702</v>
      </c>
      <c r="I147" s="29">
        <f>IF(C147="","",VLOOKUP(C147,'بيانات الموظفين'!$B$3:$I$117,7,0))</f>
        <v>0.58333333333333304</v>
      </c>
      <c r="J147" s="62">
        <f t="shared" si="23"/>
        <v>0.29166666666666602</v>
      </c>
      <c r="K147" s="25">
        <f t="shared" si="17"/>
        <v>9.0277777777774126E-3</v>
      </c>
      <c r="L147" s="26" t="str">
        <f t="shared" si="18"/>
        <v/>
      </c>
      <c r="M147" s="26">
        <f t="shared" si="19"/>
        <v>3.472222222222222E-3</v>
      </c>
      <c r="N147" s="26" t="str">
        <f t="shared" si="20"/>
        <v/>
      </c>
      <c r="O147" s="27" t="str">
        <f t="shared" si="21"/>
        <v/>
      </c>
    </row>
    <row r="148" spans="1:15" ht="15.6" x14ac:dyDescent="0.25">
      <c r="A148" s="79">
        <f t="shared" si="22"/>
        <v>142</v>
      </c>
      <c r="B148" s="8">
        <v>44438</v>
      </c>
      <c r="C148" s="84">
        <v>5</v>
      </c>
      <c r="D148" s="28" t="str">
        <f>IF(C148="","",VLOOKUP(C148,'بيانات الموظفين'!$B$3:$I$117,2,0))</f>
        <v>أحمد عبدالرزاق</v>
      </c>
      <c r="E148" s="92">
        <v>0.29166666666666702</v>
      </c>
      <c r="F148" s="92">
        <v>0.52222222222222225</v>
      </c>
      <c r="G148" s="59">
        <f t="shared" si="16"/>
        <v>0.23055555555555524</v>
      </c>
      <c r="H148" s="29">
        <f>IF(C148="","",VLOOKUP(C148,'بيانات الموظفين'!$B$3:$I$117,6,0))</f>
        <v>0.29166666666666669</v>
      </c>
      <c r="I148" s="29">
        <f>IF(C148="","",VLOOKUP(C148,'بيانات الموظفين'!$B$3:$I$117,7,0))</f>
        <v>0.58333333333333337</v>
      </c>
      <c r="J148" s="62">
        <f t="shared" si="23"/>
        <v>0.29166666666666669</v>
      </c>
      <c r="K148" s="25" t="str">
        <f t="shared" si="17"/>
        <v/>
      </c>
      <c r="L148" s="26">
        <f t="shared" si="18"/>
        <v>6.1111111111111116E-2</v>
      </c>
      <c r="M148" s="26">
        <f t="shared" si="19"/>
        <v>3.472222222222222E-3</v>
      </c>
      <c r="N148" s="26" t="str">
        <f t="shared" si="20"/>
        <v/>
      </c>
      <c r="O148" s="27" t="str">
        <f t="shared" si="21"/>
        <v/>
      </c>
    </row>
    <row r="149" spans="1:15" ht="15.6" x14ac:dyDescent="0.25">
      <c r="A149" s="79">
        <f t="shared" si="22"/>
        <v>143</v>
      </c>
      <c r="B149" s="8">
        <v>44438</v>
      </c>
      <c r="C149" s="84">
        <v>40</v>
      </c>
      <c r="D149" s="28">
        <f>IF(C149="","",VLOOKUP(C149,'بيانات الموظفين'!$B$3:$I$117,2,0))</f>
        <v>0</v>
      </c>
      <c r="E149" s="92">
        <v>0.29166666666666702</v>
      </c>
      <c r="F149" s="92">
        <v>0.47916666666666669</v>
      </c>
      <c r="G149" s="59">
        <f t="shared" si="16"/>
        <v>0.18749999999999967</v>
      </c>
      <c r="H149" s="29">
        <f>IF(C149="","",VLOOKUP(C149,'بيانات الموظفين'!$B$3:$I$117,6,0))</f>
        <v>0.29166666666666702</v>
      </c>
      <c r="I149" s="29">
        <f>IF(C149="","",VLOOKUP(C149,'بيانات الموظفين'!$B$3:$I$117,7,0))</f>
        <v>0.58333333333333304</v>
      </c>
      <c r="J149" s="62">
        <f t="shared" si="23"/>
        <v>0.29166666666666602</v>
      </c>
      <c r="K149" s="25" t="str">
        <f t="shared" si="17"/>
        <v/>
      </c>
      <c r="L149" s="26">
        <f t="shared" si="18"/>
        <v>0.10416666666666635</v>
      </c>
      <c r="M149" s="26">
        <f t="shared" si="19"/>
        <v>3.472222222222222E-3</v>
      </c>
      <c r="N149" s="26" t="str">
        <f t="shared" si="20"/>
        <v/>
      </c>
      <c r="O149" s="27" t="str">
        <f t="shared" si="21"/>
        <v/>
      </c>
    </row>
    <row r="150" spans="1:15" ht="15.6" x14ac:dyDescent="0.25">
      <c r="A150" s="79">
        <f t="shared" si="22"/>
        <v>144</v>
      </c>
      <c r="B150" s="8">
        <v>44438</v>
      </c>
      <c r="C150" s="84">
        <v>98</v>
      </c>
      <c r="D150" s="28">
        <f>IF(C150="","",VLOOKUP(C150,'بيانات الموظفين'!$B$3:$I$117,2,0))</f>
        <v>0</v>
      </c>
      <c r="E150" s="92">
        <v>0.29166666666666702</v>
      </c>
      <c r="F150" s="92">
        <v>0.51736111111111105</v>
      </c>
      <c r="G150" s="59">
        <f t="shared" si="16"/>
        <v>0.22569444444444403</v>
      </c>
      <c r="H150" s="29">
        <f>IF(C150="","",VLOOKUP(C150,'بيانات الموظفين'!$B$3:$I$117,6,0))</f>
        <v>0.29166666666666702</v>
      </c>
      <c r="I150" s="29">
        <f>IF(C150="","",VLOOKUP(C150,'بيانات الموظفين'!$B$3:$I$117,7,0))</f>
        <v>0.58333333333333304</v>
      </c>
      <c r="J150" s="62">
        <f t="shared" si="23"/>
        <v>0.29166666666666602</v>
      </c>
      <c r="K150" s="25" t="str">
        <f t="shared" si="17"/>
        <v/>
      </c>
      <c r="L150" s="26">
        <f t="shared" si="18"/>
        <v>6.5972222222221988E-2</v>
      </c>
      <c r="M150" s="26">
        <f t="shared" si="19"/>
        <v>3.472222222222222E-3</v>
      </c>
      <c r="N150" s="26" t="str">
        <f t="shared" si="20"/>
        <v/>
      </c>
      <c r="O150" s="27" t="str">
        <f t="shared" si="21"/>
        <v/>
      </c>
    </row>
    <row r="151" spans="1:15" ht="15.6" x14ac:dyDescent="0.25">
      <c r="A151" s="79">
        <f t="shared" si="22"/>
        <v>145</v>
      </c>
      <c r="B151" s="8">
        <v>44438</v>
      </c>
      <c r="C151" s="84">
        <v>43</v>
      </c>
      <c r="D151" s="28">
        <f>IF(C151="","",VLOOKUP(C151,'بيانات الموظفين'!$B$3:$I$117,2,0))</f>
        <v>0</v>
      </c>
      <c r="E151" s="92">
        <v>0.29166666666666702</v>
      </c>
      <c r="F151" s="92">
        <v>0.51180555555555551</v>
      </c>
      <c r="G151" s="59">
        <f t="shared" si="16"/>
        <v>0.2201388888888885</v>
      </c>
      <c r="H151" s="29">
        <f>IF(C151="","",VLOOKUP(C151,'بيانات الموظفين'!$B$3:$I$117,6,0))</f>
        <v>0.29166666666666702</v>
      </c>
      <c r="I151" s="29">
        <f>IF(C151="","",VLOOKUP(C151,'بيانات الموظفين'!$B$3:$I$117,7,0))</f>
        <v>0.58333333333333304</v>
      </c>
      <c r="J151" s="62">
        <f t="shared" si="23"/>
        <v>0.29166666666666602</v>
      </c>
      <c r="K151" s="25" t="str">
        <f t="shared" si="17"/>
        <v/>
      </c>
      <c r="L151" s="26">
        <f t="shared" si="18"/>
        <v>7.1527777777777524E-2</v>
      </c>
      <c r="M151" s="26">
        <f t="shared" si="19"/>
        <v>3.472222222222222E-3</v>
      </c>
      <c r="N151" s="26" t="str">
        <f t="shared" si="20"/>
        <v/>
      </c>
      <c r="O151" s="27" t="str">
        <f t="shared" si="21"/>
        <v/>
      </c>
    </row>
    <row r="152" spans="1:15" ht="15.6" x14ac:dyDescent="0.25">
      <c r="A152" s="79">
        <f t="shared" si="22"/>
        <v>146</v>
      </c>
      <c r="B152" s="8">
        <v>44438</v>
      </c>
      <c r="C152" s="84">
        <v>30</v>
      </c>
      <c r="D152" s="28" t="str">
        <f>IF(C152="","",VLOOKUP(C152,'بيانات الموظفين'!$B$3:$I$117,2,0))</f>
        <v>سعيد</v>
      </c>
      <c r="E152" s="92">
        <v>0.29166666666666702</v>
      </c>
      <c r="F152" s="92">
        <v>0.48125000000000001</v>
      </c>
      <c r="G152" s="59">
        <f t="shared" si="16"/>
        <v>0.18958333333333299</v>
      </c>
      <c r="H152" s="29">
        <f>IF(C152="","",VLOOKUP(C152,'بيانات الموظفين'!$B$3:$I$117,6,0))</f>
        <v>0.29166666666666702</v>
      </c>
      <c r="I152" s="29">
        <f>IF(C152="","",VLOOKUP(C152,'بيانات الموظفين'!$B$3:$I$117,7,0))</f>
        <v>0.58333333333333304</v>
      </c>
      <c r="J152" s="62">
        <f t="shared" si="23"/>
        <v>0.29166666666666602</v>
      </c>
      <c r="K152" s="25" t="str">
        <f t="shared" si="17"/>
        <v/>
      </c>
      <c r="L152" s="26">
        <f t="shared" si="18"/>
        <v>0.10208333333333303</v>
      </c>
      <c r="M152" s="26">
        <f t="shared" si="19"/>
        <v>3.472222222222222E-3</v>
      </c>
      <c r="N152" s="26" t="str">
        <f t="shared" si="20"/>
        <v/>
      </c>
      <c r="O152" s="27" t="str">
        <f t="shared" si="21"/>
        <v/>
      </c>
    </row>
    <row r="153" spans="1:15" ht="15.6" x14ac:dyDescent="0.25">
      <c r="A153" s="79">
        <f t="shared" si="22"/>
        <v>147</v>
      </c>
      <c r="B153" s="8">
        <v>44438</v>
      </c>
      <c r="C153" s="84">
        <v>82</v>
      </c>
      <c r="D153" s="28">
        <f>IF(C153="","",VLOOKUP(C153,'بيانات الموظفين'!$B$3:$I$117,2,0))</f>
        <v>0</v>
      </c>
      <c r="E153" s="92">
        <v>0.29166666666666702</v>
      </c>
      <c r="F153" s="92">
        <v>0.54791666666666672</v>
      </c>
      <c r="G153" s="59">
        <f t="shared" si="16"/>
        <v>0.2562499999999997</v>
      </c>
      <c r="H153" s="29">
        <f>IF(C153="","",VLOOKUP(C153,'بيانات الموظفين'!$B$3:$I$117,6,0))</f>
        <v>0.29166666666666702</v>
      </c>
      <c r="I153" s="29">
        <f>IF(C153="","",VLOOKUP(C153,'بيانات الموظفين'!$B$3:$I$117,7,0))</f>
        <v>0.58333333333333304</v>
      </c>
      <c r="J153" s="62">
        <f t="shared" si="23"/>
        <v>0.29166666666666602</v>
      </c>
      <c r="K153" s="25" t="str">
        <f t="shared" si="17"/>
        <v/>
      </c>
      <c r="L153" s="26">
        <f t="shared" si="18"/>
        <v>3.5416666666666319E-2</v>
      </c>
      <c r="M153" s="26">
        <f t="shared" si="19"/>
        <v>3.472222222222222E-3</v>
      </c>
      <c r="N153" s="26" t="str">
        <f t="shared" si="20"/>
        <v/>
      </c>
      <c r="O153" s="27" t="str">
        <f t="shared" si="21"/>
        <v/>
      </c>
    </row>
    <row r="154" spans="1:15" ht="15.6" x14ac:dyDescent="0.25">
      <c r="A154" s="79">
        <f t="shared" si="22"/>
        <v>148</v>
      </c>
      <c r="B154" s="8">
        <v>44439</v>
      </c>
      <c r="C154" s="84">
        <v>85</v>
      </c>
      <c r="D154" s="28">
        <f>IF(C154="","",VLOOKUP(C154,'بيانات الموظفين'!$B$3:$I$117,2,0))</f>
        <v>0</v>
      </c>
      <c r="E154" s="92">
        <v>0.29236111111111113</v>
      </c>
      <c r="F154" s="92">
        <v>0.58333333333333304</v>
      </c>
      <c r="G154" s="59">
        <f t="shared" si="16"/>
        <v>0.29097222222222191</v>
      </c>
      <c r="H154" s="29">
        <f>IF(C154="","",VLOOKUP(C154,'بيانات الموظفين'!$B$3:$I$117,6,0))</f>
        <v>0.29166666666666702</v>
      </c>
      <c r="I154" s="29">
        <f>IF(C154="","",VLOOKUP(C154,'بيانات الموظفين'!$B$3:$I$117,7,0))</f>
        <v>0.58333333333333304</v>
      </c>
      <c r="J154" s="62">
        <f t="shared" si="23"/>
        <v>0.29166666666666602</v>
      </c>
      <c r="K154" s="25">
        <f t="shared" si="17"/>
        <v>6.9444444444410891E-4</v>
      </c>
      <c r="L154" s="26" t="str">
        <f t="shared" si="18"/>
        <v/>
      </c>
      <c r="M154" s="26" t="str">
        <f t="shared" si="19"/>
        <v/>
      </c>
      <c r="N154" s="26" t="str">
        <f t="shared" si="20"/>
        <v/>
      </c>
      <c r="O154" s="27" t="str">
        <f t="shared" si="21"/>
        <v/>
      </c>
    </row>
    <row r="155" spans="1:15" ht="15.6" x14ac:dyDescent="0.25">
      <c r="A155" s="79">
        <f t="shared" si="22"/>
        <v>149</v>
      </c>
      <c r="B155" s="8">
        <v>44439</v>
      </c>
      <c r="C155" s="84">
        <v>115</v>
      </c>
      <c r="D155" s="28">
        <f>IF(C155="","",VLOOKUP(C155,'بيانات الموظفين'!$B$3:$I$117,2,0))</f>
        <v>0</v>
      </c>
      <c r="E155" s="92">
        <v>0.29375000000000001</v>
      </c>
      <c r="F155" s="92">
        <v>0.58333333333333304</v>
      </c>
      <c r="G155" s="59">
        <f t="shared" si="16"/>
        <v>0.28958333333333303</v>
      </c>
      <c r="H155" s="29">
        <f>IF(C155="","",VLOOKUP(C155,'بيانات الموظفين'!$B$3:$I$117,6,0))</f>
        <v>0.29166666666666702</v>
      </c>
      <c r="I155" s="29">
        <f>IF(C155="","",VLOOKUP(C155,'بيانات الموظفين'!$B$3:$I$117,7,0))</f>
        <v>0.58333333333333304</v>
      </c>
      <c r="J155" s="62">
        <f t="shared" si="23"/>
        <v>0.29166666666666602</v>
      </c>
      <c r="K155" s="25">
        <f t="shared" si="17"/>
        <v>2.0833333333329929E-3</v>
      </c>
      <c r="L155" s="26" t="str">
        <f t="shared" si="18"/>
        <v/>
      </c>
      <c r="M155" s="26" t="str">
        <f t="shared" si="19"/>
        <v/>
      </c>
      <c r="N155" s="26" t="str">
        <f t="shared" si="20"/>
        <v/>
      </c>
      <c r="O155" s="27" t="str">
        <f t="shared" si="21"/>
        <v/>
      </c>
    </row>
    <row r="156" spans="1:15" ht="15.6" x14ac:dyDescent="0.25">
      <c r="A156" s="79">
        <f t="shared" si="22"/>
        <v>150</v>
      </c>
      <c r="B156" s="8">
        <v>44439</v>
      </c>
      <c r="C156" s="84">
        <v>113</v>
      </c>
      <c r="D156" s="28">
        <f>IF(C156="","",VLOOKUP(C156,'بيانات الموظفين'!$B$3:$I$117,2,0))</f>
        <v>0</v>
      </c>
      <c r="E156" s="92">
        <v>0.29305555555555557</v>
      </c>
      <c r="F156" s="92">
        <v>0.58333333333333304</v>
      </c>
      <c r="G156" s="59">
        <f t="shared" si="16"/>
        <v>0.29027777777777747</v>
      </c>
      <c r="H156" s="29">
        <f>IF(C156="","",VLOOKUP(C156,'بيانات الموظفين'!$B$3:$I$117,6,0))</f>
        <v>0.29166666666666702</v>
      </c>
      <c r="I156" s="29">
        <f>IF(C156="","",VLOOKUP(C156,'بيانات الموظفين'!$B$3:$I$117,7,0))</f>
        <v>0.58333333333333304</v>
      </c>
      <c r="J156" s="62">
        <f t="shared" si="23"/>
        <v>0.29166666666666602</v>
      </c>
      <c r="K156" s="25">
        <f t="shared" si="17"/>
        <v>1.3888888888885509E-3</v>
      </c>
      <c r="L156" s="26" t="str">
        <f t="shared" si="18"/>
        <v/>
      </c>
      <c r="M156" s="26" t="str">
        <f t="shared" si="19"/>
        <v/>
      </c>
      <c r="N156" s="26" t="str">
        <f t="shared" si="20"/>
        <v/>
      </c>
      <c r="O156" s="27" t="str">
        <f t="shared" si="21"/>
        <v/>
      </c>
    </row>
    <row r="157" spans="1:15" ht="15.6" x14ac:dyDescent="0.25">
      <c r="A157" s="79">
        <f t="shared" si="22"/>
        <v>151</v>
      </c>
      <c r="B157" s="8">
        <v>44439</v>
      </c>
      <c r="C157" s="84">
        <v>21</v>
      </c>
      <c r="D157" s="28" t="str">
        <f>IF(C157="","",VLOOKUP(C157,'بيانات الموظفين'!$B$3:$I$117,2,0))</f>
        <v xml:space="preserve">عثمان  </v>
      </c>
      <c r="E157" s="92">
        <v>0.29583333333333334</v>
      </c>
      <c r="F157" s="92">
        <v>0.58333333333333304</v>
      </c>
      <c r="G157" s="59">
        <f t="shared" si="16"/>
        <v>0.2874999999999997</v>
      </c>
      <c r="H157" s="29">
        <f>IF(C157="","",VLOOKUP(C157,'بيانات الموظفين'!$B$3:$I$117,6,0))</f>
        <v>0.29166666666666702</v>
      </c>
      <c r="I157" s="29">
        <f>IF(C157="","",VLOOKUP(C157,'بيانات الموظفين'!$B$3:$I$117,7,0))</f>
        <v>0.58333333333333304</v>
      </c>
      <c r="J157" s="62">
        <f t="shared" si="23"/>
        <v>0.29166666666666602</v>
      </c>
      <c r="K157" s="25">
        <f t="shared" si="17"/>
        <v>4.1666666666663188E-3</v>
      </c>
      <c r="L157" s="26" t="str">
        <f t="shared" si="18"/>
        <v/>
      </c>
      <c r="M157" s="26">
        <f t="shared" si="19"/>
        <v>3.472222222222222E-3</v>
      </c>
      <c r="N157" s="26" t="str">
        <f t="shared" si="20"/>
        <v/>
      </c>
      <c r="O157" s="27" t="str">
        <f t="shared" si="21"/>
        <v/>
      </c>
    </row>
    <row r="158" spans="1:15" ht="15.6" x14ac:dyDescent="0.25">
      <c r="A158" s="79">
        <f t="shared" si="22"/>
        <v>152</v>
      </c>
      <c r="B158" s="8">
        <v>44439</v>
      </c>
      <c r="C158" s="84">
        <v>97</v>
      </c>
      <c r="D158" s="28">
        <f>IF(C158="","",VLOOKUP(C158,'بيانات الموظفين'!$B$3:$I$117,2,0))</f>
        <v>0</v>
      </c>
      <c r="E158" s="92">
        <v>0.2986111111111111</v>
      </c>
      <c r="F158" s="92">
        <v>0.58333333333333304</v>
      </c>
      <c r="G158" s="59">
        <f t="shared" si="16"/>
        <v>0.28472222222222193</v>
      </c>
      <c r="H158" s="29">
        <f>IF(C158="","",VLOOKUP(C158,'بيانات الموظفين'!$B$3:$I$117,6,0))</f>
        <v>0.29166666666666702</v>
      </c>
      <c r="I158" s="29">
        <f>IF(C158="","",VLOOKUP(C158,'بيانات الموظفين'!$B$3:$I$117,7,0))</f>
        <v>0.58333333333333304</v>
      </c>
      <c r="J158" s="62">
        <f t="shared" si="23"/>
        <v>0.29166666666666602</v>
      </c>
      <c r="K158" s="25">
        <f t="shared" si="17"/>
        <v>6.9444444444440867E-3</v>
      </c>
      <c r="L158" s="26" t="str">
        <f t="shared" si="18"/>
        <v/>
      </c>
      <c r="M158" s="26">
        <f t="shared" si="19"/>
        <v>3.472222222222222E-3</v>
      </c>
      <c r="N158" s="26" t="str">
        <f t="shared" si="20"/>
        <v/>
      </c>
      <c r="O158" s="27" t="str">
        <f t="shared" si="21"/>
        <v/>
      </c>
    </row>
    <row r="159" spans="1:15" ht="15.6" x14ac:dyDescent="0.25">
      <c r="A159" s="79">
        <f t="shared" si="22"/>
        <v>153</v>
      </c>
      <c r="B159" s="8">
        <v>44439</v>
      </c>
      <c r="C159" s="84">
        <v>84</v>
      </c>
      <c r="D159" s="28">
        <f>IF(C159="","",VLOOKUP(C159,'بيانات الموظفين'!$B$3:$I$117,2,0))</f>
        <v>0</v>
      </c>
      <c r="E159" s="92">
        <v>0.29652777777777778</v>
      </c>
      <c r="F159" s="92">
        <v>0.58333333333333304</v>
      </c>
      <c r="G159" s="59">
        <f t="shared" si="16"/>
        <v>0.28680555555555526</v>
      </c>
      <c r="H159" s="29">
        <f>IF(C159="","",VLOOKUP(C159,'بيانات الموظفين'!$B$3:$I$117,6,0))</f>
        <v>0.29166666666666702</v>
      </c>
      <c r="I159" s="29">
        <f>IF(C159="","",VLOOKUP(C159,'بيانات الموظفين'!$B$3:$I$117,7,0))</f>
        <v>0.58333333333333304</v>
      </c>
      <c r="J159" s="62">
        <f t="shared" si="23"/>
        <v>0.29166666666666602</v>
      </c>
      <c r="K159" s="25">
        <f t="shared" si="17"/>
        <v>4.8611111111107608E-3</v>
      </c>
      <c r="L159" s="26" t="str">
        <f t="shared" si="18"/>
        <v/>
      </c>
      <c r="M159" s="26">
        <f t="shared" si="19"/>
        <v>3.472222222222222E-3</v>
      </c>
      <c r="N159" s="26" t="str">
        <f t="shared" si="20"/>
        <v/>
      </c>
      <c r="O159" s="27" t="str">
        <f t="shared" si="21"/>
        <v/>
      </c>
    </row>
    <row r="160" spans="1:15" ht="15.6" x14ac:dyDescent="0.25">
      <c r="A160" s="79">
        <f t="shared" si="22"/>
        <v>154</v>
      </c>
      <c r="B160" s="8">
        <v>44439</v>
      </c>
      <c r="C160" s="84">
        <v>34</v>
      </c>
      <c r="D160" s="28" t="str">
        <f>IF(C160="","",VLOOKUP(C160,'بيانات الموظفين'!$B$3:$I$117,2,0))</f>
        <v>كميل</v>
      </c>
      <c r="E160" s="92">
        <v>0.29166666666666702</v>
      </c>
      <c r="F160" s="92">
        <v>0.56319444444444444</v>
      </c>
      <c r="G160" s="59">
        <f t="shared" si="16"/>
        <v>0.27152777777777742</v>
      </c>
      <c r="H160" s="29">
        <f>IF(C160="","",VLOOKUP(C160,'بيانات الموظفين'!$B$3:$I$117,6,0))</f>
        <v>0.29166666666666702</v>
      </c>
      <c r="I160" s="29">
        <f>IF(C160="","",VLOOKUP(C160,'بيانات الموظفين'!$B$3:$I$117,7,0))</f>
        <v>0.58333333333333304</v>
      </c>
      <c r="J160" s="62">
        <f t="shared" si="23"/>
        <v>0.29166666666666602</v>
      </c>
      <c r="K160" s="25" t="str">
        <f t="shared" si="17"/>
        <v/>
      </c>
      <c r="L160" s="26">
        <f t="shared" si="18"/>
        <v>2.0138888888888595E-2</v>
      </c>
      <c r="M160" s="26">
        <f t="shared" si="19"/>
        <v>3.472222222222222E-3</v>
      </c>
      <c r="N160" s="26" t="str">
        <f t="shared" si="20"/>
        <v/>
      </c>
      <c r="O160" s="27" t="str">
        <f t="shared" si="21"/>
        <v/>
      </c>
    </row>
    <row r="161" spans="1:18" ht="15.6" x14ac:dyDescent="0.25">
      <c r="A161" s="79">
        <f t="shared" si="22"/>
        <v>155</v>
      </c>
      <c r="B161" s="8">
        <v>44439</v>
      </c>
      <c r="C161" s="84">
        <v>7</v>
      </c>
      <c r="D161" s="28" t="str">
        <f>IF(C161="","",VLOOKUP(C161,'بيانات الموظفين'!$B$3:$I$117,2,0))</f>
        <v xml:space="preserve">حامد </v>
      </c>
      <c r="E161" s="92">
        <v>0.29166666666666702</v>
      </c>
      <c r="F161" s="92">
        <v>0.55763888888888891</v>
      </c>
      <c r="G161" s="59">
        <f t="shared" si="16"/>
        <v>0.26597222222222189</v>
      </c>
      <c r="H161" s="29">
        <f>IF(C161="","",VLOOKUP(C161,'بيانات الموظفين'!$B$3:$I$117,6,0))</f>
        <v>0.29166666666666702</v>
      </c>
      <c r="I161" s="29">
        <f>IF(C161="","",VLOOKUP(C161,'بيانات الموظفين'!$B$3:$I$117,7,0))</f>
        <v>0.58333333333333304</v>
      </c>
      <c r="J161" s="62">
        <f t="shared" si="23"/>
        <v>0.29166666666666602</v>
      </c>
      <c r="K161" s="25" t="str">
        <f t="shared" si="17"/>
        <v/>
      </c>
      <c r="L161" s="26">
        <f t="shared" si="18"/>
        <v>2.5694444444444131E-2</v>
      </c>
      <c r="M161" s="26">
        <f t="shared" si="19"/>
        <v>3.472222222222222E-3</v>
      </c>
      <c r="N161" s="26" t="str">
        <f t="shared" si="20"/>
        <v/>
      </c>
      <c r="O161" s="27" t="str">
        <f t="shared" si="21"/>
        <v/>
      </c>
    </row>
    <row r="162" spans="1:18" ht="15.6" x14ac:dyDescent="0.25">
      <c r="A162" s="79">
        <f t="shared" si="22"/>
        <v>156</v>
      </c>
      <c r="B162" s="8">
        <v>44439</v>
      </c>
      <c r="C162" s="84">
        <v>102</v>
      </c>
      <c r="D162" s="28">
        <f>IF(C162="","",VLOOKUP(C162,'بيانات الموظفين'!$B$3:$I$117,2,0))</f>
        <v>0</v>
      </c>
      <c r="E162" s="92">
        <v>0.29166666666666702</v>
      </c>
      <c r="F162" s="92">
        <v>0.49374999999999997</v>
      </c>
      <c r="G162" s="59">
        <f t="shared" si="16"/>
        <v>0.20208333333333295</v>
      </c>
      <c r="H162" s="29">
        <f>IF(C162="","",VLOOKUP(C162,'بيانات الموظفين'!$B$3:$I$117,6,0))</f>
        <v>0.29166666666666702</v>
      </c>
      <c r="I162" s="29">
        <f>IF(C162="","",VLOOKUP(C162,'بيانات الموظفين'!$B$3:$I$117,7,0))</f>
        <v>0.58333333333333304</v>
      </c>
      <c r="J162" s="62">
        <f t="shared" si="23"/>
        <v>0.29166666666666602</v>
      </c>
      <c r="K162" s="25" t="str">
        <f t="shared" si="17"/>
        <v/>
      </c>
      <c r="L162" s="26">
        <f t="shared" si="18"/>
        <v>8.9583333333333071E-2</v>
      </c>
      <c r="M162" s="26">
        <f t="shared" si="19"/>
        <v>3.472222222222222E-3</v>
      </c>
      <c r="N162" s="26" t="str">
        <f t="shared" si="20"/>
        <v/>
      </c>
      <c r="O162" s="27" t="str">
        <f t="shared" si="21"/>
        <v/>
      </c>
    </row>
    <row r="163" spans="1:18" ht="15.6" x14ac:dyDescent="0.25">
      <c r="A163" s="79">
        <f t="shared" si="22"/>
        <v>157</v>
      </c>
      <c r="B163" s="8">
        <v>44439</v>
      </c>
      <c r="C163" s="84">
        <v>93</v>
      </c>
      <c r="D163" s="28">
        <f>IF(C163="","",VLOOKUP(C163,'بيانات الموظفين'!$B$3:$I$117,2,0))</f>
        <v>0</v>
      </c>
      <c r="E163" s="92">
        <v>0.29166666666666702</v>
      </c>
      <c r="F163" s="92">
        <v>0.54791666666666672</v>
      </c>
      <c r="G163" s="59">
        <f t="shared" si="16"/>
        <v>0.2562499999999997</v>
      </c>
      <c r="H163" s="29">
        <f>IF(C163="","",VLOOKUP(C163,'بيانات الموظفين'!$B$3:$I$117,6,0))</f>
        <v>0.29166666666666702</v>
      </c>
      <c r="I163" s="29">
        <f>IF(C163="","",VLOOKUP(C163,'بيانات الموظفين'!$B$3:$I$117,7,0))</f>
        <v>0.58333333333333304</v>
      </c>
      <c r="J163" s="62">
        <f t="shared" si="23"/>
        <v>0.29166666666666602</v>
      </c>
      <c r="K163" s="25" t="str">
        <f t="shared" si="17"/>
        <v/>
      </c>
      <c r="L163" s="26">
        <f t="shared" si="18"/>
        <v>3.5416666666666319E-2</v>
      </c>
      <c r="M163" s="26">
        <f t="shared" si="19"/>
        <v>3.472222222222222E-3</v>
      </c>
      <c r="N163" s="26" t="str">
        <f t="shared" si="20"/>
        <v/>
      </c>
      <c r="O163" s="27" t="str">
        <f t="shared" si="21"/>
        <v/>
      </c>
    </row>
    <row r="164" spans="1:18" ht="15.6" x14ac:dyDescent="0.25">
      <c r="A164" s="79">
        <f t="shared" si="22"/>
        <v>158</v>
      </c>
      <c r="B164" s="8">
        <v>44439</v>
      </c>
      <c r="C164" s="84">
        <v>68</v>
      </c>
      <c r="D164" s="28">
        <f>IF(C164="","",VLOOKUP(C164,'بيانات الموظفين'!$B$3:$I$117,2,0))</f>
        <v>0</v>
      </c>
      <c r="E164" s="92">
        <v>0.29166666666666702</v>
      </c>
      <c r="F164" s="92">
        <v>0.53333333333333333</v>
      </c>
      <c r="G164" s="59">
        <f t="shared" si="16"/>
        <v>0.24166666666666631</v>
      </c>
      <c r="H164" s="29">
        <f>IF(C164="","",VLOOKUP(C164,'بيانات الموظفين'!$B$3:$I$117,6,0))</f>
        <v>0.29166666666666702</v>
      </c>
      <c r="I164" s="29">
        <f>IF(C164="","",VLOOKUP(C164,'بيانات الموظفين'!$B$3:$I$117,7,0))</f>
        <v>0.58333333333333304</v>
      </c>
      <c r="J164" s="62">
        <f t="shared" si="23"/>
        <v>0.29166666666666602</v>
      </c>
      <c r="K164" s="25" t="str">
        <f t="shared" si="17"/>
        <v/>
      </c>
      <c r="L164" s="26">
        <f t="shared" si="18"/>
        <v>4.9999999999999711E-2</v>
      </c>
      <c r="M164" s="26">
        <f t="shared" si="19"/>
        <v>3.472222222222222E-3</v>
      </c>
      <c r="N164" s="26" t="str">
        <f t="shared" si="20"/>
        <v/>
      </c>
      <c r="O164" s="27" t="str">
        <f t="shared" si="21"/>
        <v/>
      </c>
    </row>
    <row r="165" spans="1:18" ht="15.6" x14ac:dyDescent="0.25">
      <c r="A165" s="79">
        <f t="shared" si="22"/>
        <v>159</v>
      </c>
      <c r="B165" s="8">
        <v>44439</v>
      </c>
      <c r="C165" s="84">
        <v>96</v>
      </c>
      <c r="D165" s="28">
        <f>IF(C165="","",VLOOKUP(C165,'بيانات الموظفين'!$B$3:$I$117,2,0))</f>
        <v>0</v>
      </c>
      <c r="E165" s="92">
        <v>0.29166666666666702</v>
      </c>
      <c r="F165" s="92">
        <v>0.54236111111111118</v>
      </c>
      <c r="G165" s="59">
        <f t="shared" si="16"/>
        <v>0.25069444444444416</v>
      </c>
      <c r="H165" s="29">
        <f>IF(C165="","",VLOOKUP(C165,'بيانات الموظفين'!$B$3:$I$117,6,0))</f>
        <v>0.29166666666666702</v>
      </c>
      <c r="I165" s="29">
        <f>IF(C165="","",VLOOKUP(C165,'بيانات الموظفين'!$B$3:$I$117,7,0))</f>
        <v>0.58333333333333304</v>
      </c>
      <c r="J165" s="62">
        <f t="shared" si="23"/>
        <v>0.29166666666666602</v>
      </c>
      <c r="K165" s="25" t="str">
        <f t="shared" si="17"/>
        <v/>
      </c>
      <c r="L165" s="26">
        <f t="shared" si="18"/>
        <v>4.0972222222221855E-2</v>
      </c>
      <c r="M165" s="26">
        <f t="shared" si="19"/>
        <v>3.472222222222222E-3</v>
      </c>
      <c r="N165" s="26" t="str">
        <f t="shared" si="20"/>
        <v/>
      </c>
      <c r="O165" s="27" t="str">
        <f t="shared" si="21"/>
        <v/>
      </c>
    </row>
    <row r="166" spans="1:18" ht="16.2" thickBot="1" x14ac:dyDescent="0.3">
      <c r="A166" s="79">
        <f t="shared" si="22"/>
        <v>160</v>
      </c>
      <c r="B166" s="8">
        <v>44439</v>
      </c>
      <c r="C166" s="84">
        <v>72</v>
      </c>
      <c r="D166" s="28">
        <f>IF(C166="","",VLOOKUP(C166,'بيانات الموظفين'!$B$3:$I$117,2,0))</f>
        <v>0</v>
      </c>
      <c r="E166" s="92">
        <v>0.29166666666666702</v>
      </c>
      <c r="F166" s="92">
        <v>0.5</v>
      </c>
      <c r="G166" s="59">
        <f t="shared" si="16"/>
        <v>0.20833333333333298</v>
      </c>
      <c r="H166" s="29">
        <f>IF(C166="","",VLOOKUP(C166,'بيانات الموظفين'!$B$3:$I$117,6,0))</f>
        <v>0.29166666666666702</v>
      </c>
      <c r="I166" s="29">
        <f>IF(C166="","",VLOOKUP(C166,'بيانات الموظفين'!$B$3:$I$117,7,0))</f>
        <v>0.58333333333333304</v>
      </c>
      <c r="J166" s="62">
        <f t="shared" si="23"/>
        <v>0.29166666666666602</v>
      </c>
      <c r="K166" s="25" t="str">
        <f t="shared" si="17"/>
        <v/>
      </c>
      <c r="L166" s="26">
        <f t="shared" si="18"/>
        <v>8.3333333333333037E-2</v>
      </c>
      <c r="M166" s="26">
        <f t="shared" si="19"/>
        <v>3.472222222222222E-3</v>
      </c>
      <c r="N166" s="26" t="str">
        <f t="shared" si="20"/>
        <v/>
      </c>
      <c r="O166" s="27" t="str">
        <f t="shared" si="21"/>
        <v/>
      </c>
    </row>
    <row r="167" spans="1:18" s="89" customFormat="1" ht="16.2" thickBot="1" x14ac:dyDescent="0.35">
      <c r="A167" s="93"/>
      <c r="B167" s="94"/>
      <c r="C167" s="95"/>
      <c r="D167" s="96"/>
      <c r="E167" s="97"/>
      <c r="F167" s="97"/>
      <c r="G167" s="98">
        <f>SUM(G7:G166)</f>
        <v>41.939583333333324</v>
      </c>
      <c r="H167" s="99"/>
      <c r="I167" s="99"/>
      <c r="J167" s="98">
        <f t="shared" ref="J167:O167" si="24">SUM(J7:J166)</f>
        <v>46.666666666666387</v>
      </c>
      <c r="K167" s="98">
        <f t="shared" si="24"/>
        <v>1.5701388888888597</v>
      </c>
      <c r="L167" s="98">
        <f t="shared" si="24"/>
        <v>3.1638888888888683</v>
      </c>
      <c r="M167" s="98">
        <f t="shared" si="24"/>
        <v>0.37152777777777696</v>
      </c>
      <c r="N167" s="98">
        <f t="shared" si="24"/>
        <v>0</v>
      </c>
      <c r="O167" s="100">
        <f t="shared" si="24"/>
        <v>6.9444444444447528E-3</v>
      </c>
    </row>
    <row r="168" spans="1:18" s="89" customFormat="1" ht="15.6" x14ac:dyDescent="0.3">
      <c r="B168" s="90"/>
      <c r="D168" s="91"/>
      <c r="E168" s="91"/>
      <c r="K168" s="101">
        <f>K167+L167</f>
        <v>4.7340277777777278</v>
      </c>
      <c r="N168" s="101">
        <f>N167+O167</f>
        <v>6.9444444444447528E-3</v>
      </c>
      <c r="P168" s="102"/>
      <c r="R168" s="102"/>
    </row>
  </sheetData>
  <autoFilter ref="B6:G168" xr:uid="{00000000-0001-0000-0000-000000000000}"/>
  <mergeCells count="9">
    <mergeCell ref="A2:O2"/>
    <mergeCell ref="A3:B3"/>
    <mergeCell ref="K4:K5"/>
    <mergeCell ref="L4:L5"/>
    <mergeCell ref="M4:M5"/>
    <mergeCell ref="N4:N5"/>
    <mergeCell ref="O4:O5"/>
    <mergeCell ref="E5:G5"/>
    <mergeCell ref="H5:J5"/>
  </mergeCells>
  <conditionalFormatting sqref="N7:O166">
    <cfRule type="notContainsBlanks" dxfId="5" priority="3">
      <formula>LEN(TRIM(N7))&gt;0</formula>
    </cfRule>
  </conditionalFormatting>
  <conditionalFormatting sqref="K7:M166">
    <cfRule type="notContainsBlanks" dxfId="4" priority="2">
      <formula>LEN(TRIM(K7))&gt;0</formula>
    </cfRule>
  </conditionalFormatting>
  <conditionalFormatting sqref="K7:L166 N7:O166">
    <cfRule type="cellIs" dxfId="3" priority="1" operator="equal">
      <formula>0</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333"/>
  <sheetViews>
    <sheetView showGridLines="0" rightToLeft="1" workbookViewId="0">
      <pane ySplit="6" topLeftCell="A44" activePane="bottomLeft" state="frozen"/>
      <selection pane="bottomLeft"/>
    </sheetView>
  </sheetViews>
  <sheetFormatPr defaultColWidth="9" defaultRowHeight="13.8" x14ac:dyDescent="0.25"/>
  <cols>
    <col min="1" max="1" width="5.09765625" style="1" customWidth="1"/>
    <col min="2" max="2" width="14.19921875" style="2" customWidth="1"/>
    <col min="3" max="3" width="7.296875" style="2" customWidth="1"/>
    <col min="4" max="4" width="26.8984375" style="1" bestFit="1" customWidth="1"/>
    <col min="5" max="5" width="11.296875" style="1" customWidth="1"/>
    <col min="6" max="6" width="10.5" style="1" customWidth="1"/>
    <col min="7" max="7" width="12.09765625" style="1" customWidth="1"/>
    <col min="8" max="8" width="10.296875" style="6" customWidth="1"/>
    <col min="9" max="9" width="9.3984375" style="6" customWidth="1"/>
    <col min="10" max="10" width="10.3984375" style="6" customWidth="1"/>
    <col min="11" max="15" width="11.09765625" style="1" customWidth="1"/>
    <col min="16" max="16384" width="9" style="1"/>
  </cols>
  <sheetData>
    <row r="1" spans="1:19" s="7" customFormat="1" x14ac:dyDescent="0.25">
      <c r="B1" s="2"/>
      <c r="C1" s="2"/>
    </row>
    <row r="2" spans="1:19" s="7" customFormat="1" ht="54" customHeight="1" thickBot="1" x14ac:dyDescent="0.3">
      <c r="A2" s="108" t="s">
        <v>17</v>
      </c>
      <c r="B2" s="108"/>
      <c r="C2" s="108"/>
      <c r="D2" s="108"/>
      <c r="E2" s="108"/>
      <c r="F2" s="108"/>
      <c r="G2" s="108"/>
      <c r="H2" s="108"/>
      <c r="I2" s="108"/>
      <c r="J2" s="108"/>
      <c r="K2" s="108"/>
      <c r="L2" s="108"/>
      <c r="M2" s="108"/>
      <c r="N2" s="108"/>
      <c r="O2" s="108"/>
      <c r="P2" s="12"/>
      <c r="Q2" s="12"/>
      <c r="R2" s="12"/>
      <c r="S2" s="12"/>
    </row>
    <row r="3" spans="1:19" s="7" customFormat="1" ht="25.2" customHeight="1" thickBot="1" x14ac:dyDescent="0.3">
      <c r="A3" s="109" t="s">
        <v>16</v>
      </c>
      <c r="B3" s="110"/>
      <c r="C3" s="73"/>
      <c r="D3" s="11">
        <v>3.472222222222222E-3</v>
      </c>
      <c r="J3" s="80" t="s">
        <v>13</v>
      </c>
      <c r="K3" s="82">
        <f>SUBTOTAL(9,K7:K333)</f>
        <v>1.6243055555555175</v>
      </c>
      <c r="L3" s="82">
        <f>SUBTOTAL(9,L7:L333)</f>
        <v>2.6277777777777569</v>
      </c>
      <c r="M3" s="82">
        <f>SUBTOTAL(9,M7:M333)</f>
        <v>0.30555555555555541</v>
      </c>
      <c r="N3" s="82">
        <f>SUBTOTAL(9,N7:N333)</f>
        <v>0</v>
      </c>
      <c r="O3" s="82">
        <f>SUBTOTAL(9,O7:O333)</f>
        <v>0</v>
      </c>
    </row>
    <row r="4" spans="1:19" ht="18" customHeight="1" thickBot="1" x14ac:dyDescent="0.3">
      <c r="A4" s="10"/>
      <c r="B4" s="10"/>
      <c r="C4" s="10"/>
      <c r="D4" s="10"/>
      <c r="E4" s="10"/>
      <c r="F4" s="10"/>
      <c r="G4" s="10"/>
      <c r="H4" s="10"/>
      <c r="I4" s="10"/>
      <c r="J4" s="81" t="s">
        <v>14</v>
      </c>
      <c r="K4" s="111">
        <f>SUBTOTAL(2,K7:K333)</f>
        <v>29</v>
      </c>
      <c r="L4" s="113">
        <f>SUBTOTAL(2,L7:L333)</f>
        <v>37</v>
      </c>
      <c r="M4" s="113">
        <f>SUBTOTAL(2,M7:M333)</f>
        <v>45</v>
      </c>
      <c r="N4" s="113">
        <f>SUBTOTAL(2,N7:N333)</f>
        <v>2</v>
      </c>
      <c r="O4" s="113">
        <f>SUBTOTAL(2,O7:O333)</f>
        <v>1</v>
      </c>
    </row>
    <row r="5" spans="1:19" ht="24" customHeight="1" x14ac:dyDescent="0.25">
      <c r="D5" s="7"/>
      <c r="E5" s="114" t="s">
        <v>11</v>
      </c>
      <c r="F5" s="114"/>
      <c r="G5" s="114"/>
      <c r="H5" s="115" t="s">
        <v>12</v>
      </c>
      <c r="I5" s="115"/>
      <c r="J5" s="116"/>
      <c r="K5" s="112"/>
      <c r="L5" s="112"/>
      <c r="M5" s="112"/>
      <c r="N5" s="112"/>
      <c r="O5" s="112"/>
    </row>
    <row r="6" spans="1:19" ht="38.4" customHeight="1" x14ac:dyDescent="0.25">
      <c r="A6" s="33" t="s">
        <v>15</v>
      </c>
      <c r="B6" s="33" t="s">
        <v>10</v>
      </c>
      <c r="C6" s="83" t="s">
        <v>20</v>
      </c>
      <c r="D6" s="34" t="s">
        <v>0</v>
      </c>
      <c r="E6" s="35" t="s">
        <v>2</v>
      </c>
      <c r="F6" s="35" t="s">
        <v>3</v>
      </c>
      <c r="G6" s="35" t="s">
        <v>4</v>
      </c>
      <c r="H6" s="34" t="s">
        <v>2</v>
      </c>
      <c r="I6" s="34" t="s">
        <v>3</v>
      </c>
      <c r="J6" s="34" t="s">
        <v>4</v>
      </c>
      <c r="K6" s="36" t="s">
        <v>5</v>
      </c>
      <c r="L6" s="36" t="s">
        <v>6</v>
      </c>
      <c r="M6" s="36" t="s">
        <v>7</v>
      </c>
      <c r="N6" s="36" t="s">
        <v>8</v>
      </c>
      <c r="O6" s="37" t="s">
        <v>9</v>
      </c>
    </row>
    <row r="7" spans="1:19" ht="15.6" x14ac:dyDescent="0.25">
      <c r="A7" s="1">
        <f>IF(D7="","",ROW()-6)</f>
        <v>1</v>
      </c>
      <c r="B7" s="8">
        <v>44440</v>
      </c>
      <c r="C7" s="84">
        <v>41</v>
      </c>
      <c r="D7" s="28">
        <f>IF(C7="","",VLOOKUP(C7,'بيانات الموظفين'!$B$3:$I$117,2,0))</f>
        <v>0</v>
      </c>
      <c r="E7" s="29">
        <v>0.29236111111111113</v>
      </c>
      <c r="F7" s="29">
        <v>0.58333333333333304</v>
      </c>
      <c r="G7" s="59">
        <f>IF(C7="","",F7-E7)</f>
        <v>0.29097222222222191</v>
      </c>
      <c r="H7" s="29">
        <f>IF(C7="","",VLOOKUP(C7,'بيانات الموظفين'!$B$3:$I$117,6,0))</f>
        <v>0.29166666666666702</v>
      </c>
      <c r="I7" s="29">
        <f>IF(C7="","",VLOOKUP(C7,'بيانات الموظفين'!$B$3:$I$117,7,0))</f>
        <v>0.58333333333333304</v>
      </c>
      <c r="J7" s="61">
        <f>IF(D7="","",I7-H7)</f>
        <v>0.29166666666666602</v>
      </c>
      <c r="K7" s="30">
        <f>IF(E7&gt;H7,E7-H7,"")</f>
        <v>6.9444444444410891E-4</v>
      </c>
      <c r="L7" s="31" t="str">
        <f>IF(F7&lt;I7,I7-F7,"")</f>
        <v/>
      </c>
      <c r="M7" s="31" t="str">
        <f>IF(SUM(K7,L7)-SUM(N7,O7)&gt;=$D$3,$D$3,"")</f>
        <v/>
      </c>
      <c r="N7" s="31" t="str">
        <f>IF(E7&lt;H7,H7-E7,"")</f>
        <v/>
      </c>
      <c r="O7" s="32" t="str">
        <f>IF(F7&gt;I7,F7-I7,"")</f>
        <v/>
      </c>
    </row>
    <row r="8" spans="1:19" ht="15.6" x14ac:dyDescent="0.25">
      <c r="A8" s="79">
        <f>IF(D8="","",ROW()-6)</f>
        <v>2</v>
      </c>
      <c r="B8" s="78">
        <v>44440</v>
      </c>
      <c r="C8" s="84">
        <v>92</v>
      </c>
      <c r="D8" s="28">
        <f>IF(C8="","",VLOOKUP(C8,'بيانات الموظفين'!$B$3:$I$117,2,0))</f>
        <v>0</v>
      </c>
      <c r="E8" s="24">
        <v>0.29236111111111113</v>
      </c>
      <c r="F8" s="24">
        <v>0.58333333333333304</v>
      </c>
      <c r="G8" s="59">
        <f t="shared" ref="G8:G69" si="0">IF(C8="","",F8-E8)</f>
        <v>0.29097222222222191</v>
      </c>
      <c r="H8" s="29">
        <f>IF(C8="","",VLOOKUP(C8,'بيانات الموظفين'!$B$3:$I$117,6,0))</f>
        <v>0.29166666666666702</v>
      </c>
      <c r="I8" s="29">
        <f>IF(C8="","",VLOOKUP(C8,'بيانات الموظفين'!$B$3:$I$117,7,0))</f>
        <v>0.58333333333333304</v>
      </c>
      <c r="J8" s="62">
        <f>IF(D8="","",I8-H8)</f>
        <v>0.29166666666666602</v>
      </c>
      <c r="K8" s="25">
        <f t="shared" ref="K8:K15" si="1">IF(E8&gt;H8,E8-H8,"")</f>
        <v>6.9444444444410891E-4</v>
      </c>
      <c r="L8" s="26" t="str">
        <f t="shared" ref="L8:L15" si="2">IF(F8&lt;I8,I8-F8,"")</f>
        <v/>
      </c>
      <c r="M8" s="26" t="str">
        <f t="shared" ref="M8:M15" si="3">IF(SUM(K8,L8)-SUM(N8,O8)&gt;=$D$3,$D$3,"")</f>
        <v/>
      </c>
      <c r="N8" s="26" t="str">
        <f t="shared" ref="N8:N15" si="4">IF(E8&lt;H8,H8-E8,"")</f>
        <v/>
      </c>
      <c r="O8" s="27" t="str">
        <f t="shared" ref="O8:O15" si="5">IF(F8&gt;I8,F8-I8,"")</f>
        <v/>
      </c>
    </row>
    <row r="9" spans="1:19" ht="15.6" x14ac:dyDescent="0.25">
      <c r="A9" s="79">
        <f t="shared" ref="A9:A72" si="6">IF(D9="","",ROW()-6)</f>
        <v>3</v>
      </c>
      <c r="B9" s="23">
        <v>44440</v>
      </c>
      <c r="C9" s="84">
        <v>82</v>
      </c>
      <c r="D9" s="28">
        <f>IF(C9="","",VLOOKUP(C9,'بيانات الموظفين'!$B$3:$I$117,2,0))</f>
        <v>0</v>
      </c>
      <c r="E9" s="24">
        <v>0.29236111111111113</v>
      </c>
      <c r="F9" s="24">
        <v>0.58333333333333304</v>
      </c>
      <c r="G9" s="59">
        <f t="shared" si="0"/>
        <v>0.29097222222222191</v>
      </c>
      <c r="H9" s="29">
        <f>IF(C9="","",VLOOKUP(C9,'بيانات الموظفين'!$B$3:$I$117,6,0))</f>
        <v>0.29166666666666702</v>
      </c>
      <c r="I9" s="29">
        <f>IF(C9="","",VLOOKUP(C9,'بيانات الموظفين'!$B$3:$I$117,7,0))</f>
        <v>0.58333333333333304</v>
      </c>
      <c r="J9" s="62">
        <f>IF(D9="","",I9-H9)</f>
        <v>0.29166666666666602</v>
      </c>
      <c r="K9" s="25">
        <f t="shared" si="1"/>
        <v>6.9444444444410891E-4</v>
      </c>
      <c r="L9" s="26" t="str">
        <f t="shared" si="2"/>
        <v/>
      </c>
      <c r="M9" s="26" t="str">
        <f t="shared" si="3"/>
        <v/>
      </c>
      <c r="N9" s="26" t="str">
        <f t="shared" si="4"/>
        <v/>
      </c>
      <c r="O9" s="27" t="str">
        <f t="shared" si="5"/>
        <v/>
      </c>
    </row>
    <row r="10" spans="1:19" ht="15.6" x14ac:dyDescent="0.25">
      <c r="A10" s="79">
        <f t="shared" si="6"/>
        <v>4</v>
      </c>
      <c r="B10" s="8">
        <v>44440</v>
      </c>
      <c r="C10" s="84">
        <v>115</v>
      </c>
      <c r="D10" s="28">
        <f>IF(C10="","",VLOOKUP(C10,'بيانات الموظفين'!$B$3:$I$117,2,0))</f>
        <v>0</v>
      </c>
      <c r="E10" s="24">
        <v>0.2951388888888889</v>
      </c>
      <c r="F10" s="24">
        <v>0.58333333333333304</v>
      </c>
      <c r="G10" s="59">
        <f t="shared" si="0"/>
        <v>0.28819444444444414</v>
      </c>
      <c r="H10" s="29">
        <f>IF(C10="","",VLOOKUP(C10,'بيانات الموظفين'!$B$3:$I$117,6,0))</f>
        <v>0.29166666666666702</v>
      </c>
      <c r="I10" s="29">
        <f>IF(C10="","",VLOOKUP(C10,'بيانات الموظفين'!$B$3:$I$117,7,0))</f>
        <v>0.58333333333333304</v>
      </c>
      <c r="J10" s="62">
        <f t="shared" ref="J10:J73" si="7">IF(D10="","",I10-H10)</f>
        <v>0.29166666666666602</v>
      </c>
      <c r="K10" s="25">
        <f t="shared" si="1"/>
        <v>3.4722222222218768E-3</v>
      </c>
      <c r="L10" s="26" t="str">
        <f t="shared" si="2"/>
        <v/>
      </c>
      <c r="M10" s="26" t="str">
        <f t="shared" si="3"/>
        <v/>
      </c>
      <c r="N10" s="26" t="str">
        <f t="shared" si="4"/>
        <v/>
      </c>
      <c r="O10" s="27" t="str">
        <f t="shared" si="5"/>
        <v/>
      </c>
    </row>
    <row r="11" spans="1:19" ht="15.6" x14ac:dyDescent="0.25">
      <c r="A11" s="79">
        <f t="shared" si="6"/>
        <v>5</v>
      </c>
      <c r="B11" s="8">
        <v>44440</v>
      </c>
      <c r="C11" s="84">
        <v>97</v>
      </c>
      <c r="D11" s="28">
        <f>IF(C11="","",VLOOKUP(C11,'بيانات الموظفين'!$B$3:$I$117,2,0))</f>
        <v>0</v>
      </c>
      <c r="E11" s="24">
        <v>0.30277777777777776</v>
      </c>
      <c r="F11" s="24">
        <v>0.58333333333333304</v>
      </c>
      <c r="G11" s="59">
        <f t="shared" si="0"/>
        <v>0.28055555555555528</v>
      </c>
      <c r="H11" s="29">
        <f>IF(C11="","",VLOOKUP(C11,'بيانات الموظفين'!$B$3:$I$117,6,0))</f>
        <v>0.29166666666666702</v>
      </c>
      <c r="I11" s="29">
        <f>IF(C11="","",VLOOKUP(C11,'بيانات الموظفين'!$B$3:$I$117,7,0))</f>
        <v>0.58333333333333304</v>
      </c>
      <c r="J11" s="62">
        <f t="shared" si="7"/>
        <v>0.29166666666666602</v>
      </c>
      <c r="K11" s="25">
        <f t="shared" si="1"/>
        <v>1.1111111111110739E-2</v>
      </c>
      <c r="L11" s="26" t="str">
        <f t="shared" si="2"/>
        <v/>
      </c>
      <c r="M11" s="26">
        <f t="shared" si="3"/>
        <v>3.472222222222222E-3</v>
      </c>
      <c r="N11" s="26" t="str">
        <f t="shared" si="4"/>
        <v/>
      </c>
      <c r="O11" s="27" t="str">
        <f t="shared" si="5"/>
        <v/>
      </c>
    </row>
    <row r="12" spans="1:19" ht="15.6" x14ac:dyDescent="0.25">
      <c r="A12" s="79">
        <f t="shared" si="6"/>
        <v>6</v>
      </c>
      <c r="B12" s="8">
        <v>44440</v>
      </c>
      <c r="C12" s="84">
        <v>85</v>
      </c>
      <c r="D12" s="28">
        <f>IF(C12="","",VLOOKUP(C12,'بيانات الموظفين'!$B$3:$I$117,2,0))</f>
        <v>0</v>
      </c>
      <c r="E12" s="24">
        <v>0.31875000000000003</v>
      </c>
      <c r="F12" s="24">
        <v>0.58333333333333304</v>
      </c>
      <c r="G12" s="59">
        <f t="shared" si="0"/>
        <v>0.264583333333333</v>
      </c>
      <c r="H12" s="29">
        <f>IF(C12="","",VLOOKUP(C12,'بيانات الموظفين'!$B$3:$I$117,6,0))</f>
        <v>0.29166666666666702</v>
      </c>
      <c r="I12" s="29">
        <f>IF(C12="","",VLOOKUP(C12,'بيانات الموظفين'!$B$3:$I$117,7,0))</f>
        <v>0.58333333333333304</v>
      </c>
      <c r="J12" s="62">
        <f t="shared" si="7"/>
        <v>0.29166666666666602</v>
      </c>
      <c r="K12" s="25">
        <f t="shared" si="1"/>
        <v>2.7083333333333015E-2</v>
      </c>
      <c r="L12" s="26" t="str">
        <f t="shared" si="2"/>
        <v/>
      </c>
      <c r="M12" s="26">
        <f t="shared" si="3"/>
        <v>3.472222222222222E-3</v>
      </c>
      <c r="N12" s="26" t="str">
        <f t="shared" si="4"/>
        <v/>
      </c>
      <c r="O12" s="27" t="str">
        <f t="shared" si="5"/>
        <v/>
      </c>
    </row>
    <row r="13" spans="1:19" ht="15.6" x14ac:dyDescent="0.25">
      <c r="A13" s="79">
        <f t="shared" si="6"/>
        <v>7</v>
      </c>
      <c r="B13" s="23">
        <v>44440</v>
      </c>
      <c r="C13" s="84">
        <v>64</v>
      </c>
      <c r="D13" s="28">
        <f>IF(C13="","",VLOOKUP(C13,'بيانات الموظفين'!$B$3:$I$117,2,0))</f>
        <v>0</v>
      </c>
      <c r="E13" s="24">
        <v>0.29166666666666702</v>
      </c>
      <c r="F13" s="24">
        <v>0.56527777777777777</v>
      </c>
      <c r="G13" s="59">
        <f t="shared" si="0"/>
        <v>0.27361111111111075</v>
      </c>
      <c r="H13" s="29">
        <f>IF(C13="","",VLOOKUP(C13,'بيانات الموظفين'!$B$3:$I$117,6,0))</f>
        <v>0.29166666666666702</v>
      </c>
      <c r="I13" s="29">
        <f>IF(C13="","",VLOOKUP(C13,'بيانات الموظفين'!$B$3:$I$117,7,0))</f>
        <v>0.58333333333333304</v>
      </c>
      <c r="J13" s="62">
        <f t="shared" si="7"/>
        <v>0.29166666666666602</v>
      </c>
      <c r="K13" s="25" t="str">
        <f t="shared" si="1"/>
        <v/>
      </c>
      <c r="L13" s="26">
        <f t="shared" si="2"/>
        <v>1.8055555555555269E-2</v>
      </c>
      <c r="M13" s="26">
        <f t="shared" si="3"/>
        <v>3.472222222222222E-3</v>
      </c>
      <c r="N13" s="26" t="str">
        <f t="shared" si="4"/>
        <v/>
      </c>
      <c r="O13" s="27" t="str">
        <f t="shared" si="5"/>
        <v/>
      </c>
    </row>
    <row r="14" spans="1:19" ht="15.6" x14ac:dyDescent="0.25">
      <c r="A14" s="79">
        <f t="shared" si="6"/>
        <v>8</v>
      </c>
      <c r="B14" s="23">
        <v>44440</v>
      </c>
      <c r="C14" s="84">
        <v>60</v>
      </c>
      <c r="D14" s="28">
        <f>IF(C14="","",VLOOKUP(C14,'بيانات الموظفين'!$B$3:$I$117,2,0))</f>
        <v>0</v>
      </c>
      <c r="E14" s="24">
        <v>0.29166666666666702</v>
      </c>
      <c r="F14" s="24">
        <v>0.49305555555555558</v>
      </c>
      <c r="G14" s="59">
        <f t="shared" si="0"/>
        <v>0.20138888888888856</v>
      </c>
      <c r="H14" s="29">
        <f>IF(C14="","",VLOOKUP(C14,'بيانات الموظفين'!$B$3:$I$117,6,0))</f>
        <v>0.29166666666666702</v>
      </c>
      <c r="I14" s="29">
        <f>IF(C14="","",VLOOKUP(C14,'بيانات الموظفين'!$B$3:$I$117,7,0))</f>
        <v>0.58333333333333304</v>
      </c>
      <c r="J14" s="62">
        <f t="shared" si="7"/>
        <v>0.29166666666666602</v>
      </c>
      <c r="K14" s="25" t="str">
        <f t="shared" si="1"/>
        <v/>
      </c>
      <c r="L14" s="26">
        <f t="shared" si="2"/>
        <v>9.0277777777777457E-2</v>
      </c>
      <c r="M14" s="26">
        <f t="shared" si="3"/>
        <v>3.472222222222222E-3</v>
      </c>
      <c r="N14" s="26" t="str">
        <f t="shared" si="4"/>
        <v/>
      </c>
      <c r="O14" s="27" t="str">
        <f t="shared" si="5"/>
        <v/>
      </c>
    </row>
    <row r="15" spans="1:19" ht="15.6" x14ac:dyDescent="0.25">
      <c r="A15" s="79">
        <f t="shared" si="6"/>
        <v>9</v>
      </c>
      <c r="B15" s="23">
        <v>44440</v>
      </c>
      <c r="C15" s="84">
        <v>110</v>
      </c>
      <c r="D15" s="28">
        <f>IF(C15="","",VLOOKUP(C15,'بيانات الموظفين'!$B$3:$I$117,2,0))</f>
        <v>0</v>
      </c>
      <c r="E15" s="24">
        <v>0.29166666666666702</v>
      </c>
      <c r="F15" s="24">
        <v>0.54513888888888895</v>
      </c>
      <c r="G15" s="59">
        <f t="shared" si="0"/>
        <v>0.25347222222222193</v>
      </c>
      <c r="H15" s="29">
        <f>IF(C15="","",VLOOKUP(C15,'بيانات الموظفين'!$B$3:$I$117,6,0))</f>
        <v>0.29166666666666702</v>
      </c>
      <c r="I15" s="29">
        <f>IF(C15="","",VLOOKUP(C15,'بيانات الموظفين'!$B$3:$I$117,7,0))</f>
        <v>0.58333333333333304</v>
      </c>
      <c r="J15" s="62">
        <f t="shared" si="7"/>
        <v>0.29166666666666602</v>
      </c>
      <c r="K15" s="25" t="str">
        <f t="shared" si="1"/>
        <v/>
      </c>
      <c r="L15" s="26">
        <f t="shared" si="2"/>
        <v>3.8194444444444087E-2</v>
      </c>
      <c r="M15" s="26">
        <f t="shared" si="3"/>
        <v>3.472222222222222E-3</v>
      </c>
      <c r="N15" s="26" t="str">
        <f t="shared" si="4"/>
        <v/>
      </c>
      <c r="O15" s="27" t="str">
        <f t="shared" si="5"/>
        <v/>
      </c>
    </row>
    <row r="16" spans="1:19" ht="15.6" x14ac:dyDescent="0.25">
      <c r="A16" s="79">
        <f t="shared" si="6"/>
        <v>10</v>
      </c>
      <c r="B16" s="23">
        <v>44440</v>
      </c>
      <c r="C16" s="84">
        <v>100</v>
      </c>
      <c r="D16" s="28">
        <f>IF(C16="","",VLOOKUP(C16,'بيانات الموظفين'!$B$3:$I$117,2,0))</f>
        <v>0</v>
      </c>
      <c r="E16" s="24">
        <v>0.29166666666666702</v>
      </c>
      <c r="F16" s="24">
        <v>0.5708333333333333</v>
      </c>
      <c r="G16" s="59">
        <f t="shared" si="0"/>
        <v>0.27916666666666629</v>
      </c>
      <c r="H16" s="29">
        <f>IF(C16="","",VLOOKUP(C16,'بيانات الموظفين'!$B$3:$I$117,6,0))</f>
        <v>0.29166666666666702</v>
      </c>
      <c r="I16" s="29">
        <f>IF(C16="","",VLOOKUP(C16,'بيانات الموظفين'!$B$3:$I$117,7,0))</f>
        <v>0.58333333333333304</v>
      </c>
      <c r="J16" s="62">
        <f t="shared" si="7"/>
        <v>0.29166666666666602</v>
      </c>
      <c r="K16" s="25" t="str">
        <f t="shared" ref="K16:K79" si="8">IF(E16&gt;H16,E16-H16,"")</f>
        <v/>
      </c>
      <c r="L16" s="26">
        <f t="shared" ref="L16:L79" si="9">IF(F16&lt;I16,I16-F16,"")</f>
        <v>1.2499999999999734E-2</v>
      </c>
      <c r="M16" s="26">
        <f t="shared" ref="M16:M79" si="10">IF(SUM(K16,L16)-SUM(N16,O16)&gt;=$D$3,$D$3,"")</f>
        <v>3.472222222222222E-3</v>
      </c>
      <c r="N16" s="26" t="str">
        <f t="shared" ref="N16:N79" si="11">IF(E16&lt;H16,H16-E16,"")</f>
        <v/>
      </c>
      <c r="O16" s="27" t="str">
        <f t="shared" ref="O16:O79" si="12">IF(F16&gt;I16,F16-I16,"")</f>
        <v/>
      </c>
    </row>
    <row r="17" spans="1:15" ht="15.6" x14ac:dyDescent="0.25">
      <c r="A17" s="79">
        <f t="shared" si="6"/>
        <v>11</v>
      </c>
      <c r="B17" s="23">
        <v>44440</v>
      </c>
      <c r="C17" s="84">
        <v>28</v>
      </c>
      <c r="D17" s="28" t="str">
        <f>IF(C17="","",VLOOKUP(C17,'بيانات الموظفين'!$B$3:$I$117,2,0))</f>
        <v>سالم</v>
      </c>
      <c r="E17" s="24">
        <v>0.29166666666666702</v>
      </c>
      <c r="F17" s="24">
        <v>0.54583333333333328</v>
      </c>
      <c r="G17" s="59">
        <f t="shared" si="0"/>
        <v>0.25416666666666626</v>
      </c>
      <c r="H17" s="29">
        <f>IF(C17="","",VLOOKUP(C17,'بيانات الموظفين'!$B$3:$I$117,6,0))</f>
        <v>0.29166666666666702</v>
      </c>
      <c r="I17" s="29">
        <f>IF(C17="","",VLOOKUP(C17,'بيانات الموظفين'!$B$3:$I$117,7,0))</f>
        <v>0.58333333333333304</v>
      </c>
      <c r="J17" s="62">
        <f t="shared" si="7"/>
        <v>0.29166666666666602</v>
      </c>
      <c r="K17" s="25" t="str">
        <f t="shared" si="8"/>
        <v/>
      </c>
      <c r="L17" s="26">
        <f t="shared" si="9"/>
        <v>3.7499999999999756E-2</v>
      </c>
      <c r="M17" s="26">
        <f t="shared" si="10"/>
        <v>3.472222222222222E-3</v>
      </c>
      <c r="N17" s="26" t="str">
        <f t="shared" si="11"/>
        <v/>
      </c>
      <c r="O17" s="27" t="str">
        <f t="shared" si="12"/>
        <v/>
      </c>
    </row>
    <row r="18" spans="1:15" ht="15.6" x14ac:dyDescent="0.25">
      <c r="A18" s="79">
        <f t="shared" si="6"/>
        <v>12</v>
      </c>
      <c r="B18" s="23">
        <v>44440</v>
      </c>
      <c r="C18" s="84">
        <v>113</v>
      </c>
      <c r="D18" s="28">
        <f>IF(C18="","",VLOOKUP(C18,'بيانات الموظفين'!$B$3:$I$117,2,0))</f>
        <v>0</v>
      </c>
      <c r="E18" s="24">
        <v>0.29166666666666702</v>
      </c>
      <c r="F18" s="24">
        <v>0.57430555555555551</v>
      </c>
      <c r="G18" s="59">
        <f t="shared" si="0"/>
        <v>0.2826388888888885</v>
      </c>
      <c r="H18" s="29">
        <f>IF(C18="","",VLOOKUP(C18,'بيانات الموظفين'!$B$3:$I$117,6,0))</f>
        <v>0.29166666666666702</v>
      </c>
      <c r="I18" s="29">
        <f>IF(C18="","",VLOOKUP(C18,'بيانات الموظفين'!$B$3:$I$117,7,0))</f>
        <v>0.58333333333333304</v>
      </c>
      <c r="J18" s="62">
        <f t="shared" si="7"/>
        <v>0.29166666666666602</v>
      </c>
      <c r="K18" s="25" t="str">
        <f t="shared" si="8"/>
        <v/>
      </c>
      <c r="L18" s="26">
        <f t="shared" si="9"/>
        <v>9.0277777777775237E-3</v>
      </c>
      <c r="M18" s="26">
        <f t="shared" si="10"/>
        <v>3.472222222222222E-3</v>
      </c>
      <c r="N18" s="26" t="str">
        <f t="shared" si="11"/>
        <v/>
      </c>
      <c r="O18" s="27" t="str">
        <f t="shared" si="12"/>
        <v/>
      </c>
    </row>
    <row r="19" spans="1:15" ht="15.6" x14ac:dyDescent="0.25">
      <c r="A19" s="79">
        <f t="shared" si="6"/>
        <v>13</v>
      </c>
      <c r="B19" s="23">
        <v>44440</v>
      </c>
      <c r="C19" s="84">
        <v>82</v>
      </c>
      <c r="D19" s="28">
        <f>IF(C19="","",VLOOKUP(C19,'بيانات الموظفين'!$B$3:$I$117,2,0))</f>
        <v>0</v>
      </c>
      <c r="E19" s="24">
        <v>0.29166666666666702</v>
      </c>
      <c r="F19" s="24">
        <v>0.53194444444444444</v>
      </c>
      <c r="G19" s="59">
        <f t="shared" si="0"/>
        <v>0.24027777777777742</v>
      </c>
      <c r="H19" s="29">
        <f>IF(C19="","",VLOOKUP(C19,'بيانات الموظفين'!$B$3:$I$117,6,0))</f>
        <v>0.29166666666666702</v>
      </c>
      <c r="I19" s="29">
        <f>IF(C19="","",VLOOKUP(C19,'بيانات الموظفين'!$B$3:$I$117,7,0))</f>
        <v>0.58333333333333304</v>
      </c>
      <c r="J19" s="62">
        <f t="shared" si="7"/>
        <v>0.29166666666666602</v>
      </c>
      <c r="K19" s="25" t="str">
        <f t="shared" si="8"/>
        <v/>
      </c>
      <c r="L19" s="26">
        <f t="shared" si="9"/>
        <v>5.1388888888888595E-2</v>
      </c>
      <c r="M19" s="26">
        <f t="shared" si="10"/>
        <v>3.472222222222222E-3</v>
      </c>
      <c r="N19" s="26" t="str">
        <f t="shared" si="11"/>
        <v/>
      </c>
      <c r="O19" s="27" t="str">
        <f t="shared" si="12"/>
        <v/>
      </c>
    </row>
    <row r="20" spans="1:15" ht="15.6" x14ac:dyDescent="0.25">
      <c r="A20" s="79">
        <f t="shared" si="6"/>
        <v>14</v>
      </c>
      <c r="B20" s="23">
        <v>44441</v>
      </c>
      <c r="C20" s="84">
        <v>113</v>
      </c>
      <c r="D20" s="28">
        <f>IF(C20="","",VLOOKUP(C20,'بيانات الموظفين'!$B$3:$I$117,2,0))</f>
        <v>0</v>
      </c>
      <c r="E20" s="24">
        <v>0.29236111111111113</v>
      </c>
      <c r="F20" s="24">
        <v>0.58333333333333304</v>
      </c>
      <c r="G20" s="59">
        <f t="shared" si="0"/>
        <v>0.29097222222222191</v>
      </c>
      <c r="H20" s="29">
        <f>IF(C20="","",VLOOKUP(C20,'بيانات الموظفين'!$B$3:$I$117,6,0))</f>
        <v>0.29166666666666702</v>
      </c>
      <c r="I20" s="29">
        <f>IF(C20="","",VLOOKUP(C20,'بيانات الموظفين'!$B$3:$I$117,7,0))</f>
        <v>0.58333333333333304</v>
      </c>
      <c r="J20" s="62">
        <f t="shared" si="7"/>
        <v>0.29166666666666602</v>
      </c>
      <c r="K20" s="25">
        <f t="shared" si="8"/>
        <v>6.9444444444410891E-4</v>
      </c>
      <c r="L20" s="26" t="str">
        <f t="shared" si="9"/>
        <v/>
      </c>
      <c r="M20" s="26" t="str">
        <f t="shared" si="10"/>
        <v/>
      </c>
      <c r="N20" s="26" t="str">
        <f t="shared" si="11"/>
        <v/>
      </c>
      <c r="O20" s="27" t="str">
        <f t="shared" si="12"/>
        <v/>
      </c>
    </row>
    <row r="21" spans="1:15" ht="15.6" x14ac:dyDescent="0.25">
      <c r="A21" s="79">
        <f t="shared" si="6"/>
        <v>15</v>
      </c>
      <c r="B21" s="23">
        <v>44441</v>
      </c>
      <c r="C21" s="84">
        <v>92</v>
      </c>
      <c r="D21" s="28">
        <f>IF(C21="","",VLOOKUP(C21,'بيانات الموظفين'!$B$3:$I$117,2,0))</f>
        <v>0</v>
      </c>
      <c r="E21" s="24">
        <v>0.29236111111111113</v>
      </c>
      <c r="F21" s="24">
        <v>0.58333333333333304</v>
      </c>
      <c r="G21" s="59">
        <f t="shared" si="0"/>
        <v>0.29097222222222191</v>
      </c>
      <c r="H21" s="29">
        <f>IF(C21="","",VLOOKUP(C21,'بيانات الموظفين'!$B$3:$I$117,6,0))</f>
        <v>0.29166666666666702</v>
      </c>
      <c r="I21" s="29">
        <f>IF(C21="","",VLOOKUP(C21,'بيانات الموظفين'!$B$3:$I$117,7,0))</f>
        <v>0.58333333333333304</v>
      </c>
      <c r="J21" s="62">
        <f t="shared" si="7"/>
        <v>0.29166666666666602</v>
      </c>
      <c r="K21" s="25">
        <f t="shared" si="8"/>
        <v>6.9444444444410891E-4</v>
      </c>
      <c r="L21" s="26" t="str">
        <f t="shared" si="9"/>
        <v/>
      </c>
      <c r="M21" s="26" t="str">
        <f t="shared" si="10"/>
        <v/>
      </c>
      <c r="N21" s="26" t="str">
        <f t="shared" si="11"/>
        <v/>
      </c>
      <c r="O21" s="27" t="str">
        <f t="shared" si="12"/>
        <v/>
      </c>
    </row>
    <row r="22" spans="1:15" ht="15.6" x14ac:dyDescent="0.25">
      <c r="A22" s="79">
        <f t="shared" si="6"/>
        <v>16</v>
      </c>
      <c r="B22" s="23">
        <v>44441</v>
      </c>
      <c r="C22" s="84">
        <v>66</v>
      </c>
      <c r="D22" s="28">
        <f>IF(C22="","",VLOOKUP(C22,'بيانات الموظفين'!$B$3:$I$117,2,0))</f>
        <v>0</v>
      </c>
      <c r="E22" s="24">
        <v>0.29305555555555557</v>
      </c>
      <c r="F22" s="24">
        <v>0.58333333333333304</v>
      </c>
      <c r="G22" s="59">
        <f t="shared" si="0"/>
        <v>0.29027777777777747</v>
      </c>
      <c r="H22" s="29">
        <f>IF(C22="","",VLOOKUP(C22,'بيانات الموظفين'!$B$3:$I$117,6,0))</f>
        <v>0.29166666666666702</v>
      </c>
      <c r="I22" s="29">
        <f>IF(C22="","",VLOOKUP(C22,'بيانات الموظفين'!$B$3:$I$117,7,0))</f>
        <v>0.58333333333333304</v>
      </c>
      <c r="J22" s="62">
        <f t="shared" si="7"/>
        <v>0.29166666666666602</v>
      </c>
      <c r="K22" s="25">
        <f t="shared" si="8"/>
        <v>1.3888888888885509E-3</v>
      </c>
      <c r="L22" s="26" t="str">
        <f t="shared" si="9"/>
        <v/>
      </c>
      <c r="M22" s="26" t="str">
        <f t="shared" si="10"/>
        <v/>
      </c>
      <c r="N22" s="26" t="str">
        <f t="shared" si="11"/>
        <v/>
      </c>
      <c r="O22" s="27" t="str">
        <f t="shared" si="12"/>
        <v/>
      </c>
    </row>
    <row r="23" spans="1:15" ht="15.6" x14ac:dyDescent="0.25">
      <c r="A23" s="79">
        <f t="shared" si="6"/>
        <v>17</v>
      </c>
      <c r="B23" s="23">
        <v>44441</v>
      </c>
      <c r="C23" s="84">
        <v>39</v>
      </c>
      <c r="D23" s="28">
        <f>IF(C23="","",VLOOKUP(C23,'بيانات الموظفين'!$B$3:$I$117,2,0))</f>
        <v>0</v>
      </c>
      <c r="E23" s="24">
        <v>0.29375000000000001</v>
      </c>
      <c r="F23" s="24">
        <v>0.58333333333333304</v>
      </c>
      <c r="G23" s="59">
        <f t="shared" si="0"/>
        <v>0.28958333333333303</v>
      </c>
      <c r="H23" s="29">
        <f>IF(C23="","",VLOOKUP(C23,'بيانات الموظفين'!$B$3:$I$117,6,0))</f>
        <v>0.29166666666666702</v>
      </c>
      <c r="I23" s="29">
        <f>IF(C23="","",VLOOKUP(C23,'بيانات الموظفين'!$B$3:$I$117,7,0))</f>
        <v>0.58333333333333304</v>
      </c>
      <c r="J23" s="62">
        <f t="shared" si="7"/>
        <v>0.29166666666666602</v>
      </c>
      <c r="K23" s="25">
        <f t="shared" si="8"/>
        <v>2.0833333333329929E-3</v>
      </c>
      <c r="L23" s="26" t="str">
        <f t="shared" si="9"/>
        <v/>
      </c>
      <c r="M23" s="26" t="str">
        <f t="shared" si="10"/>
        <v/>
      </c>
      <c r="N23" s="26" t="str">
        <f t="shared" si="11"/>
        <v/>
      </c>
      <c r="O23" s="27" t="str">
        <f t="shared" si="12"/>
        <v/>
      </c>
    </row>
    <row r="24" spans="1:15" ht="15.6" x14ac:dyDescent="0.25">
      <c r="A24" s="79">
        <f t="shared" si="6"/>
        <v>18</v>
      </c>
      <c r="B24" s="23">
        <v>44441</v>
      </c>
      <c r="C24" s="84">
        <v>10</v>
      </c>
      <c r="D24" s="28" t="str">
        <f>IF(C24="","",VLOOKUP(C24,'بيانات الموظفين'!$B$3:$I$117,2,0))</f>
        <v xml:space="preserve">عبدالرحمن </v>
      </c>
      <c r="E24" s="24">
        <v>0.29444444444444445</v>
      </c>
      <c r="F24" s="24">
        <v>0.58333333333333304</v>
      </c>
      <c r="G24" s="59">
        <f t="shared" si="0"/>
        <v>0.28888888888888858</v>
      </c>
      <c r="H24" s="29">
        <f>IF(C24="","",VLOOKUP(C24,'بيانات الموظفين'!$B$3:$I$117,6,0))</f>
        <v>0.29166666666666702</v>
      </c>
      <c r="I24" s="29">
        <f>IF(C24="","",VLOOKUP(C24,'بيانات الموظفين'!$B$3:$I$117,7,0))</f>
        <v>0.58333333333333304</v>
      </c>
      <c r="J24" s="62">
        <f t="shared" si="7"/>
        <v>0.29166666666666602</v>
      </c>
      <c r="K24" s="25">
        <f t="shared" si="8"/>
        <v>2.7777777777774348E-3</v>
      </c>
      <c r="L24" s="26" t="str">
        <f t="shared" si="9"/>
        <v/>
      </c>
      <c r="M24" s="26" t="str">
        <f t="shared" si="10"/>
        <v/>
      </c>
      <c r="N24" s="26" t="str">
        <f t="shared" si="11"/>
        <v/>
      </c>
      <c r="O24" s="27" t="str">
        <f t="shared" si="12"/>
        <v/>
      </c>
    </row>
    <row r="25" spans="1:15" ht="15.6" x14ac:dyDescent="0.25">
      <c r="A25" s="79">
        <f t="shared" si="6"/>
        <v>19</v>
      </c>
      <c r="B25" s="23">
        <v>44441</v>
      </c>
      <c r="C25" s="84">
        <v>48</v>
      </c>
      <c r="D25" s="28">
        <f>IF(C25="","",VLOOKUP(C25,'بيانات الموظفين'!$B$3:$I$117,2,0))</f>
        <v>0</v>
      </c>
      <c r="E25" s="24">
        <v>0.29166666666666702</v>
      </c>
      <c r="F25" s="24">
        <v>0.53819444444444442</v>
      </c>
      <c r="G25" s="59">
        <f t="shared" si="0"/>
        <v>0.2465277777777774</v>
      </c>
      <c r="H25" s="29">
        <f>IF(C25="","",VLOOKUP(C25,'بيانات الموظفين'!$B$3:$I$117,6,0))</f>
        <v>0.29166666666666702</v>
      </c>
      <c r="I25" s="29">
        <f>IF(C25="","",VLOOKUP(C25,'بيانات الموظفين'!$B$3:$I$117,7,0))</f>
        <v>0.58333333333333304</v>
      </c>
      <c r="J25" s="62">
        <f t="shared" si="7"/>
        <v>0.29166666666666602</v>
      </c>
      <c r="K25" s="25" t="str">
        <f t="shared" si="8"/>
        <v/>
      </c>
      <c r="L25" s="26">
        <f t="shared" si="9"/>
        <v>4.5138888888888618E-2</v>
      </c>
      <c r="M25" s="26">
        <f t="shared" si="10"/>
        <v>3.472222222222222E-3</v>
      </c>
      <c r="N25" s="26" t="str">
        <f t="shared" si="11"/>
        <v/>
      </c>
      <c r="O25" s="27" t="str">
        <f t="shared" si="12"/>
        <v/>
      </c>
    </row>
    <row r="26" spans="1:15" ht="15.6" x14ac:dyDescent="0.25">
      <c r="A26" s="79">
        <f t="shared" si="6"/>
        <v>20</v>
      </c>
      <c r="B26" s="23">
        <v>44441</v>
      </c>
      <c r="C26" s="84">
        <v>114</v>
      </c>
      <c r="D26" s="28">
        <f>IF(C26="","",VLOOKUP(C26,'بيانات الموظفين'!$B$3:$I$117,2,0))</f>
        <v>0</v>
      </c>
      <c r="E26" s="24">
        <v>0.29166666666666702</v>
      </c>
      <c r="F26" s="24">
        <v>0.52430555555555558</v>
      </c>
      <c r="G26" s="59">
        <f t="shared" si="0"/>
        <v>0.23263888888888856</v>
      </c>
      <c r="H26" s="29">
        <f>IF(C26="","",VLOOKUP(C26,'بيانات الموظفين'!$B$3:$I$117,6,0))</f>
        <v>0.29166666666666702</v>
      </c>
      <c r="I26" s="29">
        <f>IF(C26="","",VLOOKUP(C26,'بيانات الموظفين'!$B$3:$I$117,7,0))</f>
        <v>0.58333333333333304</v>
      </c>
      <c r="J26" s="62">
        <f t="shared" si="7"/>
        <v>0.29166666666666602</v>
      </c>
      <c r="K26" s="25" t="str">
        <f t="shared" si="8"/>
        <v/>
      </c>
      <c r="L26" s="26">
        <f t="shared" si="9"/>
        <v>5.9027777777777457E-2</v>
      </c>
      <c r="M26" s="26">
        <f t="shared" si="10"/>
        <v>3.472222222222222E-3</v>
      </c>
      <c r="N26" s="26" t="str">
        <f t="shared" si="11"/>
        <v/>
      </c>
      <c r="O26" s="27" t="str">
        <f t="shared" si="12"/>
        <v/>
      </c>
    </row>
    <row r="27" spans="1:15" ht="15.6" x14ac:dyDescent="0.25">
      <c r="A27" s="79">
        <f t="shared" si="6"/>
        <v>21</v>
      </c>
      <c r="B27" s="23">
        <v>44441</v>
      </c>
      <c r="C27" s="84">
        <v>111</v>
      </c>
      <c r="D27" s="28">
        <f>IF(C27="","",VLOOKUP(C27,'بيانات الموظفين'!$B$3:$I$117,2,0))</f>
        <v>0</v>
      </c>
      <c r="E27" s="24">
        <v>0.29166666666666702</v>
      </c>
      <c r="F27" s="24">
        <v>0.49236111111111108</v>
      </c>
      <c r="G27" s="59">
        <f t="shared" si="0"/>
        <v>0.20069444444444406</v>
      </c>
      <c r="H27" s="29">
        <f>IF(C27="","",VLOOKUP(C27,'بيانات الموظفين'!$B$3:$I$117,6,0))</f>
        <v>0.29166666666666702</v>
      </c>
      <c r="I27" s="29">
        <f>IF(C27="","",VLOOKUP(C27,'بيانات الموظفين'!$B$3:$I$117,7,0))</f>
        <v>0.58333333333333304</v>
      </c>
      <c r="J27" s="62">
        <f t="shared" si="7"/>
        <v>0.29166666666666602</v>
      </c>
      <c r="K27" s="25" t="str">
        <f t="shared" si="8"/>
        <v/>
      </c>
      <c r="L27" s="26">
        <f t="shared" si="9"/>
        <v>9.0972222222221955E-2</v>
      </c>
      <c r="M27" s="26">
        <f t="shared" si="10"/>
        <v>3.472222222222222E-3</v>
      </c>
      <c r="N27" s="26" t="str">
        <f t="shared" si="11"/>
        <v/>
      </c>
      <c r="O27" s="27" t="str">
        <f t="shared" si="12"/>
        <v/>
      </c>
    </row>
    <row r="28" spans="1:15" ht="15.6" x14ac:dyDescent="0.25">
      <c r="A28" s="79">
        <f t="shared" si="6"/>
        <v>22</v>
      </c>
      <c r="B28" s="23">
        <v>44441</v>
      </c>
      <c r="C28" s="84">
        <v>113</v>
      </c>
      <c r="D28" s="28">
        <f>IF(C28="","",VLOOKUP(C28,'بيانات الموظفين'!$B$3:$I$117,2,0))</f>
        <v>0</v>
      </c>
      <c r="E28" s="24">
        <v>0.29166666666666702</v>
      </c>
      <c r="F28" s="24">
        <v>0.5756944444444444</v>
      </c>
      <c r="G28" s="59">
        <f t="shared" si="0"/>
        <v>0.28402777777777738</v>
      </c>
      <c r="H28" s="29">
        <f>IF(C28="","",VLOOKUP(C28,'بيانات الموظفين'!$B$3:$I$117,6,0))</f>
        <v>0.29166666666666702</v>
      </c>
      <c r="I28" s="29">
        <f>IF(C28="","",VLOOKUP(C28,'بيانات الموظفين'!$B$3:$I$117,7,0))</f>
        <v>0.58333333333333304</v>
      </c>
      <c r="J28" s="62">
        <f t="shared" si="7"/>
        <v>0.29166666666666602</v>
      </c>
      <c r="K28" s="25" t="str">
        <f t="shared" si="8"/>
        <v/>
      </c>
      <c r="L28" s="26">
        <f t="shared" si="9"/>
        <v>7.6388888888886397E-3</v>
      </c>
      <c r="M28" s="26">
        <f t="shared" si="10"/>
        <v>3.472222222222222E-3</v>
      </c>
      <c r="N28" s="26" t="str">
        <f t="shared" si="11"/>
        <v/>
      </c>
      <c r="O28" s="27" t="str">
        <f t="shared" si="12"/>
        <v/>
      </c>
    </row>
    <row r="29" spans="1:15" ht="15.6" x14ac:dyDescent="0.25">
      <c r="A29" s="79">
        <f t="shared" si="6"/>
        <v>23</v>
      </c>
      <c r="B29" s="23">
        <v>44441</v>
      </c>
      <c r="C29" s="84">
        <v>28</v>
      </c>
      <c r="D29" s="28" t="str">
        <f>IF(C29="","",VLOOKUP(C29,'بيانات الموظفين'!$B$3:$I$117,2,0))</f>
        <v>سالم</v>
      </c>
      <c r="E29" s="24">
        <v>0.29166666666666702</v>
      </c>
      <c r="F29" s="24">
        <v>0.54583333333333328</v>
      </c>
      <c r="G29" s="59">
        <f t="shared" si="0"/>
        <v>0.25416666666666626</v>
      </c>
      <c r="H29" s="29">
        <f>IF(C29="","",VLOOKUP(C29,'بيانات الموظفين'!$B$3:$I$117,6,0))</f>
        <v>0.29166666666666702</v>
      </c>
      <c r="I29" s="29">
        <f>IF(C29="","",VLOOKUP(C29,'بيانات الموظفين'!$B$3:$I$117,7,0))</f>
        <v>0.58333333333333304</v>
      </c>
      <c r="J29" s="62">
        <f t="shared" si="7"/>
        <v>0.29166666666666602</v>
      </c>
      <c r="K29" s="25" t="str">
        <f t="shared" si="8"/>
        <v/>
      </c>
      <c r="L29" s="26">
        <f t="shared" si="9"/>
        <v>3.7499999999999756E-2</v>
      </c>
      <c r="M29" s="26">
        <f t="shared" si="10"/>
        <v>3.472222222222222E-3</v>
      </c>
      <c r="N29" s="26" t="str">
        <f t="shared" si="11"/>
        <v/>
      </c>
      <c r="O29" s="27" t="str">
        <f t="shared" si="12"/>
        <v/>
      </c>
    </row>
    <row r="30" spans="1:15" ht="15.6" x14ac:dyDescent="0.25">
      <c r="A30" s="79">
        <f t="shared" si="6"/>
        <v>24</v>
      </c>
      <c r="B30" s="23">
        <v>44444</v>
      </c>
      <c r="C30" s="84">
        <v>42</v>
      </c>
      <c r="D30" s="28">
        <f>IF(C30="","",VLOOKUP(C30,'بيانات الموظفين'!$B$3:$I$117,2,0))</f>
        <v>0</v>
      </c>
      <c r="E30" s="24">
        <v>0.29236111111111113</v>
      </c>
      <c r="F30" s="24">
        <v>0.58333333333333304</v>
      </c>
      <c r="G30" s="59">
        <f t="shared" si="0"/>
        <v>0.29097222222222191</v>
      </c>
      <c r="H30" s="29">
        <f>IF(C30="","",VLOOKUP(C30,'بيانات الموظفين'!$B$3:$I$117,6,0))</f>
        <v>0.29166666666666702</v>
      </c>
      <c r="I30" s="29">
        <f>IF(C30="","",VLOOKUP(C30,'بيانات الموظفين'!$B$3:$I$117,7,0))</f>
        <v>0.58333333333333304</v>
      </c>
      <c r="J30" s="62">
        <f t="shared" si="7"/>
        <v>0.29166666666666602</v>
      </c>
      <c r="K30" s="25">
        <f t="shared" si="8"/>
        <v>6.9444444444410891E-4</v>
      </c>
      <c r="L30" s="26" t="str">
        <f t="shared" si="9"/>
        <v/>
      </c>
      <c r="M30" s="26" t="str">
        <f t="shared" si="10"/>
        <v/>
      </c>
      <c r="N30" s="26" t="str">
        <f t="shared" si="11"/>
        <v/>
      </c>
      <c r="O30" s="27" t="str">
        <f t="shared" si="12"/>
        <v/>
      </c>
    </row>
    <row r="31" spans="1:15" ht="15.6" x14ac:dyDescent="0.25">
      <c r="A31" s="79">
        <f t="shared" si="6"/>
        <v>25</v>
      </c>
      <c r="B31" s="23">
        <v>44444</v>
      </c>
      <c r="C31" s="84">
        <v>52</v>
      </c>
      <c r="D31" s="28">
        <f>IF(C31="","",VLOOKUP(C31,'بيانات الموظفين'!$B$3:$I$117,2,0))</f>
        <v>0</v>
      </c>
      <c r="E31" s="24">
        <v>0.29305555555555557</v>
      </c>
      <c r="F31" s="24">
        <v>0.58333333333333304</v>
      </c>
      <c r="G31" s="59">
        <f t="shared" si="0"/>
        <v>0.29027777777777747</v>
      </c>
      <c r="H31" s="29">
        <f>IF(C31="","",VLOOKUP(C31,'بيانات الموظفين'!$B$3:$I$117,6,0))</f>
        <v>0.29166666666666702</v>
      </c>
      <c r="I31" s="29">
        <f>IF(C31="","",VLOOKUP(C31,'بيانات الموظفين'!$B$3:$I$117,7,0))</f>
        <v>0.58333333333333304</v>
      </c>
      <c r="J31" s="62">
        <f t="shared" si="7"/>
        <v>0.29166666666666602</v>
      </c>
      <c r="K31" s="25">
        <f t="shared" si="8"/>
        <v>1.3888888888885509E-3</v>
      </c>
      <c r="L31" s="26" t="str">
        <f t="shared" si="9"/>
        <v/>
      </c>
      <c r="M31" s="26" t="str">
        <f t="shared" si="10"/>
        <v/>
      </c>
      <c r="N31" s="26" t="str">
        <f t="shared" si="11"/>
        <v/>
      </c>
      <c r="O31" s="27" t="str">
        <f t="shared" si="12"/>
        <v/>
      </c>
    </row>
    <row r="32" spans="1:15" ht="15.6" x14ac:dyDescent="0.25">
      <c r="A32" s="79">
        <f t="shared" si="6"/>
        <v>26</v>
      </c>
      <c r="B32" s="23">
        <v>44444</v>
      </c>
      <c r="C32" s="84">
        <v>99</v>
      </c>
      <c r="D32" s="28">
        <f>IF(C32="","",VLOOKUP(C32,'بيانات الموظفين'!$B$3:$I$117,2,0))</f>
        <v>0</v>
      </c>
      <c r="E32" s="24">
        <v>0.29444444444444445</v>
      </c>
      <c r="F32" s="24">
        <v>0.58333333333333304</v>
      </c>
      <c r="G32" s="59">
        <f t="shared" si="0"/>
        <v>0.28888888888888858</v>
      </c>
      <c r="H32" s="29">
        <f>IF(C32="","",VLOOKUP(C32,'بيانات الموظفين'!$B$3:$I$117,6,0))</f>
        <v>0.29166666666666702</v>
      </c>
      <c r="I32" s="29">
        <f>IF(C32="","",VLOOKUP(C32,'بيانات الموظفين'!$B$3:$I$117,7,0))</f>
        <v>0.58333333333333304</v>
      </c>
      <c r="J32" s="62">
        <f t="shared" si="7"/>
        <v>0.29166666666666602</v>
      </c>
      <c r="K32" s="25">
        <f t="shared" si="8"/>
        <v>2.7777777777774348E-3</v>
      </c>
      <c r="L32" s="26" t="str">
        <f t="shared" si="9"/>
        <v/>
      </c>
      <c r="M32" s="26" t="str">
        <f t="shared" si="10"/>
        <v/>
      </c>
      <c r="N32" s="26" t="str">
        <f t="shared" si="11"/>
        <v/>
      </c>
      <c r="O32" s="27" t="str">
        <f t="shared" si="12"/>
        <v/>
      </c>
    </row>
    <row r="33" spans="1:15" ht="15.6" x14ac:dyDescent="0.25">
      <c r="A33" s="79">
        <f t="shared" si="6"/>
        <v>27</v>
      </c>
      <c r="B33" s="23">
        <v>44444</v>
      </c>
      <c r="C33" s="84">
        <v>22</v>
      </c>
      <c r="D33" s="28" t="str">
        <f>IF(C33="","",VLOOKUP(C33,'بيانات الموظفين'!$B$3:$I$117,2,0))</f>
        <v>راشد على</v>
      </c>
      <c r="E33" s="24">
        <v>0.29652777777777778</v>
      </c>
      <c r="F33" s="24">
        <v>0.58333333333333304</v>
      </c>
      <c r="G33" s="59">
        <f t="shared" si="0"/>
        <v>0.28680555555555526</v>
      </c>
      <c r="H33" s="29">
        <f>IF(C33="","",VLOOKUP(C33,'بيانات الموظفين'!$B$3:$I$117,6,0))</f>
        <v>0.29166666666666702</v>
      </c>
      <c r="I33" s="29">
        <f>IF(C33="","",VLOOKUP(C33,'بيانات الموظفين'!$B$3:$I$117,7,0))</f>
        <v>0.58333333333333304</v>
      </c>
      <c r="J33" s="62">
        <f t="shared" si="7"/>
        <v>0.29166666666666602</v>
      </c>
      <c r="K33" s="25">
        <f t="shared" si="8"/>
        <v>4.8611111111107608E-3</v>
      </c>
      <c r="L33" s="26" t="str">
        <f t="shared" si="9"/>
        <v/>
      </c>
      <c r="M33" s="26">
        <f t="shared" si="10"/>
        <v>3.472222222222222E-3</v>
      </c>
      <c r="N33" s="26" t="str">
        <f t="shared" si="11"/>
        <v/>
      </c>
      <c r="O33" s="27" t="str">
        <f t="shared" si="12"/>
        <v/>
      </c>
    </row>
    <row r="34" spans="1:15" ht="15.6" x14ac:dyDescent="0.25">
      <c r="A34" s="79">
        <f t="shared" si="6"/>
        <v>28</v>
      </c>
      <c r="B34" s="23">
        <v>44444</v>
      </c>
      <c r="C34" s="84">
        <v>85</v>
      </c>
      <c r="D34" s="28">
        <f>IF(C34="","",VLOOKUP(C34,'بيانات الموظفين'!$B$3:$I$117,2,0))</f>
        <v>0</v>
      </c>
      <c r="E34" s="24">
        <v>0.29444444444444445</v>
      </c>
      <c r="F34" s="24">
        <v>0.58333333333333304</v>
      </c>
      <c r="G34" s="59">
        <f t="shared" si="0"/>
        <v>0.28888888888888858</v>
      </c>
      <c r="H34" s="29">
        <f>IF(C34="","",VLOOKUP(C34,'بيانات الموظفين'!$B$3:$I$117,6,0))</f>
        <v>0.29166666666666702</v>
      </c>
      <c r="I34" s="29">
        <f>IF(C34="","",VLOOKUP(C34,'بيانات الموظفين'!$B$3:$I$117,7,0))</f>
        <v>0.58333333333333304</v>
      </c>
      <c r="J34" s="62">
        <f t="shared" si="7"/>
        <v>0.29166666666666602</v>
      </c>
      <c r="K34" s="25">
        <f t="shared" si="8"/>
        <v>2.7777777777774348E-3</v>
      </c>
      <c r="L34" s="26" t="str">
        <f t="shared" si="9"/>
        <v/>
      </c>
      <c r="M34" s="26" t="str">
        <f t="shared" si="10"/>
        <v/>
      </c>
      <c r="N34" s="26" t="str">
        <f t="shared" si="11"/>
        <v/>
      </c>
      <c r="O34" s="27" t="str">
        <f t="shared" si="12"/>
        <v/>
      </c>
    </row>
    <row r="35" spans="1:15" ht="15.6" x14ac:dyDescent="0.25">
      <c r="A35" s="79">
        <f t="shared" si="6"/>
        <v>29</v>
      </c>
      <c r="B35" s="23">
        <v>44444</v>
      </c>
      <c r="C35" s="84">
        <v>76</v>
      </c>
      <c r="D35" s="28">
        <f>IF(C35="","",VLOOKUP(C35,'بيانات الموظفين'!$B$3:$I$117,2,0))</f>
        <v>0</v>
      </c>
      <c r="E35" s="24">
        <v>0.30069444444444443</v>
      </c>
      <c r="F35" s="24">
        <v>0.58333333333333304</v>
      </c>
      <c r="G35" s="59">
        <f t="shared" si="0"/>
        <v>0.28263888888888861</v>
      </c>
      <c r="H35" s="29">
        <f>IF(C35="","",VLOOKUP(C35,'بيانات الموظفين'!$B$3:$I$117,6,0))</f>
        <v>0.29166666666666702</v>
      </c>
      <c r="I35" s="29">
        <f>IF(C35="","",VLOOKUP(C35,'بيانات الموظفين'!$B$3:$I$117,7,0))</f>
        <v>0.58333333333333304</v>
      </c>
      <c r="J35" s="62">
        <f t="shared" si="7"/>
        <v>0.29166666666666602</v>
      </c>
      <c r="K35" s="25">
        <f t="shared" si="8"/>
        <v>9.0277777777774126E-3</v>
      </c>
      <c r="L35" s="26" t="str">
        <f t="shared" si="9"/>
        <v/>
      </c>
      <c r="M35" s="26">
        <f t="shared" si="10"/>
        <v>3.472222222222222E-3</v>
      </c>
      <c r="N35" s="26" t="str">
        <f t="shared" si="11"/>
        <v/>
      </c>
      <c r="O35" s="27" t="str">
        <f t="shared" si="12"/>
        <v/>
      </c>
    </row>
    <row r="36" spans="1:15" ht="15.6" x14ac:dyDescent="0.25">
      <c r="A36" s="79">
        <f t="shared" si="6"/>
        <v>30</v>
      </c>
      <c r="B36" s="23">
        <v>44444</v>
      </c>
      <c r="C36" s="84">
        <v>28</v>
      </c>
      <c r="D36" s="28" t="str">
        <f>IF(C36="","",VLOOKUP(C36,'بيانات الموظفين'!$B$3:$I$117,2,0))</f>
        <v>سالم</v>
      </c>
      <c r="E36" s="24">
        <v>0.29166666666666702</v>
      </c>
      <c r="F36" s="24">
        <v>0.55625000000000002</v>
      </c>
      <c r="G36" s="59">
        <f t="shared" si="0"/>
        <v>0.264583333333333</v>
      </c>
      <c r="H36" s="29">
        <f>IF(C36="","",VLOOKUP(C36,'بيانات الموظفين'!$B$3:$I$117,6,0))</f>
        <v>0.29166666666666702</v>
      </c>
      <c r="I36" s="29">
        <f>IF(C36="","",VLOOKUP(C36,'بيانات الموظفين'!$B$3:$I$117,7,0))</f>
        <v>0.58333333333333304</v>
      </c>
      <c r="J36" s="62">
        <f t="shared" si="7"/>
        <v>0.29166666666666602</v>
      </c>
      <c r="K36" s="25" t="str">
        <f t="shared" si="8"/>
        <v/>
      </c>
      <c r="L36" s="26">
        <f t="shared" si="9"/>
        <v>2.7083333333333015E-2</v>
      </c>
      <c r="M36" s="26">
        <f t="shared" si="10"/>
        <v>3.472222222222222E-3</v>
      </c>
      <c r="N36" s="26" t="str">
        <f t="shared" si="11"/>
        <v/>
      </c>
      <c r="O36" s="27" t="str">
        <f t="shared" si="12"/>
        <v/>
      </c>
    </row>
    <row r="37" spans="1:15" ht="15.6" x14ac:dyDescent="0.25">
      <c r="A37" s="79">
        <f t="shared" si="6"/>
        <v>31</v>
      </c>
      <c r="B37" s="23">
        <v>44444</v>
      </c>
      <c r="C37" s="84">
        <v>81</v>
      </c>
      <c r="D37" s="28">
        <f>IF(C37="","",VLOOKUP(C37,'بيانات الموظفين'!$B$3:$I$117,2,0))</f>
        <v>0</v>
      </c>
      <c r="E37" s="24">
        <v>0.29166666666666702</v>
      </c>
      <c r="F37" s="24">
        <v>0.55347222222222225</v>
      </c>
      <c r="G37" s="59">
        <f t="shared" si="0"/>
        <v>0.26180555555555524</v>
      </c>
      <c r="H37" s="29">
        <f>IF(C37="","",VLOOKUP(C37,'بيانات الموظفين'!$B$3:$I$117,6,0))</f>
        <v>0.29166666666666702</v>
      </c>
      <c r="I37" s="29">
        <f>IF(C37="","",VLOOKUP(C37,'بيانات الموظفين'!$B$3:$I$117,7,0))</f>
        <v>0.58333333333333304</v>
      </c>
      <c r="J37" s="62">
        <f t="shared" si="7"/>
        <v>0.29166666666666602</v>
      </c>
      <c r="K37" s="25" t="str">
        <f t="shared" si="8"/>
        <v/>
      </c>
      <c r="L37" s="26">
        <f t="shared" si="9"/>
        <v>2.9861111111110783E-2</v>
      </c>
      <c r="M37" s="26">
        <f t="shared" si="10"/>
        <v>3.472222222222222E-3</v>
      </c>
      <c r="N37" s="26" t="str">
        <f t="shared" si="11"/>
        <v/>
      </c>
      <c r="O37" s="27" t="str">
        <f t="shared" si="12"/>
        <v/>
      </c>
    </row>
    <row r="38" spans="1:15" ht="15.6" x14ac:dyDescent="0.25">
      <c r="A38" s="79">
        <f t="shared" si="6"/>
        <v>32</v>
      </c>
      <c r="B38" s="23">
        <v>44444</v>
      </c>
      <c r="C38" s="84">
        <v>93</v>
      </c>
      <c r="D38" s="28">
        <f>IF(C38="","",VLOOKUP(C38,'بيانات الموظفين'!$B$3:$I$117,2,0))</f>
        <v>0</v>
      </c>
      <c r="E38" s="24">
        <v>0.29166666666666702</v>
      </c>
      <c r="F38" s="24">
        <v>0.57291666666666663</v>
      </c>
      <c r="G38" s="59">
        <f t="shared" si="0"/>
        <v>0.28124999999999961</v>
      </c>
      <c r="H38" s="29">
        <f>IF(C38="","",VLOOKUP(C38,'بيانات الموظفين'!$B$3:$I$117,6,0))</f>
        <v>0.29166666666666702</v>
      </c>
      <c r="I38" s="29">
        <f>IF(C38="","",VLOOKUP(C38,'بيانات الموظفين'!$B$3:$I$117,7,0))</f>
        <v>0.58333333333333304</v>
      </c>
      <c r="J38" s="62">
        <f t="shared" si="7"/>
        <v>0.29166666666666602</v>
      </c>
      <c r="K38" s="25" t="str">
        <f t="shared" si="8"/>
        <v/>
      </c>
      <c r="L38" s="26">
        <f t="shared" si="9"/>
        <v>1.0416666666666408E-2</v>
      </c>
      <c r="M38" s="26">
        <f t="shared" si="10"/>
        <v>3.472222222222222E-3</v>
      </c>
      <c r="N38" s="26" t="str">
        <f t="shared" si="11"/>
        <v/>
      </c>
      <c r="O38" s="27" t="str">
        <f t="shared" si="12"/>
        <v/>
      </c>
    </row>
    <row r="39" spans="1:15" ht="15.6" x14ac:dyDescent="0.25">
      <c r="A39" s="79">
        <f t="shared" si="6"/>
        <v>33</v>
      </c>
      <c r="B39" s="23">
        <v>44444</v>
      </c>
      <c r="C39" s="84">
        <v>98</v>
      </c>
      <c r="D39" s="28">
        <f>IF(C39="","",VLOOKUP(C39,'بيانات الموظفين'!$B$3:$I$117,2,0))</f>
        <v>0</v>
      </c>
      <c r="E39" s="24">
        <v>0.29166666666666702</v>
      </c>
      <c r="F39" s="24">
        <v>0.49583333333333335</v>
      </c>
      <c r="G39" s="59">
        <f t="shared" si="0"/>
        <v>0.20416666666666633</v>
      </c>
      <c r="H39" s="29">
        <f>IF(C39="","",VLOOKUP(C39,'بيانات الموظفين'!$B$3:$I$117,6,0))</f>
        <v>0.29166666666666702</v>
      </c>
      <c r="I39" s="29">
        <f>IF(C39="","",VLOOKUP(C39,'بيانات الموظفين'!$B$3:$I$117,7,0))</f>
        <v>0.58333333333333304</v>
      </c>
      <c r="J39" s="62">
        <f t="shared" si="7"/>
        <v>0.29166666666666602</v>
      </c>
      <c r="K39" s="25" t="str">
        <f t="shared" si="8"/>
        <v/>
      </c>
      <c r="L39" s="26">
        <f t="shared" si="9"/>
        <v>8.7499999999999689E-2</v>
      </c>
      <c r="M39" s="26">
        <f t="shared" si="10"/>
        <v>3.472222222222222E-3</v>
      </c>
      <c r="N39" s="26" t="str">
        <f t="shared" si="11"/>
        <v/>
      </c>
      <c r="O39" s="27" t="str">
        <f t="shared" si="12"/>
        <v/>
      </c>
    </row>
    <row r="40" spans="1:15" ht="15.6" x14ac:dyDescent="0.25">
      <c r="A40" s="79">
        <f t="shared" si="6"/>
        <v>34</v>
      </c>
      <c r="B40" s="23">
        <v>44444</v>
      </c>
      <c r="C40" s="84">
        <v>113</v>
      </c>
      <c r="D40" s="28">
        <f>IF(C40="","",VLOOKUP(C40,'بيانات الموظفين'!$B$3:$I$117,2,0))</f>
        <v>0</v>
      </c>
      <c r="E40" s="24">
        <v>0.29166666666666702</v>
      </c>
      <c r="F40" s="24">
        <v>0.57222222222222219</v>
      </c>
      <c r="G40" s="59">
        <f t="shared" si="0"/>
        <v>0.28055555555555517</v>
      </c>
      <c r="H40" s="29">
        <f>IF(C40="","",VLOOKUP(C40,'بيانات الموظفين'!$B$3:$I$117,6,0))</f>
        <v>0.29166666666666702</v>
      </c>
      <c r="I40" s="29">
        <f>IF(C40="","",VLOOKUP(C40,'بيانات الموظفين'!$B$3:$I$117,7,0))</f>
        <v>0.58333333333333304</v>
      </c>
      <c r="J40" s="62">
        <f t="shared" si="7"/>
        <v>0.29166666666666602</v>
      </c>
      <c r="K40" s="25" t="str">
        <f t="shared" si="8"/>
        <v/>
      </c>
      <c r="L40" s="26">
        <f t="shared" si="9"/>
        <v>1.111111111111085E-2</v>
      </c>
      <c r="M40" s="26">
        <f t="shared" si="10"/>
        <v>3.472222222222222E-3</v>
      </c>
      <c r="N40" s="26" t="str">
        <f t="shared" si="11"/>
        <v/>
      </c>
      <c r="O40" s="27" t="str">
        <f t="shared" si="12"/>
        <v/>
      </c>
    </row>
    <row r="41" spans="1:15" ht="15.6" x14ac:dyDescent="0.25">
      <c r="A41" s="79">
        <f t="shared" si="6"/>
        <v>35</v>
      </c>
      <c r="B41" s="23">
        <v>44444</v>
      </c>
      <c r="C41" s="84">
        <v>22</v>
      </c>
      <c r="D41" s="28" t="str">
        <f>IF(C41="","",VLOOKUP(C41,'بيانات الموظفين'!$B$3:$I$117,2,0))</f>
        <v>راشد على</v>
      </c>
      <c r="E41" s="24">
        <v>0.29166666666666702</v>
      </c>
      <c r="F41" s="24">
        <v>0.57013888888888886</v>
      </c>
      <c r="G41" s="59">
        <f t="shared" si="0"/>
        <v>0.27847222222222184</v>
      </c>
      <c r="H41" s="29">
        <f>IF(C41="","",VLOOKUP(C41,'بيانات الموظفين'!$B$3:$I$117,6,0))</f>
        <v>0.29166666666666702</v>
      </c>
      <c r="I41" s="29">
        <f>IF(C41="","",VLOOKUP(C41,'بيانات الموظفين'!$B$3:$I$117,7,0))</f>
        <v>0.58333333333333304</v>
      </c>
      <c r="J41" s="62">
        <f t="shared" si="7"/>
        <v>0.29166666666666602</v>
      </c>
      <c r="K41" s="25" t="str">
        <f t="shared" si="8"/>
        <v/>
      </c>
      <c r="L41" s="26">
        <f t="shared" si="9"/>
        <v>1.3194444444444176E-2</v>
      </c>
      <c r="M41" s="26">
        <f t="shared" si="10"/>
        <v>3.472222222222222E-3</v>
      </c>
      <c r="N41" s="26" t="str">
        <f t="shared" si="11"/>
        <v/>
      </c>
      <c r="O41" s="27" t="str">
        <f t="shared" si="12"/>
        <v/>
      </c>
    </row>
    <row r="42" spans="1:15" ht="15.6" x14ac:dyDescent="0.25">
      <c r="A42" s="79">
        <f t="shared" si="6"/>
        <v>36</v>
      </c>
      <c r="B42" s="23">
        <v>44445</v>
      </c>
      <c r="C42" s="84">
        <v>47</v>
      </c>
      <c r="D42" s="28">
        <f>IF(C42="","",VLOOKUP(C42,'بيانات الموظفين'!$B$3:$I$117,2,0))</f>
        <v>0</v>
      </c>
      <c r="E42" s="24">
        <v>0.29236111111111113</v>
      </c>
      <c r="F42" s="24">
        <v>0.58333333333333304</v>
      </c>
      <c r="G42" s="59">
        <f t="shared" si="0"/>
        <v>0.29097222222222191</v>
      </c>
      <c r="H42" s="29">
        <f>IF(C42="","",VLOOKUP(C42,'بيانات الموظفين'!$B$3:$I$117,6,0))</f>
        <v>0.29166666666666702</v>
      </c>
      <c r="I42" s="29">
        <f>IF(C42="","",VLOOKUP(C42,'بيانات الموظفين'!$B$3:$I$117,7,0))</f>
        <v>0.58333333333333304</v>
      </c>
      <c r="J42" s="62">
        <f t="shared" si="7"/>
        <v>0.29166666666666602</v>
      </c>
      <c r="K42" s="25">
        <f t="shared" si="8"/>
        <v>6.9444444444410891E-4</v>
      </c>
      <c r="L42" s="26" t="str">
        <f t="shared" si="9"/>
        <v/>
      </c>
      <c r="M42" s="26" t="str">
        <f t="shared" si="10"/>
        <v/>
      </c>
      <c r="N42" s="26" t="str">
        <f t="shared" si="11"/>
        <v/>
      </c>
      <c r="O42" s="27" t="str">
        <f t="shared" si="12"/>
        <v/>
      </c>
    </row>
    <row r="43" spans="1:15" ht="15.6" x14ac:dyDescent="0.25">
      <c r="A43" s="79">
        <f t="shared" si="6"/>
        <v>37</v>
      </c>
      <c r="B43" s="23">
        <v>44445</v>
      </c>
      <c r="C43" s="84">
        <v>35</v>
      </c>
      <c r="D43" s="28" t="str">
        <f>IF(C43="","",VLOOKUP(C43,'بيانات الموظفين'!$B$3:$I$117,2,0))</f>
        <v>حبيب</v>
      </c>
      <c r="E43" s="24">
        <v>0.29236111111111113</v>
      </c>
      <c r="F43" s="24">
        <v>0.58333333333333304</v>
      </c>
      <c r="G43" s="59">
        <f t="shared" si="0"/>
        <v>0.29097222222222191</v>
      </c>
      <c r="H43" s="29">
        <f>IF(C43="","",VLOOKUP(C43,'بيانات الموظفين'!$B$3:$I$117,6,0))</f>
        <v>0.29166666666666702</v>
      </c>
      <c r="I43" s="29">
        <f>IF(C43="","",VLOOKUP(C43,'بيانات الموظفين'!$B$3:$I$117,7,0))</f>
        <v>0.58333333333333304</v>
      </c>
      <c r="J43" s="62">
        <f t="shared" si="7"/>
        <v>0.29166666666666602</v>
      </c>
      <c r="K43" s="25">
        <f t="shared" si="8"/>
        <v>6.9444444444410891E-4</v>
      </c>
      <c r="L43" s="26" t="str">
        <f t="shared" si="9"/>
        <v/>
      </c>
      <c r="M43" s="26" t="str">
        <f t="shared" si="10"/>
        <v/>
      </c>
      <c r="N43" s="26" t="str">
        <f t="shared" si="11"/>
        <v/>
      </c>
      <c r="O43" s="27" t="str">
        <f t="shared" si="12"/>
        <v/>
      </c>
    </row>
    <row r="44" spans="1:15" ht="15.6" x14ac:dyDescent="0.25">
      <c r="A44" s="79">
        <f t="shared" si="6"/>
        <v>38</v>
      </c>
      <c r="B44" s="23">
        <v>44445</v>
      </c>
      <c r="C44" s="84">
        <v>66</v>
      </c>
      <c r="D44" s="28">
        <f>IF(C44="","",VLOOKUP(C44,'بيانات الموظفين'!$B$3:$I$117,2,0))</f>
        <v>0</v>
      </c>
      <c r="E44" s="24">
        <v>0.29444444444444445</v>
      </c>
      <c r="F44" s="24">
        <v>0.58333333333333304</v>
      </c>
      <c r="G44" s="59">
        <f t="shared" si="0"/>
        <v>0.28888888888888858</v>
      </c>
      <c r="H44" s="29">
        <f>IF(C44="","",VLOOKUP(C44,'بيانات الموظفين'!$B$3:$I$117,6,0))</f>
        <v>0.29166666666666702</v>
      </c>
      <c r="I44" s="29">
        <f>IF(C44="","",VLOOKUP(C44,'بيانات الموظفين'!$B$3:$I$117,7,0))</f>
        <v>0.58333333333333304</v>
      </c>
      <c r="J44" s="62">
        <f t="shared" si="7"/>
        <v>0.29166666666666602</v>
      </c>
      <c r="K44" s="25">
        <f t="shared" si="8"/>
        <v>2.7777777777774348E-3</v>
      </c>
      <c r="L44" s="26" t="str">
        <f t="shared" si="9"/>
        <v/>
      </c>
      <c r="M44" s="26" t="str">
        <f t="shared" si="10"/>
        <v/>
      </c>
      <c r="N44" s="26" t="str">
        <f t="shared" si="11"/>
        <v/>
      </c>
      <c r="O44" s="27" t="str">
        <f t="shared" si="12"/>
        <v/>
      </c>
    </row>
    <row r="45" spans="1:15" ht="15.6" x14ac:dyDescent="0.25">
      <c r="A45" s="79">
        <f t="shared" si="6"/>
        <v>39</v>
      </c>
      <c r="B45" s="23">
        <v>44445</v>
      </c>
      <c r="C45" s="84">
        <v>92</v>
      </c>
      <c r="D45" s="28">
        <f>IF(C45="","",VLOOKUP(C45,'بيانات الموظفين'!$B$3:$I$117,2,0))</f>
        <v>0</v>
      </c>
      <c r="E45" s="24">
        <v>0.29722222222222222</v>
      </c>
      <c r="F45" s="24">
        <v>0.58333333333333304</v>
      </c>
      <c r="G45" s="59">
        <f t="shared" si="0"/>
        <v>0.28611111111111082</v>
      </c>
      <c r="H45" s="29">
        <f>IF(C45="","",VLOOKUP(C45,'بيانات الموظفين'!$B$3:$I$117,6,0))</f>
        <v>0.29166666666666702</v>
      </c>
      <c r="I45" s="29">
        <f>IF(C45="","",VLOOKUP(C45,'بيانات الموظفين'!$B$3:$I$117,7,0))</f>
        <v>0.58333333333333304</v>
      </c>
      <c r="J45" s="62">
        <f t="shared" si="7"/>
        <v>0.29166666666666602</v>
      </c>
      <c r="K45" s="25">
        <f t="shared" si="8"/>
        <v>5.5555555555552028E-3</v>
      </c>
      <c r="L45" s="26" t="str">
        <f t="shared" si="9"/>
        <v/>
      </c>
      <c r="M45" s="26">
        <f t="shared" si="10"/>
        <v>3.472222222222222E-3</v>
      </c>
      <c r="N45" s="26" t="str">
        <f t="shared" si="11"/>
        <v/>
      </c>
      <c r="O45" s="27" t="str">
        <f t="shared" si="12"/>
        <v/>
      </c>
    </row>
    <row r="46" spans="1:15" ht="15.6" x14ac:dyDescent="0.25">
      <c r="A46" s="79">
        <f t="shared" si="6"/>
        <v>40</v>
      </c>
      <c r="B46" s="23">
        <v>44445</v>
      </c>
      <c r="C46" s="84">
        <v>113</v>
      </c>
      <c r="D46" s="28">
        <f>IF(C46="","",VLOOKUP(C46,'بيانات الموظفين'!$B$3:$I$117,2,0))</f>
        <v>0</v>
      </c>
      <c r="E46" s="24">
        <v>0.29722222222222222</v>
      </c>
      <c r="F46" s="24">
        <v>0.58333333333333304</v>
      </c>
      <c r="G46" s="59">
        <f t="shared" si="0"/>
        <v>0.28611111111111082</v>
      </c>
      <c r="H46" s="29">
        <f>IF(C46="","",VLOOKUP(C46,'بيانات الموظفين'!$B$3:$I$117,6,0))</f>
        <v>0.29166666666666702</v>
      </c>
      <c r="I46" s="29">
        <f>IF(C46="","",VLOOKUP(C46,'بيانات الموظفين'!$B$3:$I$117,7,0))</f>
        <v>0.58333333333333304</v>
      </c>
      <c r="J46" s="62">
        <f t="shared" si="7"/>
        <v>0.29166666666666602</v>
      </c>
      <c r="K46" s="25">
        <f t="shared" si="8"/>
        <v>5.5555555555552028E-3</v>
      </c>
      <c r="L46" s="26" t="str">
        <f t="shared" si="9"/>
        <v/>
      </c>
      <c r="M46" s="26">
        <f t="shared" si="10"/>
        <v>3.472222222222222E-3</v>
      </c>
      <c r="N46" s="26" t="str">
        <f t="shared" si="11"/>
        <v/>
      </c>
      <c r="O46" s="27" t="str">
        <f t="shared" si="12"/>
        <v/>
      </c>
    </row>
    <row r="47" spans="1:15" ht="15.6" x14ac:dyDescent="0.25">
      <c r="A47" s="79">
        <f t="shared" si="6"/>
        <v>41</v>
      </c>
      <c r="B47" s="23">
        <v>44445</v>
      </c>
      <c r="C47" s="84">
        <v>40</v>
      </c>
      <c r="D47" s="28">
        <f>IF(C47="","",VLOOKUP(C47,'بيانات الموظفين'!$B$3:$I$117,2,0))</f>
        <v>0</v>
      </c>
      <c r="E47" s="24">
        <v>0.29166666666666702</v>
      </c>
      <c r="F47" s="24">
        <v>0.52222222222222225</v>
      </c>
      <c r="G47" s="59">
        <f t="shared" si="0"/>
        <v>0.23055555555555524</v>
      </c>
      <c r="H47" s="29">
        <f>IF(C47="","",VLOOKUP(C47,'بيانات الموظفين'!$B$3:$I$117,6,0))</f>
        <v>0.29166666666666702</v>
      </c>
      <c r="I47" s="29">
        <f>IF(C47="","",VLOOKUP(C47,'بيانات الموظفين'!$B$3:$I$117,7,0))</f>
        <v>0.58333333333333304</v>
      </c>
      <c r="J47" s="62">
        <f t="shared" si="7"/>
        <v>0.29166666666666602</v>
      </c>
      <c r="K47" s="25" t="str">
        <f t="shared" si="8"/>
        <v/>
      </c>
      <c r="L47" s="26">
        <f t="shared" si="9"/>
        <v>6.1111111111110783E-2</v>
      </c>
      <c r="M47" s="26">
        <f t="shared" si="10"/>
        <v>3.472222222222222E-3</v>
      </c>
      <c r="N47" s="26" t="str">
        <f t="shared" si="11"/>
        <v/>
      </c>
      <c r="O47" s="27" t="str">
        <f t="shared" si="12"/>
        <v/>
      </c>
    </row>
    <row r="48" spans="1:15" ht="15.6" x14ac:dyDescent="0.25">
      <c r="A48" s="79">
        <f t="shared" si="6"/>
        <v>42</v>
      </c>
      <c r="B48" s="23">
        <v>44445</v>
      </c>
      <c r="C48" s="84">
        <v>64</v>
      </c>
      <c r="D48" s="28">
        <f>IF(C48="","",VLOOKUP(C48,'بيانات الموظفين'!$B$3:$I$117,2,0))</f>
        <v>0</v>
      </c>
      <c r="E48" s="24">
        <v>0.29166666666666702</v>
      </c>
      <c r="F48" s="24">
        <v>0.56319444444444444</v>
      </c>
      <c r="G48" s="59">
        <f t="shared" si="0"/>
        <v>0.27152777777777742</v>
      </c>
      <c r="H48" s="29">
        <f>IF(C48="","",VLOOKUP(C48,'بيانات الموظفين'!$B$3:$I$117,6,0))</f>
        <v>0.29166666666666702</v>
      </c>
      <c r="I48" s="29">
        <f>IF(C48="","",VLOOKUP(C48,'بيانات الموظفين'!$B$3:$I$117,7,0))</f>
        <v>0.58333333333333304</v>
      </c>
      <c r="J48" s="62">
        <f t="shared" si="7"/>
        <v>0.29166666666666602</v>
      </c>
      <c r="K48" s="25" t="str">
        <f t="shared" si="8"/>
        <v/>
      </c>
      <c r="L48" s="26">
        <f t="shared" si="9"/>
        <v>2.0138888888888595E-2</v>
      </c>
      <c r="M48" s="26">
        <f t="shared" si="10"/>
        <v>3.472222222222222E-3</v>
      </c>
      <c r="N48" s="26" t="str">
        <f t="shared" si="11"/>
        <v/>
      </c>
      <c r="O48" s="27" t="str">
        <f t="shared" si="12"/>
        <v/>
      </c>
    </row>
    <row r="49" spans="1:15" ht="15.6" x14ac:dyDescent="0.25">
      <c r="A49" s="79">
        <f t="shared" si="6"/>
        <v>43</v>
      </c>
      <c r="B49" s="23">
        <v>44445</v>
      </c>
      <c r="C49" s="84">
        <v>93</v>
      </c>
      <c r="D49" s="28">
        <f>IF(C49="","",VLOOKUP(C49,'بيانات الموظفين'!$B$3:$I$117,2,0))</f>
        <v>0</v>
      </c>
      <c r="E49" s="24">
        <v>0.29166666666666702</v>
      </c>
      <c r="F49" s="24">
        <v>0.57847222222222217</v>
      </c>
      <c r="G49" s="59">
        <f t="shared" si="0"/>
        <v>0.28680555555555515</v>
      </c>
      <c r="H49" s="29">
        <f>IF(C49="","",VLOOKUP(C49,'بيانات الموظفين'!$B$3:$I$117,6,0))</f>
        <v>0.29166666666666702</v>
      </c>
      <c r="I49" s="29">
        <f>IF(C49="","",VLOOKUP(C49,'بيانات الموظفين'!$B$3:$I$117,7,0))</f>
        <v>0.58333333333333304</v>
      </c>
      <c r="J49" s="62">
        <f t="shared" si="7"/>
        <v>0.29166666666666602</v>
      </c>
      <c r="K49" s="25" t="str">
        <f t="shared" si="8"/>
        <v/>
      </c>
      <c r="L49" s="26">
        <f t="shared" si="9"/>
        <v>4.8611111111108718E-3</v>
      </c>
      <c r="M49" s="26">
        <f t="shared" si="10"/>
        <v>3.472222222222222E-3</v>
      </c>
      <c r="N49" s="26" t="str">
        <f t="shared" si="11"/>
        <v/>
      </c>
      <c r="O49" s="27" t="str">
        <f t="shared" si="12"/>
        <v/>
      </c>
    </row>
    <row r="50" spans="1:15" ht="15.6" x14ac:dyDescent="0.25">
      <c r="A50" s="79">
        <f t="shared" si="6"/>
        <v>44</v>
      </c>
      <c r="B50" s="23">
        <v>44445</v>
      </c>
      <c r="C50" s="84">
        <v>78</v>
      </c>
      <c r="D50" s="28">
        <f>IF(C50="","",VLOOKUP(C50,'بيانات الموظفين'!$B$3:$I$117,2,0))</f>
        <v>0</v>
      </c>
      <c r="E50" s="24">
        <v>0.29166666666666702</v>
      </c>
      <c r="F50" s="24">
        <v>0.54652777777777783</v>
      </c>
      <c r="G50" s="59">
        <f t="shared" si="0"/>
        <v>0.25486111111111082</v>
      </c>
      <c r="H50" s="29">
        <f>IF(C50="","",VLOOKUP(C50,'بيانات الموظفين'!$B$3:$I$117,6,0))</f>
        <v>0.29166666666666702</v>
      </c>
      <c r="I50" s="29">
        <f>IF(C50="","",VLOOKUP(C50,'بيانات الموظفين'!$B$3:$I$117,7,0))</f>
        <v>0.58333333333333304</v>
      </c>
      <c r="J50" s="62">
        <f t="shared" si="7"/>
        <v>0.29166666666666602</v>
      </c>
      <c r="K50" s="25" t="str">
        <f t="shared" si="8"/>
        <v/>
      </c>
      <c r="L50" s="26">
        <f t="shared" si="9"/>
        <v>3.6805555555555203E-2</v>
      </c>
      <c r="M50" s="26">
        <f t="shared" si="10"/>
        <v>3.472222222222222E-3</v>
      </c>
      <c r="N50" s="26" t="str">
        <f t="shared" si="11"/>
        <v/>
      </c>
      <c r="O50" s="27" t="str">
        <f t="shared" si="12"/>
        <v/>
      </c>
    </row>
    <row r="51" spans="1:15" ht="15.6" x14ac:dyDescent="0.25">
      <c r="A51" s="79">
        <f t="shared" si="6"/>
        <v>45</v>
      </c>
      <c r="B51" s="23">
        <v>44445</v>
      </c>
      <c r="C51" s="84">
        <v>58</v>
      </c>
      <c r="D51" s="28">
        <f>IF(C51="","",VLOOKUP(C51,'بيانات الموظفين'!$B$3:$I$117,2,0))</f>
        <v>0</v>
      </c>
      <c r="E51" s="24">
        <v>0.29166666666666702</v>
      </c>
      <c r="F51" s="24">
        <v>0.56805555555555554</v>
      </c>
      <c r="G51" s="59">
        <f t="shared" si="0"/>
        <v>0.27638888888888852</v>
      </c>
      <c r="H51" s="29">
        <f>IF(C51="","",VLOOKUP(C51,'بيانات الموظفين'!$B$3:$I$117,6,0))</f>
        <v>0.29166666666666702</v>
      </c>
      <c r="I51" s="29">
        <f>IF(C51="","",VLOOKUP(C51,'بيانات الموظفين'!$B$3:$I$117,7,0))</f>
        <v>0.58333333333333304</v>
      </c>
      <c r="J51" s="62">
        <f t="shared" si="7"/>
        <v>0.29166666666666602</v>
      </c>
      <c r="K51" s="25" t="str">
        <f t="shared" si="8"/>
        <v/>
      </c>
      <c r="L51" s="26">
        <f t="shared" si="9"/>
        <v>1.5277777777777501E-2</v>
      </c>
      <c r="M51" s="26">
        <f t="shared" si="10"/>
        <v>3.472222222222222E-3</v>
      </c>
      <c r="N51" s="26" t="str">
        <f t="shared" si="11"/>
        <v/>
      </c>
      <c r="O51" s="27" t="str">
        <f t="shared" si="12"/>
        <v/>
      </c>
    </row>
    <row r="52" spans="1:15" ht="15.6" x14ac:dyDescent="0.25">
      <c r="A52" s="79">
        <f t="shared" si="6"/>
        <v>46</v>
      </c>
      <c r="B52" s="23">
        <v>44445</v>
      </c>
      <c r="C52" s="84">
        <v>86</v>
      </c>
      <c r="D52" s="28">
        <f>IF(C52="","",VLOOKUP(C52,'بيانات الموظفين'!$B$3:$I$117,2,0))</f>
        <v>0</v>
      </c>
      <c r="E52" s="24">
        <v>0.29166666666666702</v>
      </c>
      <c r="F52" s="24">
        <v>0.44513888888888892</v>
      </c>
      <c r="G52" s="59">
        <f t="shared" si="0"/>
        <v>0.1534722222222219</v>
      </c>
      <c r="H52" s="29">
        <f>IF(C52="","",VLOOKUP(C52,'بيانات الموظفين'!$B$3:$I$117,6,0))</f>
        <v>0.29166666666666702</v>
      </c>
      <c r="I52" s="29">
        <f>IF(C52="","",VLOOKUP(C52,'بيانات الموظفين'!$B$3:$I$117,7,0))</f>
        <v>0.58333333333333304</v>
      </c>
      <c r="J52" s="62">
        <f t="shared" si="7"/>
        <v>0.29166666666666602</v>
      </c>
      <c r="K52" s="25" t="str">
        <f t="shared" si="8"/>
        <v/>
      </c>
      <c r="L52" s="26">
        <f t="shared" si="9"/>
        <v>0.13819444444444412</v>
      </c>
      <c r="M52" s="26">
        <f t="shared" si="10"/>
        <v>3.472222222222222E-3</v>
      </c>
      <c r="N52" s="26" t="str">
        <f t="shared" si="11"/>
        <v/>
      </c>
      <c r="O52" s="27" t="str">
        <f t="shared" si="12"/>
        <v/>
      </c>
    </row>
    <row r="53" spans="1:15" ht="15.6" x14ac:dyDescent="0.25">
      <c r="A53" s="79">
        <f t="shared" si="6"/>
        <v>47</v>
      </c>
      <c r="B53" s="23">
        <v>44445</v>
      </c>
      <c r="C53" s="84">
        <v>22</v>
      </c>
      <c r="D53" s="28" t="str">
        <f>IF(C53="","",VLOOKUP(C53,'بيانات الموظفين'!$B$3:$I$117,2,0))</f>
        <v>راشد على</v>
      </c>
      <c r="E53" s="24">
        <v>0.29166666666666702</v>
      </c>
      <c r="F53" s="24">
        <v>0.56944444444444442</v>
      </c>
      <c r="G53" s="59">
        <f t="shared" si="0"/>
        <v>0.2777777777777774</v>
      </c>
      <c r="H53" s="29">
        <f>IF(C53="","",VLOOKUP(C53,'بيانات الموظفين'!$B$3:$I$117,6,0))</f>
        <v>0.29166666666666702</v>
      </c>
      <c r="I53" s="29">
        <f>IF(C53="","",VLOOKUP(C53,'بيانات الموظفين'!$B$3:$I$117,7,0))</f>
        <v>0.58333333333333304</v>
      </c>
      <c r="J53" s="62">
        <f t="shared" si="7"/>
        <v>0.29166666666666602</v>
      </c>
      <c r="K53" s="25" t="str">
        <f t="shared" si="8"/>
        <v/>
      </c>
      <c r="L53" s="26">
        <f t="shared" si="9"/>
        <v>1.3888888888888618E-2</v>
      </c>
      <c r="M53" s="26">
        <f t="shared" si="10"/>
        <v>3.472222222222222E-3</v>
      </c>
      <c r="N53" s="26" t="str">
        <f t="shared" si="11"/>
        <v/>
      </c>
      <c r="O53" s="27" t="str">
        <f t="shared" si="12"/>
        <v/>
      </c>
    </row>
    <row r="54" spans="1:15" ht="15.6" x14ac:dyDescent="0.25">
      <c r="A54" s="79">
        <f t="shared" si="6"/>
        <v>48</v>
      </c>
      <c r="B54" s="23">
        <v>44445</v>
      </c>
      <c r="C54" s="84">
        <v>66</v>
      </c>
      <c r="D54" s="28">
        <f>IF(C54="","",VLOOKUP(C54,'بيانات الموظفين'!$B$3:$I$117,2,0))</f>
        <v>0</v>
      </c>
      <c r="E54" s="24">
        <v>0.29166666666666702</v>
      </c>
      <c r="F54" s="24">
        <v>0.56527777777777777</v>
      </c>
      <c r="G54" s="59">
        <f t="shared" si="0"/>
        <v>0.27361111111111075</v>
      </c>
      <c r="H54" s="29">
        <f>IF(C54="","",VLOOKUP(C54,'بيانات الموظفين'!$B$3:$I$117,6,0))</f>
        <v>0.29166666666666702</v>
      </c>
      <c r="I54" s="29">
        <f>IF(C54="","",VLOOKUP(C54,'بيانات الموظفين'!$B$3:$I$117,7,0))</f>
        <v>0.58333333333333304</v>
      </c>
      <c r="J54" s="62">
        <f t="shared" si="7"/>
        <v>0.29166666666666602</v>
      </c>
      <c r="K54" s="25" t="str">
        <f t="shared" si="8"/>
        <v/>
      </c>
      <c r="L54" s="26">
        <f t="shared" si="9"/>
        <v>1.8055555555555269E-2</v>
      </c>
      <c r="M54" s="26">
        <f t="shared" si="10"/>
        <v>3.472222222222222E-3</v>
      </c>
      <c r="N54" s="26" t="str">
        <f t="shared" si="11"/>
        <v/>
      </c>
      <c r="O54" s="27" t="str">
        <f t="shared" si="12"/>
        <v/>
      </c>
    </row>
    <row r="55" spans="1:15" ht="15.6" x14ac:dyDescent="0.25">
      <c r="A55" s="79">
        <f t="shared" si="6"/>
        <v>49</v>
      </c>
      <c r="B55" s="23">
        <v>44445</v>
      </c>
      <c r="C55" s="84">
        <v>113</v>
      </c>
      <c r="D55" s="28">
        <f>IF(C55="","",VLOOKUP(C55,'بيانات الموظفين'!$B$3:$I$117,2,0))</f>
        <v>0</v>
      </c>
      <c r="E55" s="24">
        <v>0.29166666666666702</v>
      </c>
      <c r="F55" s="24">
        <v>0.57291666666666663</v>
      </c>
      <c r="G55" s="59">
        <f t="shared" si="0"/>
        <v>0.28124999999999961</v>
      </c>
      <c r="H55" s="29">
        <f>IF(C55="","",VLOOKUP(C55,'بيانات الموظفين'!$B$3:$I$117,6,0))</f>
        <v>0.29166666666666702</v>
      </c>
      <c r="I55" s="29">
        <f>IF(C55="","",VLOOKUP(C55,'بيانات الموظفين'!$B$3:$I$117,7,0))</f>
        <v>0.58333333333333304</v>
      </c>
      <c r="J55" s="62">
        <f t="shared" si="7"/>
        <v>0.29166666666666602</v>
      </c>
      <c r="K55" s="25" t="str">
        <f t="shared" si="8"/>
        <v/>
      </c>
      <c r="L55" s="26">
        <f t="shared" si="9"/>
        <v>1.0416666666666408E-2</v>
      </c>
      <c r="M55" s="26">
        <f t="shared" si="10"/>
        <v>3.472222222222222E-3</v>
      </c>
      <c r="N55" s="26" t="str">
        <f t="shared" si="11"/>
        <v/>
      </c>
      <c r="O55" s="27" t="str">
        <f t="shared" si="12"/>
        <v/>
      </c>
    </row>
    <row r="56" spans="1:15" ht="15.6" x14ac:dyDescent="0.25">
      <c r="A56" s="79">
        <f t="shared" si="6"/>
        <v>50</v>
      </c>
      <c r="B56" s="23">
        <v>44446</v>
      </c>
      <c r="C56" s="84">
        <v>47</v>
      </c>
      <c r="D56" s="28">
        <f>IF(C56="","",VLOOKUP(C56,'بيانات الموظفين'!$B$3:$I$117,2,0))</f>
        <v>0</v>
      </c>
      <c r="E56" s="24">
        <v>0.29236111111111113</v>
      </c>
      <c r="F56" s="24">
        <v>0.58333333333333304</v>
      </c>
      <c r="G56" s="59">
        <f t="shared" si="0"/>
        <v>0.29097222222222191</v>
      </c>
      <c r="H56" s="29">
        <f>IF(C56="","",VLOOKUP(C56,'بيانات الموظفين'!$B$3:$I$117,6,0))</f>
        <v>0.29166666666666702</v>
      </c>
      <c r="I56" s="29">
        <f>IF(C56="","",VLOOKUP(C56,'بيانات الموظفين'!$B$3:$I$117,7,0))</f>
        <v>0.58333333333333304</v>
      </c>
      <c r="J56" s="62">
        <f t="shared" si="7"/>
        <v>0.29166666666666602</v>
      </c>
      <c r="K56" s="25">
        <f t="shared" si="8"/>
        <v>6.9444444444410891E-4</v>
      </c>
      <c r="L56" s="26" t="str">
        <f t="shared" si="9"/>
        <v/>
      </c>
      <c r="M56" s="26" t="str">
        <f t="shared" si="10"/>
        <v/>
      </c>
      <c r="N56" s="26" t="str">
        <f t="shared" si="11"/>
        <v/>
      </c>
      <c r="O56" s="27" t="str">
        <f t="shared" si="12"/>
        <v/>
      </c>
    </row>
    <row r="57" spans="1:15" ht="15.6" x14ac:dyDescent="0.25">
      <c r="A57" s="79">
        <f t="shared" si="6"/>
        <v>51</v>
      </c>
      <c r="B57" s="23">
        <v>44446</v>
      </c>
      <c r="C57" s="84">
        <v>35</v>
      </c>
      <c r="D57" s="28" t="str">
        <f>IF(C57="","",VLOOKUP(C57,'بيانات الموظفين'!$B$3:$I$117,2,0))</f>
        <v>حبيب</v>
      </c>
      <c r="E57" s="24">
        <v>0.29236111111111113</v>
      </c>
      <c r="F57" s="24">
        <v>0.58333333333333304</v>
      </c>
      <c r="G57" s="59">
        <f t="shared" si="0"/>
        <v>0.29097222222222191</v>
      </c>
      <c r="H57" s="29">
        <f>IF(C57="","",VLOOKUP(C57,'بيانات الموظفين'!$B$3:$I$117,6,0))</f>
        <v>0.29166666666666702</v>
      </c>
      <c r="I57" s="29">
        <f>IF(C57="","",VLOOKUP(C57,'بيانات الموظفين'!$B$3:$I$117,7,0))</f>
        <v>0.58333333333333304</v>
      </c>
      <c r="J57" s="62">
        <f t="shared" si="7"/>
        <v>0.29166666666666602</v>
      </c>
      <c r="K57" s="25">
        <f t="shared" si="8"/>
        <v>6.9444444444410891E-4</v>
      </c>
      <c r="L57" s="26" t="str">
        <f t="shared" si="9"/>
        <v/>
      </c>
      <c r="M57" s="26" t="str">
        <f t="shared" si="10"/>
        <v/>
      </c>
      <c r="N57" s="26" t="str">
        <f t="shared" si="11"/>
        <v/>
      </c>
      <c r="O57" s="27" t="str">
        <f t="shared" si="12"/>
        <v/>
      </c>
    </row>
    <row r="58" spans="1:15" ht="15.6" x14ac:dyDescent="0.25">
      <c r="A58" s="79">
        <f t="shared" si="6"/>
        <v>52</v>
      </c>
      <c r="B58" s="23">
        <v>44446</v>
      </c>
      <c r="C58" s="84">
        <v>66</v>
      </c>
      <c r="D58" s="28">
        <f>IF(C58="","",VLOOKUP(C58,'بيانات الموظفين'!$B$3:$I$117,2,0))</f>
        <v>0</v>
      </c>
      <c r="E58" s="24">
        <v>0.29444444444444445</v>
      </c>
      <c r="F58" s="24">
        <v>0.58333333333333304</v>
      </c>
      <c r="G58" s="59">
        <f t="shared" si="0"/>
        <v>0.28888888888888858</v>
      </c>
      <c r="H58" s="29">
        <f>IF(C58="","",VLOOKUP(C58,'بيانات الموظفين'!$B$3:$I$117,6,0))</f>
        <v>0.29166666666666702</v>
      </c>
      <c r="I58" s="29">
        <f>IF(C58="","",VLOOKUP(C58,'بيانات الموظفين'!$B$3:$I$117,7,0))</f>
        <v>0.58333333333333304</v>
      </c>
      <c r="J58" s="62">
        <f t="shared" si="7"/>
        <v>0.29166666666666602</v>
      </c>
      <c r="K58" s="25">
        <f t="shared" si="8"/>
        <v>2.7777777777774348E-3</v>
      </c>
      <c r="L58" s="26" t="str">
        <f t="shared" si="9"/>
        <v/>
      </c>
      <c r="M58" s="26" t="str">
        <f t="shared" si="10"/>
        <v/>
      </c>
      <c r="N58" s="26" t="str">
        <f t="shared" si="11"/>
        <v/>
      </c>
      <c r="O58" s="27" t="str">
        <f t="shared" si="12"/>
        <v/>
      </c>
    </row>
    <row r="59" spans="1:15" ht="15.6" x14ac:dyDescent="0.25">
      <c r="A59" s="79">
        <f t="shared" si="6"/>
        <v>53</v>
      </c>
      <c r="B59" s="23">
        <v>44446</v>
      </c>
      <c r="C59" s="84">
        <v>92</v>
      </c>
      <c r="D59" s="28">
        <f>IF(C59="","",VLOOKUP(C59,'بيانات الموظفين'!$B$3:$I$117,2,0))</f>
        <v>0</v>
      </c>
      <c r="E59" s="24">
        <v>0.29722222222222222</v>
      </c>
      <c r="F59" s="24">
        <v>0.58333333333333304</v>
      </c>
      <c r="G59" s="59">
        <f t="shared" si="0"/>
        <v>0.28611111111111082</v>
      </c>
      <c r="H59" s="29">
        <f>IF(C59="","",VLOOKUP(C59,'بيانات الموظفين'!$B$3:$I$117,6,0))</f>
        <v>0.29166666666666702</v>
      </c>
      <c r="I59" s="29">
        <f>IF(C59="","",VLOOKUP(C59,'بيانات الموظفين'!$B$3:$I$117,7,0))</f>
        <v>0.58333333333333304</v>
      </c>
      <c r="J59" s="62">
        <f t="shared" si="7"/>
        <v>0.29166666666666602</v>
      </c>
      <c r="K59" s="25">
        <f t="shared" si="8"/>
        <v>5.5555555555552028E-3</v>
      </c>
      <c r="L59" s="26" t="str">
        <f t="shared" si="9"/>
        <v/>
      </c>
      <c r="M59" s="26">
        <f t="shared" si="10"/>
        <v>3.472222222222222E-3</v>
      </c>
      <c r="N59" s="26" t="str">
        <f t="shared" si="11"/>
        <v/>
      </c>
      <c r="O59" s="27" t="str">
        <f t="shared" si="12"/>
        <v/>
      </c>
    </row>
    <row r="60" spans="1:15" ht="15.6" x14ac:dyDescent="0.25">
      <c r="A60" s="79">
        <f t="shared" si="6"/>
        <v>54</v>
      </c>
      <c r="B60" s="23">
        <v>44446</v>
      </c>
      <c r="C60" s="84">
        <v>113</v>
      </c>
      <c r="D60" s="28">
        <f>IF(C60="","",VLOOKUP(C60,'بيانات الموظفين'!$B$3:$I$117,2,0))</f>
        <v>0</v>
      </c>
      <c r="E60" s="24">
        <v>0.29722222222222222</v>
      </c>
      <c r="F60" s="24">
        <v>0.58333333333333304</v>
      </c>
      <c r="G60" s="59">
        <f t="shared" si="0"/>
        <v>0.28611111111111082</v>
      </c>
      <c r="H60" s="29">
        <f>IF(C60="","",VLOOKUP(C60,'بيانات الموظفين'!$B$3:$I$117,6,0))</f>
        <v>0.29166666666666702</v>
      </c>
      <c r="I60" s="29">
        <f>IF(C60="","",VLOOKUP(C60,'بيانات الموظفين'!$B$3:$I$117,7,0))</f>
        <v>0.58333333333333304</v>
      </c>
      <c r="J60" s="62">
        <f t="shared" si="7"/>
        <v>0.29166666666666602</v>
      </c>
      <c r="K60" s="25">
        <f t="shared" si="8"/>
        <v>5.5555555555552028E-3</v>
      </c>
      <c r="L60" s="26" t="str">
        <f t="shared" si="9"/>
        <v/>
      </c>
      <c r="M60" s="26">
        <f t="shared" si="10"/>
        <v>3.472222222222222E-3</v>
      </c>
      <c r="N60" s="26" t="str">
        <f t="shared" si="11"/>
        <v/>
      </c>
      <c r="O60" s="27" t="str">
        <f t="shared" si="12"/>
        <v/>
      </c>
    </row>
    <row r="61" spans="1:15" ht="15.6" x14ac:dyDescent="0.25">
      <c r="A61" s="79">
        <f t="shared" si="6"/>
        <v>55</v>
      </c>
      <c r="B61" s="23">
        <v>44446</v>
      </c>
      <c r="C61" s="84">
        <v>40</v>
      </c>
      <c r="D61" s="28">
        <f>IF(C61="","",VLOOKUP(C61,'بيانات الموظفين'!$B$3:$I$117,2,0))</f>
        <v>0</v>
      </c>
      <c r="E61" s="24">
        <v>0.29166666666666702</v>
      </c>
      <c r="F61" s="24">
        <v>0.52222222222222225</v>
      </c>
      <c r="G61" s="59">
        <f t="shared" si="0"/>
        <v>0.23055555555555524</v>
      </c>
      <c r="H61" s="29">
        <f>IF(C61="","",VLOOKUP(C61,'بيانات الموظفين'!$B$3:$I$117,6,0))</f>
        <v>0.29166666666666702</v>
      </c>
      <c r="I61" s="29">
        <f>IF(C61="","",VLOOKUP(C61,'بيانات الموظفين'!$B$3:$I$117,7,0))</f>
        <v>0.58333333333333304</v>
      </c>
      <c r="J61" s="62">
        <f t="shared" si="7"/>
        <v>0.29166666666666602</v>
      </c>
      <c r="K61" s="25" t="str">
        <f t="shared" si="8"/>
        <v/>
      </c>
      <c r="L61" s="26">
        <f t="shared" si="9"/>
        <v>6.1111111111110783E-2</v>
      </c>
      <c r="M61" s="26">
        <f t="shared" si="10"/>
        <v>3.472222222222222E-3</v>
      </c>
      <c r="N61" s="26" t="str">
        <f t="shared" si="11"/>
        <v/>
      </c>
      <c r="O61" s="27" t="str">
        <f t="shared" si="12"/>
        <v/>
      </c>
    </row>
    <row r="62" spans="1:15" ht="15.6" x14ac:dyDescent="0.25">
      <c r="A62" s="79">
        <f t="shared" si="6"/>
        <v>56</v>
      </c>
      <c r="B62" s="23">
        <v>44446</v>
      </c>
      <c r="C62" s="84">
        <v>64</v>
      </c>
      <c r="D62" s="28">
        <f>IF(C62="","",VLOOKUP(C62,'بيانات الموظفين'!$B$3:$I$117,2,0))</f>
        <v>0</v>
      </c>
      <c r="E62" s="24">
        <v>0.29166666666666702</v>
      </c>
      <c r="F62" s="24">
        <v>0.56319444444444444</v>
      </c>
      <c r="G62" s="59">
        <f t="shared" si="0"/>
        <v>0.27152777777777742</v>
      </c>
      <c r="H62" s="29">
        <f>IF(C62="","",VLOOKUP(C62,'بيانات الموظفين'!$B$3:$I$117,6,0))</f>
        <v>0.29166666666666702</v>
      </c>
      <c r="I62" s="29">
        <f>IF(C62="","",VLOOKUP(C62,'بيانات الموظفين'!$B$3:$I$117,7,0))</f>
        <v>0.58333333333333304</v>
      </c>
      <c r="J62" s="62">
        <f t="shared" si="7"/>
        <v>0.29166666666666602</v>
      </c>
      <c r="K62" s="25" t="str">
        <f t="shared" si="8"/>
        <v/>
      </c>
      <c r="L62" s="26">
        <f t="shared" si="9"/>
        <v>2.0138888888888595E-2</v>
      </c>
      <c r="M62" s="26">
        <f t="shared" si="10"/>
        <v>3.472222222222222E-3</v>
      </c>
      <c r="N62" s="26" t="str">
        <f t="shared" si="11"/>
        <v/>
      </c>
      <c r="O62" s="27" t="str">
        <f t="shared" si="12"/>
        <v/>
      </c>
    </row>
    <row r="63" spans="1:15" ht="15.6" x14ac:dyDescent="0.25">
      <c r="A63" s="79">
        <f t="shared" si="6"/>
        <v>57</v>
      </c>
      <c r="B63" s="23">
        <v>44446</v>
      </c>
      <c r="C63" s="84">
        <v>93</v>
      </c>
      <c r="D63" s="28">
        <f>IF(C63="","",VLOOKUP(C63,'بيانات الموظفين'!$B$3:$I$117,2,0))</f>
        <v>0</v>
      </c>
      <c r="E63" s="24">
        <v>0.29166666666666702</v>
      </c>
      <c r="F63" s="24">
        <v>0.57847222222222217</v>
      </c>
      <c r="G63" s="59">
        <f t="shared" si="0"/>
        <v>0.28680555555555515</v>
      </c>
      <c r="H63" s="29">
        <f>IF(C63="","",VLOOKUP(C63,'بيانات الموظفين'!$B$3:$I$117,6,0))</f>
        <v>0.29166666666666702</v>
      </c>
      <c r="I63" s="29">
        <f>IF(C63="","",VLOOKUP(C63,'بيانات الموظفين'!$B$3:$I$117,7,0))</f>
        <v>0.58333333333333304</v>
      </c>
      <c r="J63" s="62">
        <f t="shared" si="7"/>
        <v>0.29166666666666602</v>
      </c>
      <c r="K63" s="25" t="str">
        <f t="shared" si="8"/>
        <v/>
      </c>
      <c r="L63" s="26">
        <f t="shared" si="9"/>
        <v>4.8611111111108718E-3</v>
      </c>
      <c r="M63" s="26">
        <f t="shared" si="10"/>
        <v>3.472222222222222E-3</v>
      </c>
      <c r="N63" s="26" t="str">
        <f t="shared" si="11"/>
        <v/>
      </c>
      <c r="O63" s="27" t="str">
        <f t="shared" si="12"/>
        <v/>
      </c>
    </row>
    <row r="64" spans="1:15" ht="15.6" x14ac:dyDescent="0.25">
      <c r="A64" s="79">
        <f t="shared" si="6"/>
        <v>58</v>
      </c>
      <c r="B64" s="23">
        <v>44446</v>
      </c>
      <c r="C64" s="84">
        <v>78</v>
      </c>
      <c r="D64" s="28">
        <f>IF(C64="","",VLOOKUP(C64,'بيانات الموظفين'!$B$3:$I$117,2,0))</f>
        <v>0</v>
      </c>
      <c r="E64" s="24">
        <v>0.29166666666666702</v>
      </c>
      <c r="F64" s="24">
        <v>0.54652777777777783</v>
      </c>
      <c r="G64" s="59">
        <f t="shared" si="0"/>
        <v>0.25486111111111082</v>
      </c>
      <c r="H64" s="29">
        <f>IF(C64="","",VLOOKUP(C64,'بيانات الموظفين'!$B$3:$I$117,6,0))</f>
        <v>0.29166666666666702</v>
      </c>
      <c r="I64" s="29">
        <f>IF(C64="","",VLOOKUP(C64,'بيانات الموظفين'!$B$3:$I$117,7,0))</f>
        <v>0.58333333333333304</v>
      </c>
      <c r="J64" s="62">
        <f t="shared" si="7"/>
        <v>0.29166666666666602</v>
      </c>
      <c r="K64" s="25" t="str">
        <f t="shared" si="8"/>
        <v/>
      </c>
      <c r="L64" s="26">
        <f t="shared" si="9"/>
        <v>3.6805555555555203E-2</v>
      </c>
      <c r="M64" s="26">
        <f t="shared" si="10"/>
        <v>3.472222222222222E-3</v>
      </c>
      <c r="N64" s="26" t="str">
        <f t="shared" si="11"/>
        <v/>
      </c>
      <c r="O64" s="27" t="str">
        <f t="shared" si="12"/>
        <v/>
      </c>
    </row>
    <row r="65" spans="1:15" ht="15.6" x14ac:dyDescent="0.25">
      <c r="A65" s="79">
        <f t="shared" si="6"/>
        <v>59</v>
      </c>
      <c r="B65" s="23">
        <v>44446</v>
      </c>
      <c r="C65" s="84">
        <v>58</v>
      </c>
      <c r="D65" s="28">
        <f>IF(C65="","",VLOOKUP(C65,'بيانات الموظفين'!$B$3:$I$117,2,0))</f>
        <v>0</v>
      </c>
      <c r="E65" s="24">
        <v>0.29166666666666702</v>
      </c>
      <c r="F65" s="24">
        <v>0.56805555555555554</v>
      </c>
      <c r="G65" s="59">
        <f t="shared" si="0"/>
        <v>0.27638888888888852</v>
      </c>
      <c r="H65" s="29">
        <f>IF(C65="","",VLOOKUP(C65,'بيانات الموظفين'!$B$3:$I$117,6,0))</f>
        <v>0.29166666666666702</v>
      </c>
      <c r="I65" s="29">
        <f>IF(C65="","",VLOOKUP(C65,'بيانات الموظفين'!$B$3:$I$117,7,0))</f>
        <v>0.58333333333333304</v>
      </c>
      <c r="J65" s="62">
        <f t="shared" si="7"/>
        <v>0.29166666666666602</v>
      </c>
      <c r="K65" s="25" t="str">
        <f t="shared" si="8"/>
        <v/>
      </c>
      <c r="L65" s="26">
        <f t="shared" si="9"/>
        <v>1.5277777777777501E-2</v>
      </c>
      <c r="M65" s="26">
        <f t="shared" si="10"/>
        <v>3.472222222222222E-3</v>
      </c>
      <c r="N65" s="26" t="str">
        <f t="shared" si="11"/>
        <v/>
      </c>
      <c r="O65" s="27" t="str">
        <f t="shared" si="12"/>
        <v/>
      </c>
    </row>
    <row r="66" spans="1:15" ht="15.6" x14ac:dyDescent="0.25">
      <c r="A66" s="79">
        <f t="shared" si="6"/>
        <v>60</v>
      </c>
      <c r="B66" s="23">
        <v>44446</v>
      </c>
      <c r="C66" s="84">
        <v>86</v>
      </c>
      <c r="D66" s="28">
        <f>IF(C66="","",VLOOKUP(C66,'بيانات الموظفين'!$B$3:$I$117,2,0))</f>
        <v>0</v>
      </c>
      <c r="E66" s="24">
        <v>0.29166666666666702</v>
      </c>
      <c r="F66" s="24">
        <v>0.44513888888888892</v>
      </c>
      <c r="G66" s="59">
        <f t="shared" si="0"/>
        <v>0.1534722222222219</v>
      </c>
      <c r="H66" s="29">
        <f>IF(C66="","",VLOOKUP(C66,'بيانات الموظفين'!$B$3:$I$117,6,0))</f>
        <v>0.29166666666666702</v>
      </c>
      <c r="I66" s="29">
        <f>IF(C66="","",VLOOKUP(C66,'بيانات الموظفين'!$B$3:$I$117,7,0))</f>
        <v>0.58333333333333304</v>
      </c>
      <c r="J66" s="62">
        <f t="shared" si="7"/>
        <v>0.29166666666666602</v>
      </c>
      <c r="K66" s="25" t="str">
        <f t="shared" si="8"/>
        <v/>
      </c>
      <c r="L66" s="26">
        <f t="shared" si="9"/>
        <v>0.13819444444444412</v>
      </c>
      <c r="M66" s="26">
        <f t="shared" si="10"/>
        <v>3.472222222222222E-3</v>
      </c>
      <c r="N66" s="26" t="str">
        <f t="shared" si="11"/>
        <v/>
      </c>
      <c r="O66" s="27" t="str">
        <f t="shared" si="12"/>
        <v/>
      </c>
    </row>
    <row r="67" spans="1:15" ht="15.6" x14ac:dyDescent="0.25">
      <c r="A67" s="79">
        <f t="shared" si="6"/>
        <v>61</v>
      </c>
      <c r="B67" s="23">
        <v>44446</v>
      </c>
      <c r="C67" s="84">
        <v>22</v>
      </c>
      <c r="D67" s="28" t="str">
        <f>IF(C67="","",VLOOKUP(C67,'بيانات الموظفين'!$B$3:$I$117,2,0))</f>
        <v>راشد على</v>
      </c>
      <c r="E67" s="24">
        <v>0.29166666666666702</v>
      </c>
      <c r="F67" s="24">
        <v>0.56944444444444442</v>
      </c>
      <c r="G67" s="59">
        <f t="shared" si="0"/>
        <v>0.2777777777777774</v>
      </c>
      <c r="H67" s="29">
        <f>IF(C67="","",VLOOKUP(C67,'بيانات الموظفين'!$B$3:$I$117,6,0))</f>
        <v>0.29166666666666702</v>
      </c>
      <c r="I67" s="29">
        <f>IF(C67="","",VLOOKUP(C67,'بيانات الموظفين'!$B$3:$I$117,7,0))</f>
        <v>0.58333333333333304</v>
      </c>
      <c r="J67" s="62">
        <f t="shared" si="7"/>
        <v>0.29166666666666602</v>
      </c>
      <c r="K67" s="25" t="str">
        <f t="shared" si="8"/>
        <v/>
      </c>
      <c r="L67" s="26">
        <f t="shared" si="9"/>
        <v>1.3888888888888618E-2</v>
      </c>
      <c r="M67" s="26">
        <f t="shared" si="10"/>
        <v>3.472222222222222E-3</v>
      </c>
      <c r="N67" s="26" t="str">
        <f t="shared" si="11"/>
        <v/>
      </c>
      <c r="O67" s="27" t="str">
        <f t="shared" si="12"/>
        <v/>
      </c>
    </row>
    <row r="68" spans="1:15" ht="15.6" x14ac:dyDescent="0.25">
      <c r="A68" s="79">
        <f t="shared" si="6"/>
        <v>62</v>
      </c>
      <c r="B68" s="23">
        <v>44446</v>
      </c>
      <c r="C68" s="84">
        <v>66</v>
      </c>
      <c r="D68" s="28">
        <f>IF(C68="","",VLOOKUP(C68,'بيانات الموظفين'!$B$3:$I$117,2,0))</f>
        <v>0</v>
      </c>
      <c r="E68" s="24">
        <v>0.29166666666666702</v>
      </c>
      <c r="F68" s="24">
        <v>0.56527777777777777</v>
      </c>
      <c r="G68" s="59">
        <f t="shared" si="0"/>
        <v>0.27361111111111075</v>
      </c>
      <c r="H68" s="29">
        <f>IF(C68="","",VLOOKUP(C68,'بيانات الموظفين'!$B$3:$I$117,6,0))</f>
        <v>0.29166666666666702</v>
      </c>
      <c r="I68" s="29">
        <f>IF(C68="","",VLOOKUP(C68,'بيانات الموظفين'!$B$3:$I$117,7,0))</f>
        <v>0.58333333333333304</v>
      </c>
      <c r="J68" s="62">
        <f t="shared" si="7"/>
        <v>0.29166666666666602</v>
      </c>
      <c r="K68" s="25" t="str">
        <f t="shared" si="8"/>
        <v/>
      </c>
      <c r="L68" s="26">
        <f t="shared" si="9"/>
        <v>1.8055555555555269E-2</v>
      </c>
      <c r="M68" s="26">
        <f t="shared" si="10"/>
        <v>3.472222222222222E-3</v>
      </c>
      <c r="N68" s="26" t="str">
        <f t="shared" si="11"/>
        <v/>
      </c>
      <c r="O68" s="27" t="str">
        <f t="shared" si="12"/>
        <v/>
      </c>
    </row>
    <row r="69" spans="1:15" ht="15.6" x14ac:dyDescent="0.25">
      <c r="A69" s="79">
        <f t="shared" si="6"/>
        <v>63</v>
      </c>
      <c r="B69" s="23">
        <v>44446</v>
      </c>
      <c r="C69" s="84">
        <v>113</v>
      </c>
      <c r="D69" s="28">
        <f>IF(C69="","",VLOOKUP(C69,'بيانات الموظفين'!$B$3:$I$117,2,0))</f>
        <v>0</v>
      </c>
      <c r="E69" s="24">
        <v>0.29166666666666702</v>
      </c>
      <c r="F69" s="24">
        <v>0.57291666666666663</v>
      </c>
      <c r="G69" s="59">
        <f t="shared" si="0"/>
        <v>0.28124999999999961</v>
      </c>
      <c r="H69" s="29">
        <f>IF(C69="","",VLOOKUP(C69,'بيانات الموظفين'!$B$3:$I$117,6,0))</f>
        <v>0.29166666666666702</v>
      </c>
      <c r="I69" s="29">
        <f>IF(C69="","",VLOOKUP(C69,'بيانات الموظفين'!$B$3:$I$117,7,0))</f>
        <v>0.58333333333333304</v>
      </c>
      <c r="J69" s="62">
        <f t="shared" si="7"/>
        <v>0.29166666666666602</v>
      </c>
      <c r="K69" s="25" t="str">
        <f t="shared" si="8"/>
        <v/>
      </c>
      <c r="L69" s="26">
        <f t="shared" si="9"/>
        <v>1.0416666666666408E-2</v>
      </c>
      <c r="M69" s="26">
        <f t="shared" si="10"/>
        <v>3.472222222222222E-3</v>
      </c>
      <c r="N69" s="26" t="str">
        <f t="shared" si="11"/>
        <v/>
      </c>
      <c r="O69" s="27" t="str">
        <f t="shared" si="12"/>
        <v/>
      </c>
    </row>
    <row r="70" spans="1:15" ht="15.6" x14ac:dyDescent="0.25">
      <c r="A70" s="79" t="str">
        <f t="shared" si="6"/>
        <v/>
      </c>
      <c r="B70" s="23"/>
      <c r="C70" s="84"/>
      <c r="D70" s="28" t="str">
        <f>IF(C70="","",VLOOKUP(C70,'بيانات الموظفين'!$B$3:$I$117,2,0))</f>
        <v/>
      </c>
      <c r="E70" s="24"/>
      <c r="F70" s="24"/>
      <c r="G70" s="60"/>
      <c r="H70" s="29" t="str">
        <f>IF(C70="","",VLOOKUP(C70,'بيانات الموظفين'!$B$3:$I$117,6,0))</f>
        <v/>
      </c>
      <c r="I70" s="29" t="str">
        <f>IF(C70="","",VLOOKUP(C70,'بيانات الموظفين'!$B$3:$I$117,7,0))</f>
        <v/>
      </c>
      <c r="J70" s="62" t="str">
        <f t="shared" si="7"/>
        <v/>
      </c>
      <c r="K70" s="25" t="str">
        <f t="shared" si="8"/>
        <v/>
      </c>
      <c r="L70" s="26" t="str">
        <f t="shared" si="9"/>
        <v/>
      </c>
      <c r="M70" s="26" t="str">
        <f t="shared" si="10"/>
        <v/>
      </c>
      <c r="N70" s="26" t="str">
        <f t="shared" si="11"/>
        <v/>
      </c>
      <c r="O70" s="27" t="str">
        <f t="shared" si="12"/>
        <v/>
      </c>
    </row>
    <row r="71" spans="1:15" ht="15.6" x14ac:dyDescent="0.25">
      <c r="A71" s="79" t="str">
        <f t="shared" si="6"/>
        <v/>
      </c>
      <c r="B71" s="23"/>
      <c r="C71" s="84"/>
      <c r="D71" s="28" t="str">
        <f>IF(C71="","",VLOOKUP(C71,'بيانات الموظفين'!$B$3:$I$117,2,0))</f>
        <v/>
      </c>
      <c r="E71" s="24"/>
      <c r="F71" s="24"/>
      <c r="G71" s="60"/>
      <c r="H71" s="29" t="str">
        <f>IF(C71="","",VLOOKUP(C71,'بيانات الموظفين'!$B$3:$I$117,6,0))</f>
        <v/>
      </c>
      <c r="I71" s="29" t="str">
        <f>IF(C71="","",VLOOKUP(C71,'بيانات الموظفين'!$B$3:$I$117,7,0))</f>
        <v/>
      </c>
      <c r="J71" s="62" t="str">
        <f t="shared" si="7"/>
        <v/>
      </c>
      <c r="K71" s="25" t="str">
        <f t="shared" si="8"/>
        <v/>
      </c>
      <c r="L71" s="26" t="str">
        <f t="shared" si="9"/>
        <v/>
      </c>
      <c r="M71" s="26" t="str">
        <f t="shared" si="10"/>
        <v/>
      </c>
      <c r="N71" s="26" t="str">
        <f t="shared" si="11"/>
        <v/>
      </c>
      <c r="O71" s="27" t="str">
        <f t="shared" si="12"/>
        <v/>
      </c>
    </row>
    <row r="72" spans="1:15" ht="15.6" x14ac:dyDescent="0.25">
      <c r="A72" s="79" t="str">
        <f t="shared" si="6"/>
        <v/>
      </c>
      <c r="B72" s="23"/>
      <c r="C72" s="84"/>
      <c r="D72" s="28" t="str">
        <f>IF(C72="","",VLOOKUP(C72,'بيانات الموظفين'!$B$3:$I$117,2,0))</f>
        <v/>
      </c>
      <c r="E72" s="24"/>
      <c r="F72" s="24"/>
      <c r="G72" s="60"/>
      <c r="H72" s="29" t="str">
        <f>IF(C72="","",VLOOKUP(C72,'بيانات الموظفين'!$B$3:$I$117,6,0))</f>
        <v/>
      </c>
      <c r="I72" s="29" t="str">
        <f>IF(C72="","",VLOOKUP(C72,'بيانات الموظفين'!$B$3:$I$117,7,0))</f>
        <v/>
      </c>
      <c r="J72" s="62" t="str">
        <f t="shared" si="7"/>
        <v/>
      </c>
      <c r="K72" s="25" t="str">
        <f t="shared" si="8"/>
        <v/>
      </c>
      <c r="L72" s="26" t="str">
        <f t="shared" si="9"/>
        <v/>
      </c>
      <c r="M72" s="26" t="str">
        <f t="shared" si="10"/>
        <v/>
      </c>
      <c r="N72" s="26" t="str">
        <f t="shared" si="11"/>
        <v/>
      </c>
      <c r="O72" s="27" t="str">
        <f t="shared" si="12"/>
        <v/>
      </c>
    </row>
    <row r="73" spans="1:15" ht="15.6" x14ac:dyDescent="0.25">
      <c r="A73" s="79" t="str">
        <f t="shared" ref="A73:A136" si="13">IF(D73="","",ROW()-6)</f>
        <v/>
      </c>
      <c r="B73" s="23"/>
      <c r="C73" s="84"/>
      <c r="D73" s="28" t="str">
        <f>IF(C73="","",VLOOKUP(C73,'بيانات الموظفين'!$B$3:$I$117,2,0))</f>
        <v/>
      </c>
      <c r="E73" s="24"/>
      <c r="F73" s="24"/>
      <c r="G73" s="60"/>
      <c r="H73" s="29" t="str">
        <f>IF(C73="","",VLOOKUP(C73,'بيانات الموظفين'!$B$3:$I$117,6,0))</f>
        <v/>
      </c>
      <c r="I73" s="29" t="str">
        <f>IF(C73="","",VLOOKUP(C73,'بيانات الموظفين'!$B$3:$I$117,7,0))</f>
        <v/>
      </c>
      <c r="J73" s="62" t="str">
        <f t="shared" si="7"/>
        <v/>
      </c>
      <c r="K73" s="25" t="str">
        <f t="shared" si="8"/>
        <v/>
      </c>
      <c r="L73" s="26" t="str">
        <f t="shared" si="9"/>
        <v/>
      </c>
      <c r="M73" s="26" t="str">
        <f t="shared" si="10"/>
        <v/>
      </c>
      <c r="N73" s="26" t="str">
        <f t="shared" si="11"/>
        <v/>
      </c>
      <c r="O73" s="27" t="str">
        <f t="shared" si="12"/>
        <v/>
      </c>
    </row>
    <row r="74" spans="1:15" ht="15.6" x14ac:dyDescent="0.25">
      <c r="A74" s="79" t="str">
        <f t="shared" si="13"/>
        <v/>
      </c>
      <c r="B74" s="23"/>
      <c r="C74" s="84"/>
      <c r="D74" s="28" t="str">
        <f>IF(C74="","",VLOOKUP(C74,'بيانات الموظفين'!$B$3:$I$117,2,0))</f>
        <v/>
      </c>
      <c r="E74" s="24"/>
      <c r="F74" s="24"/>
      <c r="G74" s="60"/>
      <c r="H74" s="29" t="str">
        <f>IF(C74="","",VLOOKUP(C74,'بيانات الموظفين'!$B$3:$I$117,6,0))</f>
        <v/>
      </c>
      <c r="I74" s="29" t="str">
        <f>IF(C74="","",VLOOKUP(C74,'بيانات الموظفين'!$B$3:$I$117,7,0))</f>
        <v/>
      </c>
      <c r="J74" s="62" t="str">
        <f t="shared" ref="J74:J137" si="14">IF(D74="","",I74-H74)</f>
        <v/>
      </c>
      <c r="K74" s="25" t="str">
        <f t="shared" si="8"/>
        <v/>
      </c>
      <c r="L74" s="26" t="str">
        <f t="shared" si="9"/>
        <v/>
      </c>
      <c r="M74" s="26" t="str">
        <f t="shared" si="10"/>
        <v/>
      </c>
      <c r="N74" s="26" t="str">
        <f t="shared" si="11"/>
        <v/>
      </c>
      <c r="O74" s="27" t="str">
        <f t="shared" si="12"/>
        <v/>
      </c>
    </row>
    <row r="75" spans="1:15" ht="15.6" x14ac:dyDescent="0.25">
      <c r="A75" s="79" t="str">
        <f t="shared" si="13"/>
        <v/>
      </c>
      <c r="B75" s="23"/>
      <c r="C75" s="84"/>
      <c r="D75" s="28" t="str">
        <f>IF(C75="","",VLOOKUP(C75,'بيانات الموظفين'!$B$3:$I$117,2,0))</f>
        <v/>
      </c>
      <c r="E75" s="24"/>
      <c r="F75" s="24"/>
      <c r="G75" s="60"/>
      <c r="H75" s="29" t="str">
        <f>IF(C75="","",VLOOKUP(C75,'بيانات الموظفين'!$B$3:$I$117,6,0))</f>
        <v/>
      </c>
      <c r="I75" s="29" t="str">
        <f>IF(C75="","",VLOOKUP(C75,'بيانات الموظفين'!$B$3:$I$117,7,0))</f>
        <v/>
      </c>
      <c r="J75" s="62" t="str">
        <f t="shared" si="14"/>
        <v/>
      </c>
      <c r="K75" s="25" t="str">
        <f t="shared" si="8"/>
        <v/>
      </c>
      <c r="L75" s="26" t="str">
        <f t="shared" si="9"/>
        <v/>
      </c>
      <c r="M75" s="26" t="str">
        <f t="shared" si="10"/>
        <v/>
      </c>
      <c r="N75" s="26" t="str">
        <f t="shared" si="11"/>
        <v/>
      </c>
      <c r="O75" s="27" t="str">
        <f t="shared" si="12"/>
        <v/>
      </c>
    </row>
    <row r="76" spans="1:15" ht="15.6" x14ac:dyDescent="0.25">
      <c r="A76" s="79" t="str">
        <f t="shared" si="13"/>
        <v/>
      </c>
      <c r="B76" s="23"/>
      <c r="C76" s="84"/>
      <c r="D76" s="28" t="str">
        <f>IF(C76="","",VLOOKUP(C76,'بيانات الموظفين'!$B$3:$I$117,2,0))</f>
        <v/>
      </c>
      <c r="E76" s="24"/>
      <c r="F76" s="24"/>
      <c r="G76" s="60"/>
      <c r="H76" s="29" t="str">
        <f>IF(C76="","",VLOOKUP(C76,'بيانات الموظفين'!$B$3:$I$117,6,0))</f>
        <v/>
      </c>
      <c r="I76" s="29" t="str">
        <f>IF(C76="","",VLOOKUP(C76,'بيانات الموظفين'!$B$3:$I$117,7,0))</f>
        <v/>
      </c>
      <c r="J76" s="62" t="str">
        <f t="shared" si="14"/>
        <v/>
      </c>
      <c r="K76" s="25" t="str">
        <f t="shared" si="8"/>
        <v/>
      </c>
      <c r="L76" s="26" t="str">
        <f t="shared" si="9"/>
        <v/>
      </c>
      <c r="M76" s="26" t="str">
        <f t="shared" si="10"/>
        <v/>
      </c>
      <c r="N76" s="26" t="str">
        <f t="shared" si="11"/>
        <v/>
      </c>
      <c r="O76" s="27" t="str">
        <f t="shared" si="12"/>
        <v/>
      </c>
    </row>
    <row r="77" spans="1:15" ht="15.6" x14ac:dyDescent="0.25">
      <c r="A77" s="79" t="str">
        <f t="shared" si="13"/>
        <v/>
      </c>
      <c r="B77" s="23"/>
      <c r="C77" s="84"/>
      <c r="D77" s="28" t="str">
        <f>IF(C77="","",VLOOKUP(C77,'بيانات الموظفين'!$B$3:$I$117,2,0))</f>
        <v/>
      </c>
      <c r="E77" s="24"/>
      <c r="F77" s="24"/>
      <c r="G77" s="60"/>
      <c r="H77" s="29" t="str">
        <f>IF(C77="","",VLOOKUP(C77,'بيانات الموظفين'!$B$3:$I$117,6,0))</f>
        <v/>
      </c>
      <c r="I77" s="29" t="str">
        <f>IF(C77="","",VLOOKUP(C77,'بيانات الموظفين'!$B$3:$I$117,7,0))</f>
        <v/>
      </c>
      <c r="J77" s="62" t="str">
        <f t="shared" si="14"/>
        <v/>
      </c>
      <c r="K77" s="25" t="str">
        <f t="shared" si="8"/>
        <v/>
      </c>
      <c r="L77" s="26" t="str">
        <f t="shared" si="9"/>
        <v/>
      </c>
      <c r="M77" s="26" t="str">
        <f t="shared" si="10"/>
        <v/>
      </c>
      <c r="N77" s="26" t="str">
        <f t="shared" si="11"/>
        <v/>
      </c>
      <c r="O77" s="27" t="str">
        <f t="shared" si="12"/>
        <v/>
      </c>
    </row>
    <row r="78" spans="1:15" ht="15.6" x14ac:dyDescent="0.25">
      <c r="A78" s="79" t="str">
        <f t="shared" si="13"/>
        <v/>
      </c>
      <c r="B78" s="23"/>
      <c r="C78" s="84"/>
      <c r="D78" s="28" t="str">
        <f>IF(C78="","",VLOOKUP(C78,'بيانات الموظفين'!$B$3:$I$117,2,0))</f>
        <v/>
      </c>
      <c r="E78" s="24"/>
      <c r="F78" s="24"/>
      <c r="G78" s="60"/>
      <c r="H78" s="29" t="str">
        <f>IF(C78="","",VLOOKUP(C78,'بيانات الموظفين'!$B$3:$I$117,6,0))</f>
        <v/>
      </c>
      <c r="I78" s="29" t="str">
        <f>IF(C78="","",VLOOKUP(C78,'بيانات الموظفين'!$B$3:$I$117,7,0))</f>
        <v/>
      </c>
      <c r="J78" s="62" t="str">
        <f t="shared" si="14"/>
        <v/>
      </c>
      <c r="K78" s="25" t="str">
        <f t="shared" si="8"/>
        <v/>
      </c>
      <c r="L78" s="26" t="str">
        <f t="shared" si="9"/>
        <v/>
      </c>
      <c r="M78" s="26" t="str">
        <f t="shared" si="10"/>
        <v/>
      </c>
      <c r="N78" s="26" t="str">
        <f t="shared" si="11"/>
        <v/>
      </c>
      <c r="O78" s="27" t="str">
        <f t="shared" si="12"/>
        <v/>
      </c>
    </row>
    <row r="79" spans="1:15" ht="15.6" x14ac:dyDescent="0.25">
      <c r="A79" s="79" t="str">
        <f t="shared" si="13"/>
        <v/>
      </c>
      <c r="B79" s="23"/>
      <c r="C79" s="84"/>
      <c r="D79" s="28" t="str">
        <f>IF(C79="","",VLOOKUP(C79,'بيانات الموظفين'!$B$3:$I$117,2,0))</f>
        <v/>
      </c>
      <c r="E79" s="24"/>
      <c r="F79" s="24"/>
      <c r="G79" s="60"/>
      <c r="H79" s="29" t="str">
        <f>IF(C79="","",VLOOKUP(C79,'بيانات الموظفين'!$B$3:$I$117,6,0))</f>
        <v/>
      </c>
      <c r="I79" s="29" t="str">
        <f>IF(C79="","",VLOOKUP(C79,'بيانات الموظفين'!$B$3:$I$117,7,0))</f>
        <v/>
      </c>
      <c r="J79" s="62" t="str">
        <f t="shared" si="14"/>
        <v/>
      </c>
      <c r="K79" s="25" t="str">
        <f t="shared" si="8"/>
        <v/>
      </c>
      <c r="L79" s="26" t="str">
        <f t="shared" si="9"/>
        <v/>
      </c>
      <c r="M79" s="26" t="str">
        <f t="shared" si="10"/>
        <v/>
      </c>
      <c r="N79" s="26" t="str">
        <f t="shared" si="11"/>
        <v/>
      </c>
      <c r="O79" s="27" t="str">
        <f t="shared" si="12"/>
        <v/>
      </c>
    </row>
    <row r="80" spans="1:15" ht="15.6" x14ac:dyDescent="0.25">
      <c r="A80" s="79" t="str">
        <f t="shared" si="13"/>
        <v/>
      </c>
      <c r="B80" s="23"/>
      <c r="C80" s="84"/>
      <c r="D80" s="28" t="str">
        <f>IF(C80="","",VLOOKUP(C80,'بيانات الموظفين'!$B$3:$I$117,2,0))</f>
        <v/>
      </c>
      <c r="E80" s="24"/>
      <c r="F80" s="24"/>
      <c r="G80" s="60"/>
      <c r="H80" s="29" t="str">
        <f>IF(C80="","",VLOOKUP(C80,'بيانات الموظفين'!$B$3:$I$117,6,0))</f>
        <v/>
      </c>
      <c r="I80" s="29" t="str">
        <f>IF(C80="","",VLOOKUP(C80,'بيانات الموظفين'!$B$3:$I$117,7,0))</f>
        <v/>
      </c>
      <c r="J80" s="62" t="str">
        <f t="shared" si="14"/>
        <v/>
      </c>
      <c r="K80" s="25" t="str">
        <f t="shared" ref="K80:K143" si="15">IF(E80&gt;H80,E80-H80,"")</f>
        <v/>
      </c>
      <c r="L80" s="26" t="str">
        <f t="shared" ref="L80:L143" si="16">IF(F80&lt;I80,I80-F80,"")</f>
        <v/>
      </c>
      <c r="M80" s="26" t="str">
        <f t="shared" ref="M80:M143" si="17">IF(SUM(K80,L80)-SUM(N80,O80)&gt;=$D$3,$D$3,"")</f>
        <v/>
      </c>
      <c r="N80" s="26" t="str">
        <f t="shared" ref="N80:N143" si="18">IF(E80&lt;H80,H80-E80,"")</f>
        <v/>
      </c>
      <c r="O80" s="27" t="str">
        <f t="shared" ref="O80:O143" si="19">IF(F80&gt;I80,F80-I80,"")</f>
        <v/>
      </c>
    </row>
    <row r="81" spans="1:15" ht="15.6" x14ac:dyDescent="0.25">
      <c r="A81" s="79" t="str">
        <f t="shared" si="13"/>
        <v/>
      </c>
      <c r="B81" s="23"/>
      <c r="C81" s="84"/>
      <c r="D81" s="28" t="str">
        <f>IF(C81="","",VLOOKUP(C81,'بيانات الموظفين'!$B$3:$I$117,2,0))</f>
        <v/>
      </c>
      <c r="E81" s="24"/>
      <c r="F81" s="24"/>
      <c r="G81" s="60"/>
      <c r="H81" s="29" t="str">
        <f>IF(C81="","",VLOOKUP(C81,'بيانات الموظفين'!$B$3:$I$117,6,0))</f>
        <v/>
      </c>
      <c r="I81" s="29" t="str">
        <f>IF(C81="","",VLOOKUP(C81,'بيانات الموظفين'!$B$3:$I$117,7,0))</f>
        <v/>
      </c>
      <c r="J81" s="62" t="str">
        <f t="shared" si="14"/>
        <v/>
      </c>
      <c r="K81" s="25" t="str">
        <f t="shared" si="15"/>
        <v/>
      </c>
      <c r="L81" s="26" t="str">
        <f t="shared" si="16"/>
        <v/>
      </c>
      <c r="M81" s="26" t="str">
        <f t="shared" si="17"/>
        <v/>
      </c>
      <c r="N81" s="26" t="str">
        <f t="shared" si="18"/>
        <v/>
      </c>
      <c r="O81" s="27" t="str">
        <f t="shared" si="19"/>
        <v/>
      </c>
    </row>
    <row r="82" spans="1:15" ht="15.6" x14ac:dyDescent="0.25">
      <c r="A82" s="79" t="str">
        <f t="shared" si="13"/>
        <v/>
      </c>
      <c r="B82" s="23"/>
      <c r="C82" s="84"/>
      <c r="D82" s="28" t="str">
        <f>IF(C82="","",VLOOKUP(C82,'بيانات الموظفين'!$B$3:$I$117,2,0))</f>
        <v/>
      </c>
      <c r="E82" s="24"/>
      <c r="F82" s="24"/>
      <c r="G82" s="60"/>
      <c r="H82" s="29" t="str">
        <f>IF(C82="","",VLOOKUP(C82,'بيانات الموظفين'!$B$3:$I$117,6,0))</f>
        <v/>
      </c>
      <c r="I82" s="29" t="str">
        <f>IF(C82="","",VLOOKUP(C82,'بيانات الموظفين'!$B$3:$I$117,7,0))</f>
        <v/>
      </c>
      <c r="J82" s="62" t="str">
        <f t="shared" si="14"/>
        <v/>
      </c>
      <c r="K82" s="25" t="str">
        <f t="shared" si="15"/>
        <v/>
      </c>
      <c r="L82" s="26" t="str">
        <f t="shared" si="16"/>
        <v/>
      </c>
      <c r="M82" s="26" t="str">
        <f t="shared" si="17"/>
        <v/>
      </c>
      <c r="N82" s="26" t="str">
        <f t="shared" si="18"/>
        <v/>
      </c>
      <c r="O82" s="27" t="str">
        <f t="shared" si="19"/>
        <v/>
      </c>
    </row>
    <row r="83" spans="1:15" ht="15.6" x14ac:dyDescent="0.25">
      <c r="A83" s="79" t="str">
        <f t="shared" si="13"/>
        <v/>
      </c>
      <c r="B83" s="23"/>
      <c r="C83" s="84"/>
      <c r="D83" s="28" t="str">
        <f>IF(C83="","",VLOOKUP(C83,'بيانات الموظفين'!$B$3:$I$117,2,0))</f>
        <v/>
      </c>
      <c r="E83" s="24"/>
      <c r="F83" s="24"/>
      <c r="G83" s="60"/>
      <c r="H83" s="29" t="str">
        <f>IF(C83="","",VLOOKUP(C83,'بيانات الموظفين'!$B$3:$I$117,6,0))</f>
        <v/>
      </c>
      <c r="I83" s="29" t="str">
        <f>IF(C83="","",VLOOKUP(C83,'بيانات الموظفين'!$B$3:$I$117,7,0))</f>
        <v/>
      </c>
      <c r="J83" s="62" t="str">
        <f t="shared" si="14"/>
        <v/>
      </c>
      <c r="K83" s="25" t="str">
        <f t="shared" si="15"/>
        <v/>
      </c>
      <c r="L83" s="26" t="str">
        <f t="shared" si="16"/>
        <v/>
      </c>
      <c r="M83" s="26" t="str">
        <f t="shared" si="17"/>
        <v/>
      </c>
      <c r="N83" s="26" t="str">
        <f t="shared" si="18"/>
        <v/>
      </c>
      <c r="O83" s="27" t="str">
        <f t="shared" si="19"/>
        <v/>
      </c>
    </row>
    <row r="84" spans="1:15" ht="15.6" x14ac:dyDescent="0.25">
      <c r="A84" s="79" t="str">
        <f t="shared" si="13"/>
        <v/>
      </c>
      <c r="B84" s="23"/>
      <c r="C84" s="84"/>
      <c r="D84" s="28" t="str">
        <f>IF(C84="","",VLOOKUP(C84,'بيانات الموظفين'!$B$3:$I$117,2,0))</f>
        <v/>
      </c>
      <c r="E84" s="24"/>
      <c r="F84" s="24"/>
      <c r="G84" s="60"/>
      <c r="H84" s="29" t="str">
        <f>IF(C84="","",VLOOKUP(C84,'بيانات الموظفين'!$B$3:$I$117,6,0))</f>
        <v/>
      </c>
      <c r="I84" s="29" t="str">
        <f>IF(C84="","",VLOOKUP(C84,'بيانات الموظفين'!$B$3:$I$117,7,0))</f>
        <v/>
      </c>
      <c r="J84" s="62" t="str">
        <f t="shared" si="14"/>
        <v/>
      </c>
      <c r="K84" s="25" t="str">
        <f t="shared" si="15"/>
        <v/>
      </c>
      <c r="L84" s="26" t="str">
        <f t="shared" si="16"/>
        <v/>
      </c>
      <c r="M84" s="26" t="str">
        <f t="shared" si="17"/>
        <v/>
      </c>
      <c r="N84" s="26" t="str">
        <f t="shared" si="18"/>
        <v/>
      </c>
      <c r="O84" s="27" t="str">
        <f t="shared" si="19"/>
        <v/>
      </c>
    </row>
    <row r="85" spans="1:15" ht="15.6" x14ac:dyDescent="0.25">
      <c r="A85" s="79" t="str">
        <f t="shared" si="13"/>
        <v/>
      </c>
      <c r="B85" s="23"/>
      <c r="C85" s="84"/>
      <c r="D85" s="28" t="str">
        <f>IF(C85="","",VLOOKUP(C85,'بيانات الموظفين'!$B$3:$I$117,2,0))</f>
        <v/>
      </c>
      <c r="E85" s="24"/>
      <c r="F85" s="24"/>
      <c r="G85" s="60"/>
      <c r="H85" s="29" t="str">
        <f>IF(C85="","",VLOOKUP(C85,'بيانات الموظفين'!$B$3:$I$117,6,0))</f>
        <v/>
      </c>
      <c r="I85" s="29" t="str">
        <f>IF(C85="","",VLOOKUP(C85,'بيانات الموظفين'!$B$3:$I$117,7,0))</f>
        <v/>
      </c>
      <c r="J85" s="62" t="str">
        <f t="shared" si="14"/>
        <v/>
      </c>
      <c r="K85" s="25" t="str">
        <f t="shared" si="15"/>
        <v/>
      </c>
      <c r="L85" s="26" t="str">
        <f t="shared" si="16"/>
        <v/>
      </c>
      <c r="M85" s="26" t="str">
        <f t="shared" si="17"/>
        <v/>
      </c>
      <c r="N85" s="26" t="str">
        <f t="shared" si="18"/>
        <v/>
      </c>
      <c r="O85" s="27" t="str">
        <f t="shared" si="19"/>
        <v/>
      </c>
    </row>
    <row r="86" spans="1:15" ht="15.6" x14ac:dyDescent="0.25">
      <c r="A86" s="79" t="str">
        <f t="shared" si="13"/>
        <v/>
      </c>
      <c r="B86" s="23"/>
      <c r="C86" s="84"/>
      <c r="D86" s="28" t="str">
        <f>IF(C86="","",VLOOKUP(C86,'بيانات الموظفين'!$B$3:$I$117,2,0))</f>
        <v/>
      </c>
      <c r="E86" s="24"/>
      <c r="F86" s="24"/>
      <c r="G86" s="60"/>
      <c r="H86" s="29" t="str">
        <f>IF(C86="","",VLOOKUP(C86,'بيانات الموظفين'!$B$3:$I$117,6,0))</f>
        <v/>
      </c>
      <c r="I86" s="29" t="str">
        <f>IF(C86="","",VLOOKUP(C86,'بيانات الموظفين'!$B$3:$I$117,7,0))</f>
        <v/>
      </c>
      <c r="J86" s="62" t="str">
        <f t="shared" si="14"/>
        <v/>
      </c>
      <c r="K86" s="25" t="str">
        <f t="shared" si="15"/>
        <v/>
      </c>
      <c r="L86" s="26" t="str">
        <f t="shared" si="16"/>
        <v/>
      </c>
      <c r="M86" s="26" t="str">
        <f t="shared" si="17"/>
        <v/>
      </c>
      <c r="N86" s="26" t="str">
        <f t="shared" si="18"/>
        <v/>
      </c>
      <c r="O86" s="27" t="str">
        <f t="shared" si="19"/>
        <v/>
      </c>
    </row>
    <row r="87" spans="1:15" ht="15.6" x14ac:dyDescent="0.25">
      <c r="A87" s="79" t="str">
        <f t="shared" si="13"/>
        <v/>
      </c>
      <c r="B87" s="23"/>
      <c r="C87" s="84"/>
      <c r="D87" s="28" t="str">
        <f>IF(C87="","",VLOOKUP(C87,'بيانات الموظفين'!$B$3:$I$117,2,0))</f>
        <v/>
      </c>
      <c r="E87" s="24"/>
      <c r="F87" s="24"/>
      <c r="G87" s="60"/>
      <c r="H87" s="29" t="str">
        <f>IF(C87="","",VLOOKUP(C87,'بيانات الموظفين'!$B$3:$I$117,6,0))</f>
        <v/>
      </c>
      <c r="I87" s="29" t="str">
        <f>IF(C87="","",VLOOKUP(C87,'بيانات الموظفين'!$B$3:$I$117,7,0))</f>
        <v/>
      </c>
      <c r="J87" s="62" t="str">
        <f t="shared" si="14"/>
        <v/>
      </c>
      <c r="K87" s="25" t="str">
        <f t="shared" si="15"/>
        <v/>
      </c>
      <c r="L87" s="26" t="str">
        <f t="shared" si="16"/>
        <v/>
      </c>
      <c r="M87" s="26" t="str">
        <f t="shared" si="17"/>
        <v/>
      </c>
      <c r="N87" s="26" t="str">
        <f t="shared" si="18"/>
        <v/>
      </c>
      <c r="O87" s="27" t="str">
        <f t="shared" si="19"/>
        <v/>
      </c>
    </row>
    <row r="88" spans="1:15" ht="15.6" x14ac:dyDescent="0.25">
      <c r="A88" s="79" t="str">
        <f t="shared" si="13"/>
        <v/>
      </c>
      <c r="B88" s="23"/>
      <c r="C88" s="84"/>
      <c r="D88" s="28" t="str">
        <f>IF(C88="","",VLOOKUP(C88,'بيانات الموظفين'!$B$3:$I$117,2,0))</f>
        <v/>
      </c>
      <c r="E88" s="24"/>
      <c r="F88" s="24"/>
      <c r="G88" s="60"/>
      <c r="H88" s="29" t="str">
        <f>IF(C88="","",VLOOKUP(C88,'بيانات الموظفين'!$B$3:$I$117,6,0))</f>
        <v/>
      </c>
      <c r="I88" s="29" t="str">
        <f>IF(C88="","",VLOOKUP(C88,'بيانات الموظفين'!$B$3:$I$117,7,0))</f>
        <v/>
      </c>
      <c r="J88" s="62" t="str">
        <f t="shared" si="14"/>
        <v/>
      </c>
      <c r="K88" s="25" t="str">
        <f t="shared" si="15"/>
        <v/>
      </c>
      <c r="L88" s="26" t="str">
        <f t="shared" si="16"/>
        <v/>
      </c>
      <c r="M88" s="26" t="str">
        <f t="shared" si="17"/>
        <v/>
      </c>
      <c r="N88" s="26" t="str">
        <f t="shared" si="18"/>
        <v/>
      </c>
      <c r="O88" s="27" t="str">
        <f t="shared" si="19"/>
        <v/>
      </c>
    </row>
    <row r="89" spans="1:15" ht="15.6" x14ac:dyDescent="0.25">
      <c r="A89" s="79" t="str">
        <f t="shared" si="13"/>
        <v/>
      </c>
      <c r="B89" s="23"/>
      <c r="C89" s="84"/>
      <c r="D89" s="28" t="str">
        <f>IF(C89="","",VLOOKUP(C89,'بيانات الموظفين'!$B$3:$I$117,2,0))</f>
        <v/>
      </c>
      <c r="E89" s="24"/>
      <c r="F89" s="24"/>
      <c r="G89" s="60"/>
      <c r="H89" s="29" t="str">
        <f>IF(C89="","",VLOOKUP(C89,'بيانات الموظفين'!$B$3:$I$117,6,0))</f>
        <v/>
      </c>
      <c r="I89" s="29" t="str">
        <f>IF(C89="","",VLOOKUP(C89,'بيانات الموظفين'!$B$3:$I$117,7,0))</f>
        <v/>
      </c>
      <c r="J89" s="62" t="str">
        <f t="shared" si="14"/>
        <v/>
      </c>
      <c r="K89" s="25" t="str">
        <f t="shared" si="15"/>
        <v/>
      </c>
      <c r="L89" s="26" t="str">
        <f t="shared" si="16"/>
        <v/>
      </c>
      <c r="M89" s="26" t="str">
        <f t="shared" si="17"/>
        <v/>
      </c>
      <c r="N89" s="26" t="str">
        <f t="shared" si="18"/>
        <v/>
      </c>
      <c r="O89" s="27" t="str">
        <f t="shared" si="19"/>
        <v/>
      </c>
    </row>
    <row r="90" spans="1:15" ht="15.6" x14ac:dyDescent="0.25">
      <c r="A90" s="79" t="str">
        <f t="shared" si="13"/>
        <v/>
      </c>
      <c r="B90" s="23"/>
      <c r="C90" s="84"/>
      <c r="D90" s="28" t="str">
        <f>IF(C90="","",VLOOKUP(C90,'بيانات الموظفين'!$B$3:$I$117,2,0))</f>
        <v/>
      </c>
      <c r="E90" s="24"/>
      <c r="F90" s="24"/>
      <c r="G90" s="60"/>
      <c r="H90" s="29" t="str">
        <f>IF(C90="","",VLOOKUP(C90,'بيانات الموظفين'!$B$3:$I$117,6,0))</f>
        <v/>
      </c>
      <c r="I90" s="29" t="str">
        <f>IF(C90="","",VLOOKUP(C90,'بيانات الموظفين'!$B$3:$I$117,7,0))</f>
        <v/>
      </c>
      <c r="J90" s="62" t="str">
        <f t="shared" si="14"/>
        <v/>
      </c>
      <c r="K90" s="25" t="str">
        <f t="shared" si="15"/>
        <v/>
      </c>
      <c r="L90" s="26" t="str">
        <f t="shared" si="16"/>
        <v/>
      </c>
      <c r="M90" s="26" t="str">
        <f t="shared" si="17"/>
        <v/>
      </c>
      <c r="N90" s="26" t="str">
        <f t="shared" si="18"/>
        <v/>
      </c>
      <c r="O90" s="27" t="str">
        <f t="shared" si="19"/>
        <v/>
      </c>
    </row>
    <row r="91" spans="1:15" ht="15.6" x14ac:dyDescent="0.25">
      <c r="A91" s="79" t="str">
        <f t="shared" si="13"/>
        <v/>
      </c>
      <c r="B91" s="23"/>
      <c r="C91" s="84"/>
      <c r="D91" s="28" t="str">
        <f>IF(C91="","",VLOOKUP(C91,'بيانات الموظفين'!$B$3:$I$117,2,0))</f>
        <v/>
      </c>
      <c r="E91" s="24"/>
      <c r="F91" s="24"/>
      <c r="G91" s="60"/>
      <c r="H91" s="29" t="str">
        <f>IF(C91="","",VLOOKUP(C91,'بيانات الموظفين'!$B$3:$I$117,6,0))</f>
        <v/>
      </c>
      <c r="I91" s="29" t="str">
        <f>IF(C91="","",VLOOKUP(C91,'بيانات الموظفين'!$B$3:$I$117,7,0))</f>
        <v/>
      </c>
      <c r="J91" s="62" t="str">
        <f t="shared" si="14"/>
        <v/>
      </c>
      <c r="K91" s="25" t="str">
        <f t="shared" si="15"/>
        <v/>
      </c>
      <c r="L91" s="26" t="str">
        <f t="shared" si="16"/>
        <v/>
      </c>
      <c r="M91" s="26" t="str">
        <f t="shared" si="17"/>
        <v/>
      </c>
      <c r="N91" s="26" t="str">
        <f t="shared" si="18"/>
        <v/>
      </c>
      <c r="O91" s="27" t="str">
        <f t="shared" si="19"/>
        <v/>
      </c>
    </row>
    <row r="92" spans="1:15" ht="15.6" x14ac:dyDescent="0.25">
      <c r="A92" s="79" t="str">
        <f t="shared" si="13"/>
        <v/>
      </c>
      <c r="B92" s="23"/>
      <c r="C92" s="84"/>
      <c r="D92" s="28" t="str">
        <f>IF(C92="","",VLOOKUP(C92,'بيانات الموظفين'!$B$3:$I$117,2,0))</f>
        <v/>
      </c>
      <c r="E92" s="24"/>
      <c r="F92" s="24"/>
      <c r="G92" s="60"/>
      <c r="H92" s="29" t="str">
        <f>IF(C92="","",VLOOKUP(C92,'بيانات الموظفين'!$B$3:$I$117,6,0))</f>
        <v/>
      </c>
      <c r="I92" s="29" t="str">
        <f>IF(C92="","",VLOOKUP(C92,'بيانات الموظفين'!$B$3:$I$117,7,0))</f>
        <v/>
      </c>
      <c r="J92" s="62" t="str">
        <f t="shared" si="14"/>
        <v/>
      </c>
      <c r="K92" s="25" t="str">
        <f t="shared" si="15"/>
        <v/>
      </c>
      <c r="L92" s="26" t="str">
        <f t="shared" si="16"/>
        <v/>
      </c>
      <c r="M92" s="26" t="str">
        <f t="shared" si="17"/>
        <v/>
      </c>
      <c r="N92" s="26" t="str">
        <f t="shared" si="18"/>
        <v/>
      </c>
      <c r="O92" s="27" t="str">
        <f t="shared" si="19"/>
        <v/>
      </c>
    </row>
    <row r="93" spans="1:15" ht="15.6" x14ac:dyDescent="0.25">
      <c r="A93" s="79" t="str">
        <f t="shared" si="13"/>
        <v/>
      </c>
      <c r="B93" s="23"/>
      <c r="C93" s="84"/>
      <c r="D93" s="28" t="str">
        <f>IF(C93="","",VLOOKUP(C93,'بيانات الموظفين'!$B$3:$I$117,2,0))</f>
        <v/>
      </c>
      <c r="E93" s="24"/>
      <c r="F93" s="24"/>
      <c r="G93" s="60"/>
      <c r="H93" s="29" t="str">
        <f>IF(C93="","",VLOOKUP(C93,'بيانات الموظفين'!$B$3:$I$117,6,0))</f>
        <v/>
      </c>
      <c r="I93" s="29" t="str">
        <f>IF(C93="","",VLOOKUP(C93,'بيانات الموظفين'!$B$3:$I$117,7,0))</f>
        <v/>
      </c>
      <c r="J93" s="62" t="str">
        <f t="shared" si="14"/>
        <v/>
      </c>
      <c r="K93" s="25" t="str">
        <f t="shared" si="15"/>
        <v/>
      </c>
      <c r="L93" s="26" t="str">
        <f t="shared" si="16"/>
        <v/>
      </c>
      <c r="M93" s="26" t="str">
        <f t="shared" si="17"/>
        <v/>
      </c>
      <c r="N93" s="26" t="str">
        <f t="shared" si="18"/>
        <v/>
      </c>
      <c r="O93" s="27" t="str">
        <f t="shared" si="19"/>
        <v/>
      </c>
    </row>
    <row r="94" spans="1:15" ht="15.6" x14ac:dyDescent="0.25">
      <c r="A94" s="79" t="str">
        <f t="shared" si="13"/>
        <v/>
      </c>
      <c r="B94" s="23"/>
      <c r="C94" s="84"/>
      <c r="D94" s="28" t="str">
        <f>IF(C94="","",VLOOKUP(C94,'بيانات الموظفين'!$B$3:$I$117,2,0))</f>
        <v/>
      </c>
      <c r="E94" s="24"/>
      <c r="F94" s="24"/>
      <c r="G94" s="60"/>
      <c r="H94" s="29" t="str">
        <f>IF(C94="","",VLOOKUP(C94,'بيانات الموظفين'!$B$3:$I$117,6,0))</f>
        <v/>
      </c>
      <c r="I94" s="29" t="str">
        <f>IF(C94="","",VLOOKUP(C94,'بيانات الموظفين'!$B$3:$I$117,7,0))</f>
        <v/>
      </c>
      <c r="J94" s="62" t="str">
        <f t="shared" si="14"/>
        <v/>
      </c>
      <c r="K94" s="25" t="str">
        <f t="shared" si="15"/>
        <v/>
      </c>
      <c r="L94" s="26" t="str">
        <f t="shared" si="16"/>
        <v/>
      </c>
      <c r="M94" s="26" t="str">
        <f t="shared" si="17"/>
        <v/>
      </c>
      <c r="N94" s="26" t="str">
        <f t="shared" si="18"/>
        <v/>
      </c>
      <c r="O94" s="27" t="str">
        <f t="shared" si="19"/>
        <v/>
      </c>
    </row>
    <row r="95" spans="1:15" ht="15.6" x14ac:dyDescent="0.25">
      <c r="A95" s="79" t="str">
        <f t="shared" si="13"/>
        <v/>
      </c>
      <c r="B95" s="23"/>
      <c r="C95" s="84"/>
      <c r="D95" s="28" t="str">
        <f>IF(C95="","",VLOOKUP(C95,'بيانات الموظفين'!$B$3:$I$117,2,0))</f>
        <v/>
      </c>
      <c r="E95" s="24"/>
      <c r="F95" s="24"/>
      <c r="G95" s="60"/>
      <c r="H95" s="29" t="str">
        <f>IF(C95="","",VLOOKUP(C95,'بيانات الموظفين'!$B$3:$I$117,6,0))</f>
        <v/>
      </c>
      <c r="I95" s="29" t="str">
        <f>IF(C95="","",VLOOKUP(C95,'بيانات الموظفين'!$B$3:$I$117,7,0))</f>
        <v/>
      </c>
      <c r="J95" s="62" t="str">
        <f t="shared" si="14"/>
        <v/>
      </c>
      <c r="K95" s="25" t="str">
        <f t="shared" si="15"/>
        <v/>
      </c>
      <c r="L95" s="26" t="str">
        <f t="shared" si="16"/>
        <v/>
      </c>
      <c r="M95" s="26" t="str">
        <f t="shared" si="17"/>
        <v/>
      </c>
      <c r="N95" s="26" t="str">
        <f t="shared" si="18"/>
        <v/>
      </c>
      <c r="O95" s="27" t="str">
        <f t="shared" si="19"/>
        <v/>
      </c>
    </row>
    <row r="96" spans="1:15" ht="15.6" x14ac:dyDescent="0.25">
      <c r="A96" s="79" t="str">
        <f t="shared" si="13"/>
        <v/>
      </c>
      <c r="B96" s="23"/>
      <c r="C96" s="84"/>
      <c r="D96" s="28" t="str">
        <f>IF(C96="","",VLOOKUP(C96,'بيانات الموظفين'!$B$3:$I$117,2,0))</f>
        <v/>
      </c>
      <c r="E96" s="24"/>
      <c r="F96" s="24"/>
      <c r="G96" s="60"/>
      <c r="H96" s="29" t="str">
        <f>IF(C96="","",VLOOKUP(C96,'بيانات الموظفين'!$B$3:$I$117,6,0))</f>
        <v/>
      </c>
      <c r="I96" s="29" t="str">
        <f>IF(C96="","",VLOOKUP(C96,'بيانات الموظفين'!$B$3:$I$117,7,0))</f>
        <v/>
      </c>
      <c r="J96" s="62" t="str">
        <f t="shared" si="14"/>
        <v/>
      </c>
      <c r="K96" s="25" t="str">
        <f t="shared" si="15"/>
        <v/>
      </c>
      <c r="L96" s="26" t="str">
        <f t="shared" si="16"/>
        <v/>
      </c>
      <c r="M96" s="26" t="str">
        <f t="shared" si="17"/>
        <v/>
      </c>
      <c r="N96" s="26" t="str">
        <f t="shared" si="18"/>
        <v/>
      </c>
      <c r="O96" s="27" t="str">
        <f t="shared" si="19"/>
        <v/>
      </c>
    </row>
    <row r="97" spans="1:15" ht="15.6" x14ac:dyDescent="0.25">
      <c r="A97" s="79" t="str">
        <f t="shared" si="13"/>
        <v/>
      </c>
      <c r="B97" s="23"/>
      <c r="C97" s="84"/>
      <c r="D97" s="28" t="str">
        <f>IF(C97="","",VLOOKUP(C97,'بيانات الموظفين'!$B$3:$I$117,2,0))</f>
        <v/>
      </c>
      <c r="E97" s="24"/>
      <c r="F97" s="24"/>
      <c r="G97" s="60"/>
      <c r="H97" s="29" t="str">
        <f>IF(C97="","",VLOOKUP(C97,'بيانات الموظفين'!$B$3:$I$117,6,0))</f>
        <v/>
      </c>
      <c r="I97" s="29" t="str">
        <f>IF(C97="","",VLOOKUP(C97,'بيانات الموظفين'!$B$3:$I$117,7,0))</f>
        <v/>
      </c>
      <c r="J97" s="62" t="str">
        <f t="shared" si="14"/>
        <v/>
      </c>
      <c r="K97" s="25" t="str">
        <f t="shared" si="15"/>
        <v/>
      </c>
      <c r="L97" s="26" t="str">
        <f t="shared" si="16"/>
        <v/>
      </c>
      <c r="M97" s="26" t="str">
        <f t="shared" si="17"/>
        <v/>
      </c>
      <c r="N97" s="26" t="str">
        <f t="shared" si="18"/>
        <v/>
      </c>
      <c r="O97" s="27" t="str">
        <f t="shared" si="19"/>
        <v/>
      </c>
    </row>
    <row r="98" spans="1:15" ht="15.6" x14ac:dyDescent="0.25">
      <c r="A98" s="79" t="str">
        <f t="shared" si="13"/>
        <v/>
      </c>
      <c r="B98" s="23"/>
      <c r="C98" s="84"/>
      <c r="D98" s="28" t="str">
        <f>IF(C98="","",VLOOKUP(C98,'بيانات الموظفين'!$B$3:$I$117,2,0))</f>
        <v/>
      </c>
      <c r="E98" s="24"/>
      <c r="F98" s="24"/>
      <c r="G98" s="60"/>
      <c r="H98" s="29" t="str">
        <f>IF(C98="","",VLOOKUP(C98,'بيانات الموظفين'!$B$3:$I$117,6,0))</f>
        <v/>
      </c>
      <c r="I98" s="29" t="str">
        <f>IF(C98="","",VLOOKUP(C98,'بيانات الموظفين'!$B$3:$I$117,7,0))</f>
        <v/>
      </c>
      <c r="J98" s="62" t="str">
        <f t="shared" si="14"/>
        <v/>
      </c>
      <c r="K98" s="25" t="str">
        <f t="shared" si="15"/>
        <v/>
      </c>
      <c r="L98" s="26" t="str">
        <f t="shared" si="16"/>
        <v/>
      </c>
      <c r="M98" s="26" t="str">
        <f t="shared" si="17"/>
        <v/>
      </c>
      <c r="N98" s="26" t="str">
        <f t="shared" si="18"/>
        <v/>
      </c>
      <c r="O98" s="27" t="str">
        <f t="shared" si="19"/>
        <v/>
      </c>
    </row>
    <row r="99" spans="1:15" ht="15.6" x14ac:dyDescent="0.25">
      <c r="A99" s="79" t="str">
        <f t="shared" si="13"/>
        <v/>
      </c>
      <c r="B99" s="23"/>
      <c r="C99" s="84"/>
      <c r="D99" s="28" t="str">
        <f>IF(C99="","",VLOOKUP(C99,'بيانات الموظفين'!$B$3:$I$117,2,0))</f>
        <v/>
      </c>
      <c r="E99" s="24"/>
      <c r="F99" s="24"/>
      <c r="G99" s="60"/>
      <c r="H99" s="29" t="str">
        <f>IF(C99="","",VLOOKUP(C99,'بيانات الموظفين'!$B$3:$I$117,6,0))</f>
        <v/>
      </c>
      <c r="I99" s="29" t="str">
        <f>IF(C99="","",VLOOKUP(C99,'بيانات الموظفين'!$B$3:$I$117,7,0))</f>
        <v/>
      </c>
      <c r="J99" s="62" t="str">
        <f t="shared" si="14"/>
        <v/>
      </c>
      <c r="K99" s="25" t="str">
        <f t="shared" si="15"/>
        <v/>
      </c>
      <c r="L99" s="26" t="str">
        <f t="shared" si="16"/>
        <v/>
      </c>
      <c r="M99" s="26" t="str">
        <f t="shared" si="17"/>
        <v/>
      </c>
      <c r="N99" s="26" t="str">
        <f t="shared" si="18"/>
        <v/>
      </c>
      <c r="O99" s="27" t="str">
        <f t="shared" si="19"/>
        <v/>
      </c>
    </row>
    <row r="100" spans="1:15" ht="15.6" x14ac:dyDescent="0.25">
      <c r="A100" s="79" t="str">
        <f t="shared" si="13"/>
        <v/>
      </c>
      <c r="B100" s="23"/>
      <c r="C100" s="84"/>
      <c r="D100" s="28" t="str">
        <f>IF(C100="","",VLOOKUP(C100,'بيانات الموظفين'!$B$3:$I$117,2,0))</f>
        <v/>
      </c>
      <c r="E100" s="24"/>
      <c r="F100" s="24"/>
      <c r="G100" s="60"/>
      <c r="H100" s="29" t="str">
        <f>IF(C100="","",VLOOKUP(C100,'بيانات الموظفين'!$B$3:$I$117,6,0))</f>
        <v/>
      </c>
      <c r="I100" s="29" t="str">
        <f>IF(C100="","",VLOOKUP(C100,'بيانات الموظفين'!$B$3:$I$117,7,0))</f>
        <v/>
      </c>
      <c r="J100" s="62" t="str">
        <f t="shared" si="14"/>
        <v/>
      </c>
      <c r="K100" s="25" t="str">
        <f t="shared" si="15"/>
        <v/>
      </c>
      <c r="L100" s="26" t="str">
        <f t="shared" si="16"/>
        <v/>
      </c>
      <c r="M100" s="26" t="str">
        <f t="shared" si="17"/>
        <v/>
      </c>
      <c r="N100" s="26" t="str">
        <f t="shared" si="18"/>
        <v/>
      </c>
      <c r="O100" s="27" t="str">
        <f t="shared" si="19"/>
        <v/>
      </c>
    </row>
    <row r="101" spans="1:15" ht="15.6" x14ac:dyDescent="0.25">
      <c r="A101" s="79" t="str">
        <f t="shared" si="13"/>
        <v/>
      </c>
      <c r="B101" s="23"/>
      <c r="C101" s="84"/>
      <c r="D101" s="28" t="str">
        <f>IF(C101="","",VLOOKUP(C101,'بيانات الموظفين'!$B$3:$I$117,2,0))</f>
        <v/>
      </c>
      <c r="E101" s="24"/>
      <c r="F101" s="24"/>
      <c r="G101" s="60"/>
      <c r="H101" s="29" t="str">
        <f>IF(C101="","",VLOOKUP(C101,'بيانات الموظفين'!$B$3:$I$117,6,0))</f>
        <v/>
      </c>
      <c r="I101" s="29" t="str">
        <f>IF(C101="","",VLOOKUP(C101,'بيانات الموظفين'!$B$3:$I$117,7,0))</f>
        <v/>
      </c>
      <c r="J101" s="62" t="str">
        <f t="shared" si="14"/>
        <v/>
      </c>
      <c r="K101" s="25" t="str">
        <f t="shared" si="15"/>
        <v/>
      </c>
      <c r="L101" s="26" t="str">
        <f t="shared" si="16"/>
        <v/>
      </c>
      <c r="M101" s="26" t="str">
        <f t="shared" si="17"/>
        <v/>
      </c>
      <c r="N101" s="26" t="str">
        <f t="shared" si="18"/>
        <v/>
      </c>
      <c r="O101" s="27" t="str">
        <f t="shared" si="19"/>
        <v/>
      </c>
    </row>
    <row r="102" spans="1:15" ht="15.6" x14ac:dyDescent="0.25">
      <c r="A102" s="79" t="str">
        <f t="shared" si="13"/>
        <v/>
      </c>
      <c r="B102" s="23"/>
      <c r="C102" s="84"/>
      <c r="D102" s="28" t="str">
        <f>IF(C102="","",VLOOKUP(C102,'بيانات الموظفين'!$B$3:$I$117,2,0))</f>
        <v/>
      </c>
      <c r="E102" s="24"/>
      <c r="F102" s="24"/>
      <c r="G102" s="60"/>
      <c r="H102" s="29" t="str">
        <f>IF(C102="","",VLOOKUP(C102,'بيانات الموظفين'!$B$3:$I$117,6,0))</f>
        <v/>
      </c>
      <c r="I102" s="29" t="str">
        <f>IF(C102="","",VLOOKUP(C102,'بيانات الموظفين'!$B$3:$I$117,7,0))</f>
        <v/>
      </c>
      <c r="J102" s="62" t="str">
        <f t="shared" si="14"/>
        <v/>
      </c>
      <c r="K102" s="25" t="str">
        <f t="shared" si="15"/>
        <v/>
      </c>
      <c r="L102" s="26" t="str">
        <f t="shared" si="16"/>
        <v/>
      </c>
      <c r="M102" s="26" t="str">
        <f t="shared" si="17"/>
        <v/>
      </c>
      <c r="N102" s="26" t="str">
        <f t="shared" si="18"/>
        <v/>
      </c>
      <c r="O102" s="27" t="str">
        <f t="shared" si="19"/>
        <v/>
      </c>
    </row>
    <row r="103" spans="1:15" ht="15.6" x14ac:dyDescent="0.25">
      <c r="A103" s="79" t="str">
        <f t="shared" si="13"/>
        <v/>
      </c>
      <c r="B103" s="23"/>
      <c r="C103" s="84"/>
      <c r="D103" s="28" t="str">
        <f>IF(C103="","",VLOOKUP(C103,'بيانات الموظفين'!$B$3:$I$117,2,0))</f>
        <v/>
      </c>
      <c r="E103" s="24"/>
      <c r="F103" s="24"/>
      <c r="G103" s="60"/>
      <c r="H103" s="29" t="str">
        <f>IF(C103="","",VLOOKUP(C103,'بيانات الموظفين'!$B$3:$I$117,6,0))</f>
        <v/>
      </c>
      <c r="I103" s="29" t="str">
        <f>IF(C103="","",VLOOKUP(C103,'بيانات الموظفين'!$B$3:$I$117,7,0))</f>
        <v/>
      </c>
      <c r="J103" s="62" t="str">
        <f t="shared" si="14"/>
        <v/>
      </c>
      <c r="K103" s="25" t="str">
        <f t="shared" si="15"/>
        <v/>
      </c>
      <c r="L103" s="26" t="str">
        <f t="shared" si="16"/>
        <v/>
      </c>
      <c r="M103" s="26" t="str">
        <f t="shared" si="17"/>
        <v/>
      </c>
      <c r="N103" s="26" t="str">
        <f t="shared" si="18"/>
        <v/>
      </c>
      <c r="O103" s="27" t="str">
        <f t="shared" si="19"/>
        <v/>
      </c>
    </row>
    <row r="104" spans="1:15" ht="15.6" x14ac:dyDescent="0.25">
      <c r="A104" s="79" t="str">
        <f t="shared" si="13"/>
        <v/>
      </c>
      <c r="B104" s="23"/>
      <c r="C104" s="84"/>
      <c r="D104" s="28" t="str">
        <f>IF(C104="","",VLOOKUP(C104,'بيانات الموظفين'!$B$3:$I$117,2,0))</f>
        <v/>
      </c>
      <c r="E104" s="24"/>
      <c r="F104" s="24"/>
      <c r="G104" s="60"/>
      <c r="H104" s="29" t="str">
        <f>IF(C104="","",VLOOKUP(C104,'بيانات الموظفين'!$B$3:$I$117,6,0))</f>
        <v/>
      </c>
      <c r="I104" s="29" t="str">
        <f>IF(C104="","",VLOOKUP(C104,'بيانات الموظفين'!$B$3:$I$117,7,0))</f>
        <v/>
      </c>
      <c r="J104" s="62" t="str">
        <f t="shared" si="14"/>
        <v/>
      </c>
      <c r="K104" s="25" t="str">
        <f t="shared" si="15"/>
        <v/>
      </c>
      <c r="L104" s="26" t="str">
        <f t="shared" si="16"/>
        <v/>
      </c>
      <c r="M104" s="26" t="str">
        <f t="shared" si="17"/>
        <v/>
      </c>
      <c r="N104" s="26" t="str">
        <f t="shared" si="18"/>
        <v/>
      </c>
      <c r="O104" s="27" t="str">
        <f t="shared" si="19"/>
        <v/>
      </c>
    </row>
    <row r="105" spans="1:15" ht="15.6" x14ac:dyDescent="0.25">
      <c r="A105" s="79" t="str">
        <f t="shared" si="13"/>
        <v/>
      </c>
      <c r="B105" s="23"/>
      <c r="C105" s="84"/>
      <c r="D105" s="28" t="str">
        <f>IF(C105="","",VLOOKUP(C105,'بيانات الموظفين'!$B$3:$I$117,2,0))</f>
        <v/>
      </c>
      <c r="E105" s="24"/>
      <c r="F105" s="24"/>
      <c r="G105" s="60"/>
      <c r="H105" s="29" t="str">
        <f>IF(C105="","",VLOOKUP(C105,'بيانات الموظفين'!$B$3:$I$117,6,0))</f>
        <v/>
      </c>
      <c r="I105" s="29" t="str">
        <f>IF(C105="","",VLOOKUP(C105,'بيانات الموظفين'!$B$3:$I$117,7,0))</f>
        <v/>
      </c>
      <c r="J105" s="62" t="str">
        <f t="shared" si="14"/>
        <v/>
      </c>
      <c r="K105" s="25" t="str">
        <f t="shared" si="15"/>
        <v/>
      </c>
      <c r="L105" s="26" t="str">
        <f t="shared" si="16"/>
        <v/>
      </c>
      <c r="M105" s="26" t="str">
        <f t="shared" si="17"/>
        <v/>
      </c>
      <c r="N105" s="26" t="str">
        <f t="shared" si="18"/>
        <v/>
      </c>
      <c r="O105" s="27" t="str">
        <f t="shared" si="19"/>
        <v/>
      </c>
    </row>
    <row r="106" spans="1:15" ht="15.6" x14ac:dyDescent="0.25">
      <c r="A106" s="79" t="str">
        <f t="shared" si="13"/>
        <v/>
      </c>
      <c r="B106" s="23"/>
      <c r="C106" s="84"/>
      <c r="D106" s="28" t="str">
        <f>IF(C106="","",VLOOKUP(C106,'بيانات الموظفين'!$B$3:$I$117,2,0))</f>
        <v/>
      </c>
      <c r="E106" s="24"/>
      <c r="F106" s="24"/>
      <c r="G106" s="60"/>
      <c r="H106" s="29" t="str">
        <f>IF(C106="","",VLOOKUP(C106,'بيانات الموظفين'!$B$3:$I$117,6,0))</f>
        <v/>
      </c>
      <c r="I106" s="29" t="str">
        <f>IF(C106="","",VLOOKUP(C106,'بيانات الموظفين'!$B$3:$I$117,7,0))</f>
        <v/>
      </c>
      <c r="J106" s="62" t="str">
        <f t="shared" si="14"/>
        <v/>
      </c>
      <c r="K106" s="25" t="str">
        <f t="shared" si="15"/>
        <v/>
      </c>
      <c r="L106" s="26" t="str">
        <f t="shared" si="16"/>
        <v/>
      </c>
      <c r="M106" s="26" t="str">
        <f t="shared" si="17"/>
        <v/>
      </c>
      <c r="N106" s="26" t="str">
        <f t="shared" si="18"/>
        <v/>
      </c>
      <c r="O106" s="27" t="str">
        <f t="shared" si="19"/>
        <v/>
      </c>
    </row>
    <row r="107" spans="1:15" ht="15.6" x14ac:dyDescent="0.25">
      <c r="A107" s="79" t="str">
        <f t="shared" si="13"/>
        <v/>
      </c>
      <c r="B107" s="23"/>
      <c r="C107" s="84"/>
      <c r="D107" s="28" t="str">
        <f>IF(C107="","",VLOOKUP(C107,'بيانات الموظفين'!$B$3:$I$117,2,0))</f>
        <v/>
      </c>
      <c r="E107" s="24"/>
      <c r="F107" s="24"/>
      <c r="G107" s="60"/>
      <c r="H107" s="29" t="str">
        <f>IF(C107="","",VLOOKUP(C107,'بيانات الموظفين'!$B$3:$I$117,6,0))</f>
        <v/>
      </c>
      <c r="I107" s="29" t="str">
        <f>IF(C107="","",VLOOKUP(C107,'بيانات الموظفين'!$B$3:$I$117,7,0))</f>
        <v/>
      </c>
      <c r="J107" s="62" t="str">
        <f t="shared" si="14"/>
        <v/>
      </c>
      <c r="K107" s="25" t="str">
        <f t="shared" si="15"/>
        <v/>
      </c>
      <c r="L107" s="26" t="str">
        <f t="shared" si="16"/>
        <v/>
      </c>
      <c r="M107" s="26" t="str">
        <f t="shared" si="17"/>
        <v/>
      </c>
      <c r="N107" s="26" t="str">
        <f t="shared" si="18"/>
        <v/>
      </c>
      <c r="O107" s="27" t="str">
        <f t="shared" si="19"/>
        <v/>
      </c>
    </row>
    <row r="108" spans="1:15" ht="15.6" x14ac:dyDescent="0.25">
      <c r="A108" s="79" t="str">
        <f t="shared" si="13"/>
        <v/>
      </c>
      <c r="B108" s="23"/>
      <c r="C108" s="84"/>
      <c r="D108" s="28" t="str">
        <f>IF(C108="","",VLOOKUP(C108,'بيانات الموظفين'!$B$3:$I$117,2,0))</f>
        <v/>
      </c>
      <c r="E108" s="24"/>
      <c r="F108" s="24"/>
      <c r="G108" s="60"/>
      <c r="H108" s="29" t="str">
        <f>IF(C108="","",VLOOKUP(C108,'بيانات الموظفين'!$B$3:$I$117,6,0))</f>
        <v/>
      </c>
      <c r="I108" s="29" t="str">
        <f>IF(C108="","",VLOOKUP(C108,'بيانات الموظفين'!$B$3:$I$117,7,0))</f>
        <v/>
      </c>
      <c r="J108" s="62" t="str">
        <f t="shared" si="14"/>
        <v/>
      </c>
      <c r="K108" s="25" t="str">
        <f t="shared" si="15"/>
        <v/>
      </c>
      <c r="L108" s="26" t="str">
        <f t="shared" si="16"/>
        <v/>
      </c>
      <c r="M108" s="26" t="str">
        <f t="shared" si="17"/>
        <v/>
      </c>
      <c r="N108" s="26" t="str">
        <f t="shared" si="18"/>
        <v/>
      </c>
      <c r="O108" s="27" t="str">
        <f t="shared" si="19"/>
        <v/>
      </c>
    </row>
    <row r="109" spans="1:15" ht="15.6" x14ac:dyDescent="0.25">
      <c r="A109" s="79" t="str">
        <f t="shared" si="13"/>
        <v/>
      </c>
      <c r="B109" s="23"/>
      <c r="C109" s="84"/>
      <c r="D109" s="28" t="str">
        <f>IF(C109="","",VLOOKUP(C109,'بيانات الموظفين'!$B$3:$I$117,2,0))</f>
        <v/>
      </c>
      <c r="E109" s="24"/>
      <c r="F109" s="24"/>
      <c r="G109" s="60"/>
      <c r="H109" s="29" t="str">
        <f>IF(C109="","",VLOOKUP(C109,'بيانات الموظفين'!$B$3:$I$117,6,0))</f>
        <v/>
      </c>
      <c r="I109" s="29" t="str">
        <f>IF(C109="","",VLOOKUP(C109,'بيانات الموظفين'!$B$3:$I$117,7,0))</f>
        <v/>
      </c>
      <c r="J109" s="62" t="str">
        <f t="shared" si="14"/>
        <v/>
      </c>
      <c r="K109" s="25" t="str">
        <f t="shared" si="15"/>
        <v/>
      </c>
      <c r="L109" s="26" t="str">
        <f t="shared" si="16"/>
        <v/>
      </c>
      <c r="M109" s="26" t="str">
        <f t="shared" si="17"/>
        <v/>
      </c>
      <c r="N109" s="26" t="str">
        <f t="shared" si="18"/>
        <v/>
      </c>
      <c r="O109" s="27" t="str">
        <f t="shared" si="19"/>
        <v/>
      </c>
    </row>
    <row r="110" spans="1:15" ht="15.6" x14ac:dyDescent="0.25">
      <c r="A110" s="79" t="str">
        <f t="shared" si="13"/>
        <v/>
      </c>
      <c r="B110" s="23"/>
      <c r="C110" s="84"/>
      <c r="D110" s="28" t="str">
        <f>IF(C110="","",VLOOKUP(C110,'بيانات الموظفين'!$B$3:$I$117,2,0))</f>
        <v/>
      </c>
      <c r="E110" s="24"/>
      <c r="F110" s="24"/>
      <c r="G110" s="60"/>
      <c r="H110" s="29" t="str">
        <f>IF(C110="","",VLOOKUP(C110,'بيانات الموظفين'!$B$3:$I$117,6,0))</f>
        <v/>
      </c>
      <c r="I110" s="29" t="str">
        <f>IF(C110="","",VLOOKUP(C110,'بيانات الموظفين'!$B$3:$I$117,7,0))</f>
        <v/>
      </c>
      <c r="J110" s="62" t="str">
        <f t="shared" si="14"/>
        <v/>
      </c>
      <c r="K110" s="25" t="str">
        <f t="shared" si="15"/>
        <v/>
      </c>
      <c r="L110" s="26" t="str">
        <f t="shared" si="16"/>
        <v/>
      </c>
      <c r="M110" s="26" t="str">
        <f t="shared" si="17"/>
        <v/>
      </c>
      <c r="N110" s="26" t="str">
        <f t="shared" si="18"/>
        <v/>
      </c>
      <c r="O110" s="27" t="str">
        <f t="shared" si="19"/>
        <v/>
      </c>
    </row>
    <row r="111" spans="1:15" ht="15.6" x14ac:dyDescent="0.25">
      <c r="A111" s="79" t="str">
        <f t="shared" si="13"/>
        <v/>
      </c>
      <c r="B111" s="23"/>
      <c r="C111" s="84"/>
      <c r="D111" s="28" t="str">
        <f>IF(C111="","",VLOOKUP(C111,'بيانات الموظفين'!$B$3:$I$117,2,0))</f>
        <v/>
      </c>
      <c r="E111" s="24"/>
      <c r="F111" s="24"/>
      <c r="G111" s="60"/>
      <c r="H111" s="29" t="str">
        <f>IF(C111="","",VLOOKUP(C111,'بيانات الموظفين'!$B$3:$I$117,6,0))</f>
        <v/>
      </c>
      <c r="I111" s="29" t="str">
        <f>IF(C111="","",VLOOKUP(C111,'بيانات الموظفين'!$B$3:$I$117,7,0))</f>
        <v/>
      </c>
      <c r="J111" s="62" t="str">
        <f t="shared" si="14"/>
        <v/>
      </c>
      <c r="K111" s="25" t="str">
        <f t="shared" si="15"/>
        <v/>
      </c>
      <c r="L111" s="26" t="str">
        <f t="shared" si="16"/>
        <v/>
      </c>
      <c r="M111" s="26" t="str">
        <f t="shared" si="17"/>
        <v/>
      </c>
      <c r="N111" s="26" t="str">
        <f t="shared" si="18"/>
        <v/>
      </c>
      <c r="O111" s="27" t="str">
        <f t="shared" si="19"/>
        <v/>
      </c>
    </row>
    <row r="112" spans="1:15" ht="15.6" x14ac:dyDescent="0.25">
      <c r="A112" s="79" t="str">
        <f t="shared" si="13"/>
        <v/>
      </c>
      <c r="B112" s="23"/>
      <c r="C112" s="84"/>
      <c r="D112" s="28" t="str">
        <f>IF(C112="","",VLOOKUP(C112,'بيانات الموظفين'!$B$3:$I$117,2,0))</f>
        <v/>
      </c>
      <c r="E112" s="24"/>
      <c r="F112" s="24"/>
      <c r="G112" s="60"/>
      <c r="H112" s="29" t="str">
        <f>IF(C112="","",VLOOKUP(C112,'بيانات الموظفين'!$B$3:$I$117,6,0))</f>
        <v/>
      </c>
      <c r="I112" s="29" t="str">
        <f>IF(C112="","",VLOOKUP(C112,'بيانات الموظفين'!$B$3:$I$117,7,0))</f>
        <v/>
      </c>
      <c r="J112" s="62" t="str">
        <f t="shared" si="14"/>
        <v/>
      </c>
      <c r="K112" s="25" t="str">
        <f t="shared" si="15"/>
        <v/>
      </c>
      <c r="L112" s="26" t="str">
        <f t="shared" si="16"/>
        <v/>
      </c>
      <c r="M112" s="26" t="str">
        <f t="shared" si="17"/>
        <v/>
      </c>
      <c r="N112" s="26" t="str">
        <f t="shared" si="18"/>
        <v/>
      </c>
      <c r="O112" s="27" t="str">
        <f t="shared" si="19"/>
        <v/>
      </c>
    </row>
    <row r="113" spans="1:15" ht="15.6" x14ac:dyDescent="0.25">
      <c r="A113" s="79" t="str">
        <f t="shared" si="13"/>
        <v/>
      </c>
      <c r="B113" s="23"/>
      <c r="C113" s="84"/>
      <c r="D113" s="28" t="str">
        <f>IF(C113="","",VLOOKUP(C113,'بيانات الموظفين'!$B$3:$I$117,2,0))</f>
        <v/>
      </c>
      <c r="E113" s="24"/>
      <c r="F113" s="24"/>
      <c r="G113" s="60"/>
      <c r="H113" s="29" t="str">
        <f>IF(C113="","",VLOOKUP(C113,'بيانات الموظفين'!$B$3:$I$117,6,0))</f>
        <v/>
      </c>
      <c r="I113" s="29" t="str">
        <f>IF(C113="","",VLOOKUP(C113,'بيانات الموظفين'!$B$3:$I$117,7,0))</f>
        <v/>
      </c>
      <c r="J113" s="62" t="str">
        <f t="shared" si="14"/>
        <v/>
      </c>
      <c r="K113" s="25" t="str">
        <f t="shared" si="15"/>
        <v/>
      </c>
      <c r="L113" s="26" t="str">
        <f t="shared" si="16"/>
        <v/>
      </c>
      <c r="M113" s="26" t="str">
        <f t="shared" si="17"/>
        <v/>
      </c>
      <c r="N113" s="26" t="str">
        <f t="shared" si="18"/>
        <v/>
      </c>
      <c r="O113" s="27" t="str">
        <f t="shared" si="19"/>
        <v/>
      </c>
    </row>
    <row r="114" spans="1:15" ht="15.6" x14ac:dyDescent="0.25">
      <c r="A114" s="79" t="str">
        <f t="shared" si="13"/>
        <v/>
      </c>
      <c r="B114" s="23"/>
      <c r="C114" s="84"/>
      <c r="D114" s="28" t="str">
        <f>IF(C114="","",VLOOKUP(C114,'بيانات الموظفين'!$B$3:$I$117,2,0))</f>
        <v/>
      </c>
      <c r="E114" s="24"/>
      <c r="F114" s="24"/>
      <c r="G114" s="60"/>
      <c r="H114" s="29" t="str">
        <f>IF(C114="","",VLOOKUP(C114,'بيانات الموظفين'!$B$3:$I$117,6,0))</f>
        <v/>
      </c>
      <c r="I114" s="29" t="str">
        <f>IF(C114="","",VLOOKUP(C114,'بيانات الموظفين'!$B$3:$I$117,7,0))</f>
        <v/>
      </c>
      <c r="J114" s="62" t="str">
        <f t="shared" si="14"/>
        <v/>
      </c>
      <c r="K114" s="25" t="str">
        <f t="shared" si="15"/>
        <v/>
      </c>
      <c r="L114" s="26" t="str">
        <f t="shared" si="16"/>
        <v/>
      </c>
      <c r="M114" s="26" t="str">
        <f t="shared" si="17"/>
        <v/>
      </c>
      <c r="N114" s="26" t="str">
        <f t="shared" si="18"/>
        <v/>
      </c>
      <c r="O114" s="27" t="str">
        <f t="shared" si="19"/>
        <v/>
      </c>
    </row>
    <row r="115" spans="1:15" ht="15.6" x14ac:dyDescent="0.25">
      <c r="A115" s="79" t="str">
        <f t="shared" si="13"/>
        <v/>
      </c>
      <c r="B115" s="23"/>
      <c r="C115" s="84"/>
      <c r="D115" s="28" t="str">
        <f>IF(C115="","",VLOOKUP(C115,'بيانات الموظفين'!$B$3:$I$117,2,0))</f>
        <v/>
      </c>
      <c r="E115" s="24"/>
      <c r="F115" s="24"/>
      <c r="G115" s="60"/>
      <c r="H115" s="29" t="str">
        <f>IF(C115="","",VLOOKUP(C115,'بيانات الموظفين'!$B$3:$I$117,6,0))</f>
        <v/>
      </c>
      <c r="I115" s="29" t="str">
        <f>IF(C115="","",VLOOKUP(C115,'بيانات الموظفين'!$B$3:$I$117,7,0))</f>
        <v/>
      </c>
      <c r="J115" s="62" t="str">
        <f t="shared" si="14"/>
        <v/>
      </c>
      <c r="K115" s="25" t="str">
        <f t="shared" si="15"/>
        <v/>
      </c>
      <c r="L115" s="26" t="str">
        <f t="shared" si="16"/>
        <v/>
      </c>
      <c r="M115" s="26" t="str">
        <f t="shared" si="17"/>
        <v/>
      </c>
      <c r="N115" s="26" t="str">
        <f t="shared" si="18"/>
        <v/>
      </c>
      <c r="O115" s="27" t="str">
        <f t="shared" si="19"/>
        <v/>
      </c>
    </row>
    <row r="116" spans="1:15" ht="15.6" x14ac:dyDescent="0.25">
      <c r="A116" s="79" t="str">
        <f t="shared" si="13"/>
        <v/>
      </c>
      <c r="B116" s="23"/>
      <c r="C116" s="84"/>
      <c r="D116" s="28" t="str">
        <f>IF(C116="","",VLOOKUP(C116,'بيانات الموظفين'!$B$3:$I$117,2,0))</f>
        <v/>
      </c>
      <c r="E116" s="24"/>
      <c r="F116" s="24"/>
      <c r="G116" s="60"/>
      <c r="H116" s="29" t="str">
        <f>IF(C116="","",VLOOKUP(C116,'بيانات الموظفين'!$B$3:$I$117,6,0))</f>
        <v/>
      </c>
      <c r="I116" s="29" t="str">
        <f>IF(C116="","",VLOOKUP(C116,'بيانات الموظفين'!$B$3:$I$117,7,0))</f>
        <v/>
      </c>
      <c r="J116" s="62" t="str">
        <f t="shared" si="14"/>
        <v/>
      </c>
      <c r="K116" s="25" t="str">
        <f t="shared" si="15"/>
        <v/>
      </c>
      <c r="L116" s="26" t="str">
        <f t="shared" si="16"/>
        <v/>
      </c>
      <c r="M116" s="26" t="str">
        <f t="shared" si="17"/>
        <v/>
      </c>
      <c r="N116" s="26" t="str">
        <f t="shared" si="18"/>
        <v/>
      </c>
      <c r="O116" s="27" t="str">
        <f t="shared" si="19"/>
        <v/>
      </c>
    </row>
    <row r="117" spans="1:15" ht="15.6" x14ac:dyDescent="0.25">
      <c r="A117" s="79" t="str">
        <f t="shared" si="13"/>
        <v/>
      </c>
      <c r="B117" s="23"/>
      <c r="C117" s="84"/>
      <c r="D117" s="28" t="str">
        <f>IF(C117="","",VLOOKUP(C117,'بيانات الموظفين'!$B$3:$I$117,2,0))</f>
        <v/>
      </c>
      <c r="E117" s="24"/>
      <c r="F117" s="24"/>
      <c r="G117" s="60"/>
      <c r="H117" s="29" t="str">
        <f>IF(C117="","",VLOOKUP(C117,'بيانات الموظفين'!$B$3:$I$117,6,0))</f>
        <v/>
      </c>
      <c r="I117" s="29" t="str">
        <f>IF(C117="","",VLOOKUP(C117,'بيانات الموظفين'!$B$3:$I$117,7,0))</f>
        <v/>
      </c>
      <c r="J117" s="62" t="str">
        <f t="shared" si="14"/>
        <v/>
      </c>
      <c r="K117" s="25" t="str">
        <f t="shared" si="15"/>
        <v/>
      </c>
      <c r="L117" s="26" t="str">
        <f t="shared" si="16"/>
        <v/>
      </c>
      <c r="M117" s="26" t="str">
        <f t="shared" si="17"/>
        <v/>
      </c>
      <c r="N117" s="26" t="str">
        <f t="shared" si="18"/>
        <v/>
      </c>
      <c r="O117" s="27" t="str">
        <f t="shared" si="19"/>
        <v/>
      </c>
    </row>
    <row r="118" spans="1:15" ht="15.6" x14ac:dyDescent="0.25">
      <c r="A118" s="79" t="str">
        <f t="shared" si="13"/>
        <v/>
      </c>
      <c r="B118" s="23"/>
      <c r="C118" s="84"/>
      <c r="D118" s="28" t="str">
        <f>IF(C118="","",VLOOKUP(C118,'بيانات الموظفين'!$B$3:$I$117,2,0))</f>
        <v/>
      </c>
      <c r="E118" s="24"/>
      <c r="F118" s="24"/>
      <c r="G118" s="60"/>
      <c r="H118" s="29" t="str">
        <f>IF(C118="","",VLOOKUP(C118,'بيانات الموظفين'!$B$3:$I$117,6,0))</f>
        <v/>
      </c>
      <c r="I118" s="29" t="str">
        <f>IF(C118="","",VLOOKUP(C118,'بيانات الموظفين'!$B$3:$I$117,7,0))</f>
        <v/>
      </c>
      <c r="J118" s="62" t="str">
        <f t="shared" si="14"/>
        <v/>
      </c>
      <c r="K118" s="25" t="str">
        <f t="shared" si="15"/>
        <v/>
      </c>
      <c r="L118" s="26" t="str">
        <f t="shared" si="16"/>
        <v/>
      </c>
      <c r="M118" s="26" t="str">
        <f t="shared" si="17"/>
        <v/>
      </c>
      <c r="N118" s="26" t="str">
        <f t="shared" si="18"/>
        <v/>
      </c>
      <c r="O118" s="27" t="str">
        <f t="shared" si="19"/>
        <v/>
      </c>
    </row>
    <row r="119" spans="1:15" ht="15.6" x14ac:dyDescent="0.25">
      <c r="A119" s="79" t="str">
        <f t="shared" si="13"/>
        <v/>
      </c>
      <c r="B119" s="23"/>
      <c r="C119" s="84"/>
      <c r="D119" s="28" t="str">
        <f>IF(C119="","",VLOOKUP(C119,'بيانات الموظفين'!$B$3:$I$117,2,0))</f>
        <v/>
      </c>
      <c r="E119" s="24"/>
      <c r="F119" s="24"/>
      <c r="G119" s="60"/>
      <c r="H119" s="29" t="str">
        <f>IF(C119="","",VLOOKUP(C119,'بيانات الموظفين'!$B$3:$I$117,6,0))</f>
        <v/>
      </c>
      <c r="I119" s="29" t="str">
        <f>IF(C119="","",VLOOKUP(C119,'بيانات الموظفين'!$B$3:$I$117,7,0))</f>
        <v/>
      </c>
      <c r="J119" s="62" t="str">
        <f t="shared" si="14"/>
        <v/>
      </c>
      <c r="K119" s="25" t="str">
        <f t="shared" si="15"/>
        <v/>
      </c>
      <c r="L119" s="26" t="str">
        <f t="shared" si="16"/>
        <v/>
      </c>
      <c r="M119" s="26" t="str">
        <f t="shared" si="17"/>
        <v/>
      </c>
      <c r="N119" s="26" t="str">
        <f t="shared" si="18"/>
        <v/>
      </c>
      <c r="O119" s="27" t="str">
        <f t="shared" si="19"/>
        <v/>
      </c>
    </row>
    <row r="120" spans="1:15" ht="15.6" x14ac:dyDescent="0.25">
      <c r="A120" s="79" t="str">
        <f t="shared" si="13"/>
        <v/>
      </c>
      <c r="B120" s="23"/>
      <c r="C120" s="84"/>
      <c r="D120" s="28" t="str">
        <f>IF(C120="","",VLOOKUP(C120,'بيانات الموظفين'!$B$3:$I$117,2,0))</f>
        <v/>
      </c>
      <c r="E120" s="24"/>
      <c r="F120" s="24"/>
      <c r="G120" s="60"/>
      <c r="H120" s="29" t="str">
        <f>IF(C120="","",VLOOKUP(C120,'بيانات الموظفين'!$B$3:$I$117,6,0))</f>
        <v/>
      </c>
      <c r="I120" s="29" t="str">
        <f>IF(C120="","",VLOOKUP(C120,'بيانات الموظفين'!$B$3:$I$117,7,0))</f>
        <v/>
      </c>
      <c r="J120" s="62" t="str">
        <f t="shared" si="14"/>
        <v/>
      </c>
      <c r="K120" s="25" t="str">
        <f t="shared" si="15"/>
        <v/>
      </c>
      <c r="L120" s="26" t="str">
        <f t="shared" si="16"/>
        <v/>
      </c>
      <c r="M120" s="26" t="str">
        <f t="shared" si="17"/>
        <v/>
      </c>
      <c r="N120" s="26" t="str">
        <f t="shared" si="18"/>
        <v/>
      </c>
      <c r="O120" s="27" t="str">
        <f t="shared" si="19"/>
        <v/>
      </c>
    </row>
    <row r="121" spans="1:15" ht="15.6" x14ac:dyDescent="0.25">
      <c r="A121" s="79" t="str">
        <f t="shared" si="13"/>
        <v/>
      </c>
      <c r="B121" s="23"/>
      <c r="C121" s="84"/>
      <c r="D121" s="28" t="str">
        <f>IF(C121="","",VLOOKUP(C121,'بيانات الموظفين'!$B$3:$I$117,2,0))</f>
        <v/>
      </c>
      <c r="E121" s="24"/>
      <c r="F121" s="24"/>
      <c r="G121" s="60"/>
      <c r="H121" s="29" t="str">
        <f>IF(C121="","",VLOOKUP(C121,'بيانات الموظفين'!$B$3:$I$117,6,0))</f>
        <v/>
      </c>
      <c r="I121" s="29" t="str">
        <f>IF(C121="","",VLOOKUP(C121,'بيانات الموظفين'!$B$3:$I$117,7,0))</f>
        <v/>
      </c>
      <c r="J121" s="62" t="str">
        <f t="shared" si="14"/>
        <v/>
      </c>
      <c r="K121" s="25" t="str">
        <f t="shared" si="15"/>
        <v/>
      </c>
      <c r="L121" s="26" t="str">
        <f t="shared" si="16"/>
        <v/>
      </c>
      <c r="M121" s="26" t="str">
        <f t="shared" si="17"/>
        <v/>
      </c>
      <c r="N121" s="26" t="str">
        <f t="shared" si="18"/>
        <v/>
      </c>
      <c r="O121" s="27" t="str">
        <f t="shared" si="19"/>
        <v/>
      </c>
    </row>
    <row r="122" spans="1:15" ht="15.6" x14ac:dyDescent="0.25">
      <c r="A122" s="79" t="str">
        <f t="shared" si="13"/>
        <v/>
      </c>
      <c r="B122" s="23"/>
      <c r="C122" s="84"/>
      <c r="D122" s="28" t="str">
        <f>IF(C122="","",VLOOKUP(C122,'بيانات الموظفين'!$B$3:$I$117,2,0))</f>
        <v/>
      </c>
      <c r="E122" s="24"/>
      <c r="F122" s="24"/>
      <c r="G122" s="60"/>
      <c r="H122" s="29" t="str">
        <f>IF(C122="","",VLOOKUP(C122,'بيانات الموظفين'!$B$3:$I$117,6,0))</f>
        <v/>
      </c>
      <c r="I122" s="29" t="str">
        <f>IF(C122="","",VLOOKUP(C122,'بيانات الموظفين'!$B$3:$I$117,7,0))</f>
        <v/>
      </c>
      <c r="J122" s="62" t="str">
        <f t="shared" si="14"/>
        <v/>
      </c>
      <c r="K122" s="25" t="str">
        <f t="shared" si="15"/>
        <v/>
      </c>
      <c r="L122" s="26" t="str">
        <f t="shared" si="16"/>
        <v/>
      </c>
      <c r="M122" s="26" t="str">
        <f t="shared" si="17"/>
        <v/>
      </c>
      <c r="N122" s="26" t="str">
        <f t="shared" si="18"/>
        <v/>
      </c>
      <c r="O122" s="27" t="str">
        <f t="shared" si="19"/>
        <v/>
      </c>
    </row>
    <row r="123" spans="1:15" ht="15.6" x14ac:dyDescent="0.25">
      <c r="A123" s="79" t="str">
        <f t="shared" si="13"/>
        <v/>
      </c>
      <c r="B123" s="23"/>
      <c r="C123" s="84"/>
      <c r="D123" s="28" t="str">
        <f>IF(C123="","",VLOOKUP(C123,'بيانات الموظفين'!$B$3:$I$117,2,0))</f>
        <v/>
      </c>
      <c r="E123" s="24"/>
      <c r="F123" s="24"/>
      <c r="G123" s="60"/>
      <c r="H123" s="29" t="str">
        <f>IF(C123="","",VLOOKUP(C123,'بيانات الموظفين'!$B$3:$I$117,6,0))</f>
        <v/>
      </c>
      <c r="I123" s="29" t="str">
        <f>IF(C123="","",VLOOKUP(C123,'بيانات الموظفين'!$B$3:$I$117,7,0))</f>
        <v/>
      </c>
      <c r="J123" s="62" t="str">
        <f t="shared" si="14"/>
        <v/>
      </c>
      <c r="K123" s="25" t="str">
        <f t="shared" si="15"/>
        <v/>
      </c>
      <c r="L123" s="26" t="str">
        <f t="shared" si="16"/>
        <v/>
      </c>
      <c r="M123" s="26" t="str">
        <f t="shared" si="17"/>
        <v/>
      </c>
      <c r="N123" s="26" t="str">
        <f t="shared" si="18"/>
        <v/>
      </c>
      <c r="O123" s="27" t="str">
        <f t="shared" si="19"/>
        <v/>
      </c>
    </row>
    <row r="124" spans="1:15" ht="15.6" x14ac:dyDescent="0.25">
      <c r="A124" s="79" t="str">
        <f t="shared" si="13"/>
        <v/>
      </c>
      <c r="B124" s="23"/>
      <c r="C124" s="84"/>
      <c r="D124" s="28" t="str">
        <f>IF(C124="","",VLOOKUP(C124,'بيانات الموظفين'!$B$3:$I$117,2,0))</f>
        <v/>
      </c>
      <c r="E124" s="24"/>
      <c r="F124" s="24"/>
      <c r="G124" s="60"/>
      <c r="H124" s="29" t="str">
        <f>IF(C124="","",VLOOKUP(C124,'بيانات الموظفين'!$B$3:$I$117,6,0))</f>
        <v/>
      </c>
      <c r="I124" s="29" t="str">
        <f>IF(C124="","",VLOOKUP(C124,'بيانات الموظفين'!$B$3:$I$117,7,0))</f>
        <v/>
      </c>
      <c r="J124" s="62" t="str">
        <f t="shared" si="14"/>
        <v/>
      </c>
      <c r="K124" s="25" t="str">
        <f t="shared" si="15"/>
        <v/>
      </c>
      <c r="L124" s="26" t="str">
        <f t="shared" si="16"/>
        <v/>
      </c>
      <c r="M124" s="26" t="str">
        <f t="shared" si="17"/>
        <v/>
      </c>
      <c r="N124" s="26" t="str">
        <f t="shared" si="18"/>
        <v/>
      </c>
      <c r="O124" s="27" t="str">
        <f t="shared" si="19"/>
        <v/>
      </c>
    </row>
    <row r="125" spans="1:15" ht="15.6" x14ac:dyDescent="0.25">
      <c r="A125" s="79" t="str">
        <f t="shared" si="13"/>
        <v/>
      </c>
      <c r="B125" s="23"/>
      <c r="C125" s="84"/>
      <c r="D125" s="28" t="str">
        <f>IF(C125="","",VLOOKUP(C125,'بيانات الموظفين'!$B$3:$I$117,2,0))</f>
        <v/>
      </c>
      <c r="E125" s="24"/>
      <c r="F125" s="24"/>
      <c r="G125" s="60"/>
      <c r="H125" s="29" t="str">
        <f>IF(C125="","",VLOOKUP(C125,'بيانات الموظفين'!$B$3:$I$117,6,0))</f>
        <v/>
      </c>
      <c r="I125" s="29" t="str">
        <f>IF(C125="","",VLOOKUP(C125,'بيانات الموظفين'!$B$3:$I$117,7,0))</f>
        <v/>
      </c>
      <c r="J125" s="62" t="str">
        <f t="shared" si="14"/>
        <v/>
      </c>
      <c r="K125" s="25" t="str">
        <f t="shared" si="15"/>
        <v/>
      </c>
      <c r="L125" s="26" t="str">
        <f t="shared" si="16"/>
        <v/>
      </c>
      <c r="M125" s="26" t="str">
        <f t="shared" si="17"/>
        <v/>
      </c>
      <c r="N125" s="26" t="str">
        <f t="shared" si="18"/>
        <v/>
      </c>
      <c r="O125" s="27" t="str">
        <f t="shared" si="19"/>
        <v/>
      </c>
    </row>
    <row r="126" spans="1:15" ht="15.6" x14ac:dyDescent="0.25">
      <c r="A126" s="79" t="str">
        <f t="shared" si="13"/>
        <v/>
      </c>
      <c r="B126" s="23"/>
      <c r="C126" s="84"/>
      <c r="D126" s="28" t="str">
        <f>IF(C126="","",VLOOKUP(C126,'بيانات الموظفين'!$B$3:$I$117,2,0))</f>
        <v/>
      </c>
      <c r="E126" s="24"/>
      <c r="F126" s="24"/>
      <c r="G126" s="60"/>
      <c r="H126" s="29" t="str">
        <f>IF(C126="","",VLOOKUP(C126,'بيانات الموظفين'!$B$3:$I$117,6,0))</f>
        <v/>
      </c>
      <c r="I126" s="29" t="str">
        <f>IF(C126="","",VLOOKUP(C126,'بيانات الموظفين'!$B$3:$I$117,7,0))</f>
        <v/>
      </c>
      <c r="J126" s="62" t="str">
        <f t="shared" si="14"/>
        <v/>
      </c>
      <c r="K126" s="25" t="str">
        <f t="shared" si="15"/>
        <v/>
      </c>
      <c r="L126" s="26" t="str">
        <f t="shared" si="16"/>
        <v/>
      </c>
      <c r="M126" s="26" t="str">
        <f t="shared" si="17"/>
        <v/>
      </c>
      <c r="N126" s="26" t="str">
        <f t="shared" si="18"/>
        <v/>
      </c>
      <c r="O126" s="27" t="str">
        <f t="shared" si="19"/>
        <v/>
      </c>
    </row>
    <row r="127" spans="1:15" ht="15.6" x14ac:dyDescent="0.25">
      <c r="A127" s="79" t="str">
        <f t="shared" si="13"/>
        <v/>
      </c>
      <c r="B127" s="23"/>
      <c r="C127" s="84"/>
      <c r="D127" s="28" t="str">
        <f>IF(C127="","",VLOOKUP(C127,'بيانات الموظفين'!$B$3:$I$117,2,0))</f>
        <v/>
      </c>
      <c r="E127" s="24"/>
      <c r="F127" s="24"/>
      <c r="G127" s="60"/>
      <c r="H127" s="29" t="str">
        <f>IF(C127="","",VLOOKUP(C127,'بيانات الموظفين'!$B$3:$I$117,6,0))</f>
        <v/>
      </c>
      <c r="I127" s="29" t="str">
        <f>IF(C127="","",VLOOKUP(C127,'بيانات الموظفين'!$B$3:$I$117,7,0))</f>
        <v/>
      </c>
      <c r="J127" s="62" t="str">
        <f t="shared" si="14"/>
        <v/>
      </c>
      <c r="K127" s="25" t="str">
        <f t="shared" si="15"/>
        <v/>
      </c>
      <c r="L127" s="26" t="str">
        <f t="shared" si="16"/>
        <v/>
      </c>
      <c r="M127" s="26" t="str">
        <f t="shared" si="17"/>
        <v/>
      </c>
      <c r="N127" s="26" t="str">
        <f t="shared" si="18"/>
        <v/>
      </c>
      <c r="O127" s="27" t="str">
        <f t="shared" si="19"/>
        <v/>
      </c>
    </row>
    <row r="128" spans="1:15" ht="15.6" x14ac:dyDescent="0.25">
      <c r="A128" s="79" t="str">
        <f t="shared" si="13"/>
        <v/>
      </c>
      <c r="B128" s="23"/>
      <c r="C128" s="84"/>
      <c r="D128" s="28" t="str">
        <f>IF(C128="","",VLOOKUP(C128,'بيانات الموظفين'!$B$3:$I$117,2,0))</f>
        <v/>
      </c>
      <c r="E128" s="24"/>
      <c r="F128" s="24"/>
      <c r="G128" s="60"/>
      <c r="H128" s="29" t="str">
        <f>IF(C128="","",VLOOKUP(C128,'بيانات الموظفين'!$B$3:$I$117,6,0))</f>
        <v/>
      </c>
      <c r="I128" s="29" t="str">
        <f>IF(C128="","",VLOOKUP(C128,'بيانات الموظفين'!$B$3:$I$117,7,0))</f>
        <v/>
      </c>
      <c r="J128" s="62" t="str">
        <f t="shared" si="14"/>
        <v/>
      </c>
      <c r="K128" s="25" t="str">
        <f t="shared" si="15"/>
        <v/>
      </c>
      <c r="L128" s="26" t="str">
        <f t="shared" si="16"/>
        <v/>
      </c>
      <c r="M128" s="26" t="str">
        <f t="shared" si="17"/>
        <v/>
      </c>
      <c r="N128" s="26" t="str">
        <f t="shared" si="18"/>
        <v/>
      </c>
      <c r="O128" s="27" t="str">
        <f t="shared" si="19"/>
        <v/>
      </c>
    </row>
    <row r="129" spans="1:15" ht="15.6" x14ac:dyDescent="0.25">
      <c r="A129" s="79" t="str">
        <f t="shared" si="13"/>
        <v/>
      </c>
      <c r="B129" s="23"/>
      <c r="C129" s="84"/>
      <c r="D129" s="28" t="str">
        <f>IF(C129="","",VLOOKUP(C129,'بيانات الموظفين'!$B$3:$I$117,2,0))</f>
        <v/>
      </c>
      <c r="E129" s="24"/>
      <c r="F129" s="24"/>
      <c r="G129" s="60"/>
      <c r="H129" s="29" t="str">
        <f>IF(C129="","",VLOOKUP(C129,'بيانات الموظفين'!$B$3:$I$117,6,0))</f>
        <v/>
      </c>
      <c r="I129" s="29" t="str">
        <f>IF(C129="","",VLOOKUP(C129,'بيانات الموظفين'!$B$3:$I$117,7,0))</f>
        <v/>
      </c>
      <c r="J129" s="62" t="str">
        <f t="shared" si="14"/>
        <v/>
      </c>
      <c r="K129" s="25" t="str">
        <f t="shared" si="15"/>
        <v/>
      </c>
      <c r="L129" s="26" t="str">
        <f t="shared" si="16"/>
        <v/>
      </c>
      <c r="M129" s="26" t="str">
        <f t="shared" si="17"/>
        <v/>
      </c>
      <c r="N129" s="26" t="str">
        <f t="shared" si="18"/>
        <v/>
      </c>
      <c r="O129" s="27" t="str">
        <f t="shared" si="19"/>
        <v/>
      </c>
    </row>
    <row r="130" spans="1:15" ht="15.6" x14ac:dyDescent="0.25">
      <c r="A130" s="79" t="str">
        <f t="shared" si="13"/>
        <v/>
      </c>
      <c r="B130" s="23"/>
      <c r="C130" s="84"/>
      <c r="D130" s="28" t="str">
        <f>IF(C130="","",VLOOKUP(C130,'بيانات الموظفين'!$B$3:$I$117,2,0))</f>
        <v/>
      </c>
      <c r="E130" s="24"/>
      <c r="F130" s="24"/>
      <c r="G130" s="60"/>
      <c r="H130" s="29" t="str">
        <f>IF(C130="","",VLOOKUP(C130,'بيانات الموظفين'!$B$3:$I$117,6,0))</f>
        <v/>
      </c>
      <c r="I130" s="29" t="str">
        <f>IF(C130="","",VLOOKUP(C130,'بيانات الموظفين'!$B$3:$I$117,7,0))</f>
        <v/>
      </c>
      <c r="J130" s="62" t="str">
        <f t="shared" si="14"/>
        <v/>
      </c>
      <c r="K130" s="25" t="str">
        <f t="shared" si="15"/>
        <v/>
      </c>
      <c r="L130" s="26" t="str">
        <f t="shared" si="16"/>
        <v/>
      </c>
      <c r="M130" s="26" t="str">
        <f t="shared" si="17"/>
        <v/>
      </c>
      <c r="N130" s="26" t="str">
        <f t="shared" si="18"/>
        <v/>
      </c>
      <c r="O130" s="27" t="str">
        <f t="shared" si="19"/>
        <v/>
      </c>
    </row>
    <row r="131" spans="1:15" ht="15.6" x14ac:dyDescent="0.25">
      <c r="A131" s="79" t="str">
        <f t="shared" si="13"/>
        <v/>
      </c>
      <c r="B131" s="23"/>
      <c r="C131" s="84"/>
      <c r="D131" s="28" t="str">
        <f>IF(C131="","",VLOOKUP(C131,'بيانات الموظفين'!$B$3:$I$117,2,0))</f>
        <v/>
      </c>
      <c r="E131" s="24"/>
      <c r="F131" s="24"/>
      <c r="G131" s="60"/>
      <c r="H131" s="29" t="str">
        <f>IF(C131="","",VLOOKUP(C131,'بيانات الموظفين'!$B$3:$I$117,6,0))</f>
        <v/>
      </c>
      <c r="I131" s="29" t="str">
        <f>IF(C131="","",VLOOKUP(C131,'بيانات الموظفين'!$B$3:$I$117,7,0))</f>
        <v/>
      </c>
      <c r="J131" s="62" t="str">
        <f t="shared" si="14"/>
        <v/>
      </c>
      <c r="K131" s="25" t="str">
        <f t="shared" si="15"/>
        <v/>
      </c>
      <c r="L131" s="26" t="str">
        <f t="shared" si="16"/>
        <v/>
      </c>
      <c r="M131" s="26" t="str">
        <f t="shared" si="17"/>
        <v/>
      </c>
      <c r="N131" s="26" t="str">
        <f t="shared" si="18"/>
        <v/>
      </c>
      <c r="O131" s="27" t="str">
        <f t="shared" si="19"/>
        <v/>
      </c>
    </row>
    <row r="132" spans="1:15" ht="15.6" x14ac:dyDescent="0.25">
      <c r="A132" s="79" t="str">
        <f t="shared" si="13"/>
        <v/>
      </c>
      <c r="B132" s="23"/>
      <c r="C132" s="84"/>
      <c r="D132" s="28" t="str">
        <f>IF(C132="","",VLOOKUP(C132,'بيانات الموظفين'!$B$3:$I$117,2,0))</f>
        <v/>
      </c>
      <c r="E132" s="24"/>
      <c r="F132" s="24"/>
      <c r="G132" s="60"/>
      <c r="H132" s="29" t="str">
        <f>IF(C132="","",VLOOKUP(C132,'بيانات الموظفين'!$B$3:$I$117,6,0))</f>
        <v/>
      </c>
      <c r="I132" s="29" t="str">
        <f>IF(C132="","",VLOOKUP(C132,'بيانات الموظفين'!$B$3:$I$117,7,0))</f>
        <v/>
      </c>
      <c r="J132" s="62" t="str">
        <f t="shared" si="14"/>
        <v/>
      </c>
      <c r="K132" s="25" t="str">
        <f t="shared" si="15"/>
        <v/>
      </c>
      <c r="L132" s="26" t="str">
        <f t="shared" si="16"/>
        <v/>
      </c>
      <c r="M132" s="26" t="str">
        <f t="shared" si="17"/>
        <v/>
      </c>
      <c r="N132" s="26" t="str">
        <f t="shared" si="18"/>
        <v/>
      </c>
      <c r="O132" s="27" t="str">
        <f t="shared" si="19"/>
        <v/>
      </c>
    </row>
    <row r="133" spans="1:15" ht="15.6" x14ac:dyDescent="0.25">
      <c r="A133" s="79" t="str">
        <f t="shared" si="13"/>
        <v/>
      </c>
      <c r="B133" s="23"/>
      <c r="C133" s="84"/>
      <c r="D133" s="28" t="str">
        <f>IF(C133="","",VLOOKUP(C133,'بيانات الموظفين'!$B$3:$I$117,2,0))</f>
        <v/>
      </c>
      <c r="E133" s="24"/>
      <c r="F133" s="24"/>
      <c r="G133" s="60"/>
      <c r="H133" s="29" t="str">
        <f>IF(C133="","",VLOOKUP(C133,'بيانات الموظفين'!$B$3:$I$117,6,0))</f>
        <v/>
      </c>
      <c r="I133" s="29" t="str">
        <f>IF(C133="","",VLOOKUP(C133,'بيانات الموظفين'!$B$3:$I$117,7,0))</f>
        <v/>
      </c>
      <c r="J133" s="62" t="str">
        <f t="shared" si="14"/>
        <v/>
      </c>
      <c r="K133" s="25" t="str">
        <f t="shared" si="15"/>
        <v/>
      </c>
      <c r="L133" s="26" t="str">
        <f t="shared" si="16"/>
        <v/>
      </c>
      <c r="M133" s="26" t="str">
        <f t="shared" si="17"/>
        <v/>
      </c>
      <c r="N133" s="26" t="str">
        <f t="shared" si="18"/>
        <v/>
      </c>
      <c r="O133" s="27" t="str">
        <f t="shared" si="19"/>
        <v/>
      </c>
    </row>
    <row r="134" spans="1:15" ht="15.6" x14ac:dyDescent="0.25">
      <c r="A134" s="79" t="str">
        <f t="shared" si="13"/>
        <v/>
      </c>
      <c r="B134" s="23"/>
      <c r="C134" s="84"/>
      <c r="D134" s="28" t="str">
        <f>IF(C134="","",VLOOKUP(C134,'بيانات الموظفين'!$B$3:$I$117,2,0))</f>
        <v/>
      </c>
      <c r="E134" s="24"/>
      <c r="F134" s="24"/>
      <c r="G134" s="60"/>
      <c r="H134" s="29" t="str">
        <f>IF(C134="","",VLOOKUP(C134,'بيانات الموظفين'!$B$3:$I$117,6,0))</f>
        <v/>
      </c>
      <c r="I134" s="29" t="str">
        <f>IF(C134="","",VLOOKUP(C134,'بيانات الموظفين'!$B$3:$I$117,7,0))</f>
        <v/>
      </c>
      <c r="J134" s="62" t="str">
        <f t="shared" si="14"/>
        <v/>
      </c>
      <c r="K134" s="25" t="str">
        <f t="shared" si="15"/>
        <v/>
      </c>
      <c r="L134" s="26" t="str">
        <f t="shared" si="16"/>
        <v/>
      </c>
      <c r="M134" s="26" t="str">
        <f t="shared" si="17"/>
        <v/>
      </c>
      <c r="N134" s="26" t="str">
        <f t="shared" si="18"/>
        <v/>
      </c>
      <c r="O134" s="27" t="str">
        <f t="shared" si="19"/>
        <v/>
      </c>
    </row>
    <row r="135" spans="1:15" ht="15.6" x14ac:dyDescent="0.25">
      <c r="A135" s="79" t="str">
        <f t="shared" si="13"/>
        <v/>
      </c>
      <c r="B135" s="23"/>
      <c r="C135" s="84"/>
      <c r="D135" s="28" t="str">
        <f>IF(C135="","",VLOOKUP(C135,'بيانات الموظفين'!$B$3:$I$117,2,0))</f>
        <v/>
      </c>
      <c r="E135" s="24"/>
      <c r="F135" s="24"/>
      <c r="G135" s="60"/>
      <c r="H135" s="29" t="str">
        <f>IF(C135="","",VLOOKUP(C135,'بيانات الموظفين'!$B$3:$I$117,6,0))</f>
        <v/>
      </c>
      <c r="I135" s="29" t="str">
        <f>IF(C135="","",VLOOKUP(C135,'بيانات الموظفين'!$B$3:$I$117,7,0))</f>
        <v/>
      </c>
      <c r="J135" s="62" t="str">
        <f t="shared" si="14"/>
        <v/>
      </c>
      <c r="K135" s="25" t="str">
        <f t="shared" si="15"/>
        <v/>
      </c>
      <c r="L135" s="26" t="str">
        <f t="shared" si="16"/>
        <v/>
      </c>
      <c r="M135" s="26" t="str">
        <f t="shared" si="17"/>
        <v/>
      </c>
      <c r="N135" s="26" t="str">
        <f t="shared" si="18"/>
        <v/>
      </c>
      <c r="O135" s="27" t="str">
        <f t="shared" si="19"/>
        <v/>
      </c>
    </row>
    <row r="136" spans="1:15" ht="15.6" x14ac:dyDescent="0.25">
      <c r="A136" s="79" t="str">
        <f t="shared" si="13"/>
        <v/>
      </c>
      <c r="B136" s="23"/>
      <c r="C136" s="84"/>
      <c r="D136" s="28" t="str">
        <f>IF(C136="","",VLOOKUP(C136,'بيانات الموظفين'!$B$3:$I$117,2,0))</f>
        <v/>
      </c>
      <c r="E136" s="24"/>
      <c r="F136" s="24"/>
      <c r="G136" s="60"/>
      <c r="H136" s="29" t="str">
        <f>IF(C136="","",VLOOKUP(C136,'بيانات الموظفين'!$B$3:$I$117,6,0))</f>
        <v/>
      </c>
      <c r="I136" s="29" t="str">
        <f>IF(C136="","",VLOOKUP(C136,'بيانات الموظفين'!$B$3:$I$117,7,0))</f>
        <v/>
      </c>
      <c r="J136" s="62" t="str">
        <f t="shared" si="14"/>
        <v/>
      </c>
      <c r="K136" s="25" t="str">
        <f t="shared" si="15"/>
        <v/>
      </c>
      <c r="L136" s="26" t="str">
        <f t="shared" si="16"/>
        <v/>
      </c>
      <c r="M136" s="26" t="str">
        <f t="shared" si="17"/>
        <v/>
      </c>
      <c r="N136" s="26" t="str">
        <f t="shared" si="18"/>
        <v/>
      </c>
      <c r="O136" s="27" t="str">
        <f t="shared" si="19"/>
        <v/>
      </c>
    </row>
    <row r="137" spans="1:15" ht="15.6" x14ac:dyDescent="0.25">
      <c r="A137" s="79" t="str">
        <f t="shared" ref="A137:A200" si="20">IF(D137="","",ROW()-6)</f>
        <v/>
      </c>
      <c r="B137" s="23"/>
      <c r="C137" s="84"/>
      <c r="D137" s="28" t="str">
        <f>IF(C137="","",VLOOKUP(C137,'بيانات الموظفين'!$B$3:$I$117,2,0))</f>
        <v/>
      </c>
      <c r="E137" s="24"/>
      <c r="F137" s="24"/>
      <c r="G137" s="60"/>
      <c r="H137" s="29" t="str">
        <f>IF(C137="","",VLOOKUP(C137,'بيانات الموظفين'!$B$3:$I$117,6,0))</f>
        <v/>
      </c>
      <c r="I137" s="29" t="str">
        <f>IF(C137="","",VLOOKUP(C137,'بيانات الموظفين'!$B$3:$I$117,7,0))</f>
        <v/>
      </c>
      <c r="J137" s="62" t="str">
        <f t="shared" si="14"/>
        <v/>
      </c>
      <c r="K137" s="25" t="str">
        <f t="shared" si="15"/>
        <v/>
      </c>
      <c r="L137" s="26" t="str">
        <f t="shared" si="16"/>
        <v/>
      </c>
      <c r="M137" s="26" t="str">
        <f t="shared" si="17"/>
        <v/>
      </c>
      <c r="N137" s="26" t="str">
        <f t="shared" si="18"/>
        <v/>
      </c>
      <c r="O137" s="27" t="str">
        <f t="shared" si="19"/>
        <v/>
      </c>
    </row>
    <row r="138" spans="1:15" ht="15.6" x14ac:dyDescent="0.25">
      <c r="A138" s="79" t="str">
        <f t="shared" si="20"/>
        <v/>
      </c>
      <c r="B138" s="23"/>
      <c r="C138" s="84"/>
      <c r="D138" s="28" t="str">
        <f>IF(C138="","",VLOOKUP(C138,'بيانات الموظفين'!$B$3:$I$117,2,0))</f>
        <v/>
      </c>
      <c r="E138" s="24"/>
      <c r="F138" s="24"/>
      <c r="G138" s="60"/>
      <c r="H138" s="29" t="str">
        <f>IF(C138="","",VLOOKUP(C138,'بيانات الموظفين'!$B$3:$I$117,6,0))</f>
        <v/>
      </c>
      <c r="I138" s="29" t="str">
        <f>IF(C138="","",VLOOKUP(C138,'بيانات الموظفين'!$B$3:$I$117,7,0))</f>
        <v/>
      </c>
      <c r="J138" s="62" t="str">
        <f t="shared" ref="J138:J199" si="21">IF(D138="","",I138-H138)</f>
        <v/>
      </c>
      <c r="K138" s="25" t="str">
        <f t="shared" si="15"/>
        <v/>
      </c>
      <c r="L138" s="26" t="str">
        <f t="shared" si="16"/>
        <v/>
      </c>
      <c r="M138" s="26" t="str">
        <f t="shared" si="17"/>
        <v/>
      </c>
      <c r="N138" s="26" t="str">
        <f t="shared" si="18"/>
        <v/>
      </c>
      <c r="O138" s="27" t="str">
        <f t="shared" si="19"/>
        <v/>
      </c>
    </row>
    <row r="139" spans="1:15" ht="15.6" x14ac:dyDescent="0.25">
      <c r="A139" s="79" t="str">
        <f t="shared" si="20"/>
        <v/>
      </c>
      <c r="B139" s="23"/>
      <c r="C139" s="84"/>
      <c r="D139" s="28" t="str">
        <f>IF(C139="","",VLOOKUP(C139,'بيانات الموظفين'!$B$3:$I$117,2,0))</f>
        <v/>
      </c>
      <c r="E139" s="24"/>
      <c r="F139" s="24"/>
      <c r="G139" s="60"/>
      <c r="H139" s="29" t="str">
        <f>IF(C139="","",VLOOKUP(C139,'بيانات الموظفين'!$B$3:$I$117,6,0))</f>
        <v/>
      </c>
      <c r="I139" s="29" t="str">
        <f>IF(C139="","",VLOOKUP(C139,'بيانات الموظفين'!$B$3:$I$117,7,0))</f>
        <v/>
      </c>
      <c r="J139" s="62" t="str">
        <f t="shared" si="21"/>
        <v/>
      </c>
      <c r="K139" s="25" t="str">
        <f t="shared" si="15"/>
        <v/>
      </c>
      <c r="L139" s="26" t="str">
        <f t="shared" si="16"/>
        <v/>
      </c>
      <c r="M139" s="26" t="str">
        <f t="shared" si="17"/>
        <v/>
      </c>
      <c r="N139" s="26" t="str">
        <f t="shared" si="18"/>
        <v/>
      </c>
      <c r="O139" s="27" t="str">
        <f t="shared" si="19"/>
        <v/>
      </c>
    </row>
    <row r="140" spans="1:15" ht="15.6" x14ac:dyDescent="0.25">
      <c r="A140" s="79" t="str">
        <f t="shared" si="20"/>
        <v/>
      </c>
      <c r="B140" s="23"/>
      <c r="C140" s="84"/>
      <c r="D140" s="28" t="str">
        <f>IF(C140="","",VLOOKUP(C140,'بيانات الموظفين'!$B$3:$I$117,2,0))</f>
        <v/>
      </c>
      <c r="E140" s="24"/>
      <c r="F140" s="24"/>
      <c r="G140" s="60"/>
      <c r="H140" s="29" t="str">
        <f>IF(C140="","",VLOOKUP(C140,'بيانات الموظفين'!$B$3:$I$117,6,0))</f>
        <v/>
      </c>
      <c r="I140" s="29" t="str">
        <f>IF(C140="","",VLOOKUP(C140,'بيانات الموظفين'!$B$3:$I$117,7,0))</f>
        <v/>
      </c>
      <c r="J140" s="62" t="str">
        <f t="shared" si="21"/>
        <v/>
      </c>
      <c r="K140" s="25" t="str">
        <f t="shared" si="15"/>
        <v/>
      </c>
      <c r="L140" s="26" t="str">
        <f t="shared" si="16"/>
        <v/>
      </c>
      <c r="M140" s="26" t="str">
        <f t="shared" si="17"/>
        <v/>
      </c>
      <c r="N140" s="26" t="str">
        <f t="shared" si="18"/>
        <v/>
      </c>
      <c r="O140" s="27" t="str">
        <f t="shared" si="19"/>
        <v/>
      </c>
    </row>
    <row r="141" spans="1:15" ht="15.6" x14ac:dyDescent="0.25">
      <c r="A141" s="79" t="str">
        <f t="shared" si="20"/>
        <v/>
      </c>
      <c r="B141" s="23"/>
      <c r="C141" s="84"/>
      <c r="D141" s="28" t="str">
        <f>IF(C141="","",VLOOKUP(C141,'بيانات الموظفين'!$B$3:$I$117,2,0))</f>
        <v/>
      </c>
      <c r="E141" s="24"/>
      <c r="F141" s="24"/>
      <c r="G141" s="60"/>
      <c r="H141" s="29" t="str">
        <f>IF(C141="","",VLOOKUP(C141,'بيانات الموظفين'!$B$3:$I$117,6,0))</f>
        <v/>
      </c>
      <c r="I141" s="29" t="str">
        <f>IF(C141="","",VLOOKUP(C141,'بيانات الموظفين'!$B$3:$I$117,7,0))</f>
        <v/>
      </c>
      <c r="J141" s="62" t="str">
        <f t="shared" si="21"/>
        <v/>
      </c>
      <c r="K141" s="25" t="str">
        <f t="shared" si="15"/>
        <v/>
      </c>
      <c r="L141" s="26" t="str">
        <f t="shared" si="16"/>
        <v/>
      </c>
      <c r="M141" s="26" t="str">
        <f t="shared" si="17"/>
        <v/>
      </c>
      <c r="N141" s="26" t="str">
        <f t="shared" si="18"/>
        <v/>
      </c>
      <c r="O141" s="27" t="str">
        <f t="shared" si="19"/>
        <v/>
      </c>
    </row>
    <row r="142" spans="1:15" ht="15.6" x14ac:dyDescent="0.25">
      <c r="A142" s="79" t="str">
        <f t="shared" si="20"/>
        <v/>
      </c>
      <c r="B142" s="23"/>
      <c r="C142" s="84"/>
      <c r="D142" s="28" t="str">
        <f>IF(C142="","",VLOOKUP(C142,'بيانات الموظفين'!$B$3:$I$117,2,0))</f>
        <v/>
      </c>
      <c r="E142" s="24"/>
      <c r="F142" s="24"/>
      <c r="G142" s="60"/>
      <c r="H142" s="29" t="str">
        <f>IF(C142="","",VLOOKUP(C142,'بيانات الموظفين'!$B$3:$I$117,6,0))</f>
        <v/>
      </c>
      <c r="I142" s="29" t="str">
        <f>IF(C142="","",VLOOKUP(C142,'بيانات الموظفين'!$B$3:$I$117,7,0))</f>
        <v/>
      </c>
      <c r="J142" s="62" t="str">
        <f t="shared" si="21"/>
        <v/>
      </c>
      <c r="K142" s="25" t="str">
        <f t="shared" si="15"/>
        <v/>
      </c>
      <c r="L142" s="26" t="str">
        <f t="shared" si="16"/>
        <v/>
      </c>
      <c r="M142" s="26" t="str">
        <f t="shared" si="17"/>
        <v/>
      </c>
      <c r="N142" s="26" t="str">
        <f t="shared" si="18"/>
        <v/>
      </c>
      <c r="O142" s="27" t="str">
        <f t="shared" si="19"/>
        <v/>
      </c>
    </row>
    <row r="143" spans="1:15" ht="15.6" x14ac:dyDescent="0.25">
      <c r="A143" s="79" t="str">
        <f t="shared" si="20"/>
        <v/>
      </c>
      <c r="B143" s="23"/>
      <c r="C143" s="84"/>
      <c r="D143" s="28" t="str">
        <f>IF(C143="","",VLOOKUP(C143,'بيانات الموظفين'!$B$3:$I$117,2,0))</f>
        <v/>
      </c>
      <c r="E143" s="24"/>
      <c r="F143" s="24"/>
      <c r="G143" s="60"/>
      <c r="H143" s="29" t="str">
        <f>IF(C143="","",VLOOKUP(C143,'بيانات الموظفين'!$B$3:$I$117,6,0))</f>
        <v/>
      </c>
      <c r="I143" s="29" t="str">
        <f>IF(C143="","",VLOOKUP(C143,'بيانات الموظفين'!$B$3:$I$117,7,0))</f>
        <v/>
      </c>
      <c r="J143" s="62" t="str">
        <f t="shared" si="21"/>
        <v/>
      </c>
      <c r="K143" s="25" t="str">
        <f t="shared" si="15"/>
        <v/>
      </c>
      <c r="L143" s="26" t="str">
        <f t="shared" si="16"/>
        <v/>
      </c>
      <c r="M143" s="26" t="str">
        <f t="shared" si="17"/>
        <v/>
      </c>
      <c r="N143" s="26" t="str">
        <f t="shared" si="18"/>
        <v/>
      </c>
      <c r="O143" s="27" t="str">
        <f t="shared" si="19"/>
        <v/>
      </c>
    </row>
    <row r="144" spans="1:15" ht="15.6" x14ac:dyDescent="0.25">
      <c r="A144" s="79" t="str">
        <f t="shared" si="20"/>
        <v/>
      </c>
      <c r="B144" s="23"/>
      <c r="C144" s="84"/>
      <c r="D144" s="28" t="str">
        <f>IF(C144="","",VLOOKUP(C144,'بيانات الموظفين'!$B$3:$I$117,2,0))</f>
        <v/>
      </c>
      <c r="E144" s="24"/>
      <c r="F144" s="24"/>
      <c r="G144" s="60"/>
      <c r="H144" s="29" t="str">
        <f>IF(C144="","",VLOOKUP(C144,'بيانات الموظفين'!$B$3:$I$117,6,0))</f>
        <v/>
      </c>
      <c r="I144" s="29" t="str">
        <f>IF(C144="","",VLOOKUP(C144,'بيانات الموظفين'!$B$3:$I$117,7,0))</f>
        <v/>
      </c>
      <c r="J144" s="62" t="str">
        <f t="shared" si="21"/>
        <v/>
      </c>
      <c r="K144" s="25" t="str">
        <f t="shared" ref="K144:K199" si="22">IF(E144&gt;H144,E144-H144,"")</f>
        <v/>
      </c>
      <c r="L144" s="26" t="str">
        <f t="shared" ref="L144:L199" si="23">IF(F144&lt;I144,I144-F144,"")</f>
        <v/>
      </c>
      <c r="M144" s="26" t="str">
        <f t="shared" ref="M144:M175" si="24">IF(SUM(K144,L144)-SUM(N144,O144)&gt;=$D$3,$D$3,"")</f>
        <v/>
      </c>
      <c r="N144" s="26" t="str">
        <f t="shared" ref="N144:N199" si="25">IF(E144&lt;H144,H144-E144,"")</f>
        <v/>
      </c>
      <c r="O144" s="27" t="str">
        <f t="shared" ref="O144:O199" si="26">IF(F144&gt;I144,F144-I144,"")</f>
        <v/>
      </c>
    </row>
    <row r="145" spans="1:15" ht="15.6" x14ac:dyDescent="0.25">
      <c r="A145" s="79" t="str">
        <f t="shared" si="20"/>
        <v/>
      </c>
      <c r="B145" s="23"/>
      <c r="C145" s="84"/>
      <c r="D145" s="28" t="str">
        <f>IF(C145="","",VLOOKUP(C145,'بيانات الموظفين'!$B$3:$I$117,2,0))</f>
        <v/>
      </c>
      <c r="E145" s="24"/>
      <c r="F145" s="24"/>
      <c r="G145" s="60"/>
      <c r="H145" s="29" t="str">
        <f>IF(C145="","",VLOOKUP(C145,'بيانات الموظفين'!$B$3:$I$117,6,0))</f>
        <v/>
      </c>
      <c r="I145" s="29" t="str">
        <f>IF(C145="","",VLOOKUP(C145,'بيانات الموظفين'!$B$3:$I$117,7,0))</f>
        <v/>
      </c>
      <c r="J145" s="62" t="str">
        <f t="shared" si="21"/>
        <v/>
      </c>
      <c r="K145" s="25" t="str">
        <f t="shared" si="22"/>
        <v/>
      </c>
      <c r="L145" s="26" t="str">
        <f t="shared" si="23"/>
        <v/>
      </c>
      <c r="M145" s="26" t="str">
        <f t="shared" si="24"/>
        <v/>
      </c>
      <c r="N145" s="26" t="str">
        <f t="shared" si="25"/>
        <v/>
      </c>
      <c r="O145" s="27" t="str">
        <f t="shared" si="26"/>
        <v/>
      </c>
    </row>
    <row r="146" spans="1:15" ht="15.6" x14ac:dyDescent="0.25">
      <c r="A146" s="79" t="str">
        <f t="shared" si="20"/>
        <v/>
      </c>
      <c r="B146" s="23"/>
      <c r="C146" s="84"/>
      <c r="D146" s="28" t="str">
        <f>IF(C146="","",VLOOKUP(C146,'بيانات الموظفين'!$B$3:$I$117,2,0))</f>
        <v/>
      </c>
      <c r="E146" s="24"/>
      <c r="F146" s="24"/>
      <c r="G146" s="60"/>
      <c r="H146" s="29" t="str">
        <f>IF(C146="","",VLOOKUP(C146,'بيانات الموظفين'!$B$3:$I$117,6,0))</f>
        <v/>
      </c>
      <c r="I146" s="29" t="str">
        <f>IF(C146="","",VLOOKUP(C146,'بيانات الموظفين'!$B$3:$I$117,7,0))</f>
        <v/>
      </c>
      <c r="J146" s="62" t="str">
        <f t="shared" si="21"/>
        <v/>
      </c>
      <c r="K146" s="25" t="str">
        <f t="shared" si="22"/>
        <v/>
      </c>
      <c r="L146" s="26" t="str">
        <f t="shared" si="23"/>
        <v/>
      </c>
      <c r="M146" s="26" t="str">
        <f t="shared" si="24"/>
        <v/>
      </c>
      <c r="N146" s="26" t="str">
        <f t="shared" si="25"/>
        <v/>
      </c>
      <c r="O146" s="27" t="str">
        <f t="shared" si="26"/>
        <v/>
      </c>
    </row>
    <row r="147" spans="1:15" ht="15.6" x14ac:dyDescent="0.25">
      <c r="A147" s="79" t="str">
        <f t="shared" si="20"/>
        <v/>
      </c>
      <c r="B147" s="23"/>
      <c r="C147" s="84"/>
      <c r="D147" s="28" t="str">
        <f>IF(C147="","",VLOOKUP(C147,'بيانات الموظفين'!$B$3:$I$117,2,0))</f>
        <v/>
      </c>
      <c r="E147" s="24"/>
      <c r="F147" s="24"/>
      <c r="G147" s="60"/>
      <c r="H147" s="29" t="str">
        <f>IF(C147="","",VLOOKUP(C147,'بيانات الموظفين'!$B$3:$I$117,6,0))</f>
        <v/>
      </c>
      <c r="I147" s="29" t="str">
        <f>IF(C147="","",VLOOKUP(C147,'بيانات الموظفين'!$B$3:$I$117,7,0))</f>
        <v/>
      </c>
      <c r="J147" s="62" t="str">
        <f t="shared" si="21"/>
        <v/>
      </c>
      <c r="K147" s="25" t="str">
        <f t="shared" si="22"/>
        <v/>
      </c>
      <c r="L147" s="26" t="str">
        <f t="shared" si="23"/>
        <v/>
      </c>
      <c r="M147" s="26" t="str">
        <f t="shared" si="24"/>
        <v/>
      </c>
      <c r="N147" s="26" t="str">
        <f t="shared" si="25"/>
        <v/>
      </c>
      <c r="O147" s="27" t="str">
        <f t="shared" si="26"/>
        <v/>
      </c>
    </row>
    <row r="148" spans="1:15" ht="15.6" x14ac:dyDescent="0.25">
      <c r="A148" s="79" t="str">
        <f t="shared" si="20"/>
        <v/>
      </c>
      <c r="B148" s="23"/>
      <c r="C148" s="84"/>
      <c r="D148" s="28" t="str">
        <f>IF(C148="","",VLOOKUP(C148,'بيانات الموظفين'!$B$3:$I$117,2,0))</f>
        <v/>
      </c>
      <c r="E148" s="24"/>
      <c r="F148" s="24"/>
      <c r="G148" s="60"/>
      <c r="H148" s="29" t="str">
        <f>IF(C148="","",VLOOKUP(C148,'بيانات الموظفين'!$B$3:$I$117,6,0))</f>
        <v/>
      </c>
      <c r="I148" s="29" t="str">
        <f>IF(C148="","",VLOOKUP(C148,'بيانات الموظفين'!$B$3:$I$117,7,0))</f>
        <v/>
      </c>
      <c r="J148" s="62" t="str">
        <f t="shared" si="21"/>
        <v/>
      </c>
      <c r="K148" s="25" t="str">
        <f t="shared" si="22"/>
        <v/>
      </c>
      <c r="L148" s="26" t="str">
        <f t="shared" si="23"/>
        <v/>
      </c>
      <c r="M148" s="26" t="str">
        <f t="shared" si="24"/>
        <v/>
      </c>
      <c r="N148" s="26" t="str">
        <f t="shared" si="25"/>
        <v/>
      </c>
      <c r="O148" s="27" t="str">
        <f t="shared" si="26"/>
        <v/>
      </c>
    </row>
    <row r="149" spans="1:15" ht="15.6" x14ac:dyDescent="0.25">
      <c r="A149" s="79" t="str">
        <f t="shared" si="20"/>
        <v/>
      </c>
      <c r="B149" s="23"/>
      <c r="C149" s="84"/>
      <c r="D149" s="28" t="str">
        <f>IF(C149="","",VLOOKUP(C149,'بيانات الموظفين'!$B$3:$I$117,2,0))</f>
        <v/>
      </c>
      <c r="E149" s="24"/>
      <c r="F149" s="24"/>
      <c r="G149" s="60"/>
      <c r="H149" s="29" t="str">
        <f>IF(C149="","",VLOOKUP(C149,'بيانات الموظفين'!$B$3:$I$117,6,0))</f>
        <v/>
      </c>
      <c r="I149" s="29" t="str">
        <f>IF(C149="","",VLOOKUP(C149,'بيانات الموظفين'!$B$3:$I$117,7,0))</f>
        <v/>
      </c>
      <c r="J149" s="62" t="str">
        <f t="shared" si="21"/>
        <v/>
      </c>
      <c r="K149" s="25" t="str">
        <f t="shared" si="22"/>
        <v/>
      </c>
      <c r="L149" s="26" t="str">
        <f t="shared" si="23"/>
        <v/>
      </c>
      <c r="M149" s="26" t="str">
        <f t="shared" si="24"/>
        <v/>
      </c>
      <c r="N149" s="26" t="str">
        <f t="shared" si="25"/>
        <v/>
      </c>
      <c r="O149" s="27" t="str">
        <f t="shared" si="26"/>
        <v/>
      </c>
    </row>
    <row r="150" spans="1:15" ht="15.6" x14ac:dyDescent="0.25">
      <c r="A150" s="79" t="str">
        <f t="shared" si="20"/>
        <v/>
      </c>
      <c r="B150" s="23"/>
      <c r="C150" s="84"/>
      <c r="D150" s="28" t="str">
        <f>IF(C150="","",VLOOKUP(C150,'بيانات الموظفين'!$B$3:$I$117,2,0))</f>
        <v/>
      </c>
      <c r="E150" s="24"/>
      <c r="F150" s="24"/>
      <c r="G150" s="60"/>
      <c r="H150" s="29" t="str">
        <f>IF(C150="","",VLOOKUP(C150,'بيانات الموظفين'!$B$3:$I$117,6,0))</f>
        <v/>
      </c>
      <c r="I150" s="29" t="str">
        <f>IF(C150="","",VLOOKUP(C150,'بيانات الموظفين'!$B$3:$I$117,7,0))</f>
        <v/>
      </c>
      <c r="J150" s="62" t="str">
        <f t="shared" si="21"/>
        <v/>
      </c>
      <c r="K150" s="25" t="str">
        <f t="shared" si="22"/>
        <v/>
      </c>
      <c r="L150" s="26" t="str">
        <f t="shared" si="23"/>
        <v/>
      </c>
      <c r="M150" s="26" t="str">
        <f t="shared" si="24"/>
        <v/>
      </c>
      <c r="N150" s="26" t="str">
        <f t="shared" si="25"/>
        <v/>
      </c>
      <c r="O150" s="27" t="str">
        <f t="shared" si="26"/>
        <v/>
      </c>
    </row>
    <row r="151" spans="1:15" ht="15.6" x14ac:dyDescent="0.25">
      <c r="A151" s="79" t="str">
        <f t="shared" si="20"/>
        <v/>
      </c>
      <c r="B151" s="23"/>
      <c r="C151" s="84"/>
      <c r="D151" s="28" t="str">
        <f>IF(C151="","",VLOOKUP(C151,'بيانات الموظفين'!$B$3:$I$117,2,0))</f>
        <v/>
      </c>
      <c r="E151" s="24"/>
      <c r="F151" s="24"/>
      <c r="G151" s="60"/>
      <c r="H151" s="29" t="str">
        <f>IF(C151="","",VLOOKUP(C151,'بيانات الموظفين'!$B$3:$I$117,6,0))</f>
        <v/>
      </c>
      <c r="I151" s="29" t="str">
        <f>IF(C151="","",VLOOKUP(C151,'بيانات الموظفين'!$B$3:$I$117,7,0))</f>
        <v/>
      </c>
      <c r="J151" s="62" t="str">
        <f t="shared" si="21"/>
        <v/>
      </c>
      <c r="K151" s="25" t="str">
        <f t="shared" si="22"/>
        <v/>
      </c>
      <c r="L151" s="26" t="str">
        <f t="shared" si="23"/>
        <v/>
      </c>
      <c r="M151" s="26" t="str">
        <f t="shared" si="24"/>
        <v/>
      </c>
      <c r="N151" s="26" t="str">
        <f t="shared" si="25"/>
        <v/>
      </c>
      <c r="O151" s="27" t="str">
        <f t="shared" si="26"/>
        <v/>
      </c>
    </row>
    <row r="152" spans="1:15" ht="15.6" x14ac:dyDescent="0.25">
      <c r="A152" s="79" t="str">
        <f t="shared" si="20"/>
        <v/>
      </c>
      <c r="B152" s="23"/>
      <c r="C152" s="84"/>
      <c r="D152" s="28" t="str">
        <f>IF(C152="","",VLOOKUP(C152,'بيانات الموظفين'!$B$3:$I$117,2,0))</f>
        <v/>
      </c>
      <c r="E152" s="24"/>
      <c r="F152" s="24"/>
      <c r="G152" s="60"/>
      <c r="H152" s="29" t="str">
        <f>IF(C152="","",VLOOKUP(C152,'بيانات الموظفين'!$B$3:$I$117,6,0))</f>
        <v/>
      </c>
      <c r="I152" s="29" t="str">
        <f>IF(C152="","",VLOOKUP(C152,'بيانات الموظفين'!$B$3:$I$117,7,0))</f>
        <v/>
      </c>
      <c r="J152" s="62" t="str">
        <f t="shared" si="21"/>
        <v/>
      </c>
      <c r="K152" s="25" t="str">
        <f t="shared" si="22"/>
        <v/>
      </c>
      <c r="L152" s="26" t="str">
        <f t="shared" si="23"/>
        <v/>
      </c>
      <c r="M152" s="26" t="str">
        <f t="shared" si="24"/>
        <v/>
      </c>
      <c r="N152" s="26" t="str">
        <f t="shared" si="25"/>
        <v/>
      </c>
      <c r="O152" s="27" t="str">
        <f t="shared" si="26"/>
        <v/>
      </c>
    </row>
    <row r="153" spans="1:15" ht="15.6" x14ac:dyDescent="0.25">
      <c r="A153" s="79" t="str">
        <f t="shared" si="20"/>
        <v/>
      </c>
      <c r="B153" s="23"/>
      <c r="C153" s="84"/>
      <c r="D153" s="28" t="str">
        <f>IF(C153="","",VLOOKUP(C153,'بيانات الموظفين'!$B$3:$I$117,2,0))</f>
        <v/>
      </c>
      <c r="E153" s="24"/>
      <c r="F153" s="24"/>
      <c r="G153" s="60"/>
      <c r="H153" s="29" t="str">
        <f>IF(C153="","",VLOOKUP(C153,'بيانات الموظفين'!$B$3:$I$117,6,0))</f>
        <v/>
      </c>
      <c r="I153" s="29" t="str">
        <f>IF(C153="","",VLOOKUP(C153,'بيانات الموظفين'!$B$3:$I$117,7,0))</f>
        <v/>
      </c>
      <c r="J153" s="62" t="str">
        <f t="shared" si="21"/>
        <v/>
      </c>
      <c r="K153" s="25" t="str">
        <f t="shared" si="22"/>
        <v/>
      </c>
      <c r="L153" s="26" t="str">
        <f t="shared" si="23"/>
        <v/>
      </c>
      <c r="M153" s="26" t="str">
        <f t="shared" si="24"/>
        <v/>
      </c>
      <c r="N153" s="26" t="str">
        <f t="shared" si="25"/>
        <v/>
      </c>
      <c r="O153" s="27" t="str">
        <f t="shared" si="26"/>
        <v/>
      </c>
    </row>
    <row r="154" spans="1:15" ht="15.6" x14ac:dyDescent="0.25">
      <c r="A154" s="79" t="str">
        <f t="shared" si="20"/>
        <v/>
      </c>
      <c r="B154" s="23"/>
      <c r="C154" s="84"/>
      <c r="D154" s="28" t="str">
        <f>IF(C154="","",VLOOKUP(C154,'بيانات الموظفين'!$B$3:$I$117,2,0))</f>
        <v/>
      </c>
      <c r="E154" s="24"/>
      <c r="F154" s="24"/>
      <c r="G154" s="60"/>
      <c r="H154" s="29" t="str">
        <f>IF(C154="","",VLOOKUP(C154,'بيانات الموظفين'!$B$3:$I$117,6,0))</f>
        <v/>
      </c>
      <c r="I154" s="29" t="str">
        <f>IF(C154="","",VLOOKUP(C154,'بيانات الموظفين'!$B$3:$I$117,7,0))</f>
        <v/>
      </c>
      <c r="J154" s="62" t="str">
        <f t="shared" si="21"/>
        <v/>
      </c>
      <c r="K154" s="25" t="str">
        <f t="shared" si="22"/>
        <v/>
      </c>
      <c r="L154" s="26" t="str">
        <f t="shared" si="23"/>
        <v/>
      </c>
      <c r="M154" s="26" t="str">
        <f t="shared" si="24"/>
        <v/>
      </c>
      <c r="N154" s="26" t="str">
        <f t="shared" si="25"/>
        <v/>
      </c>
      <c r="O154" s="27" t="str">
        <f t="shared" si="26"/>
        <v/>
      </c>
    </row>
    <row r="155" spans="1:15" ht="15.6" x14ac:dyDescent="0.25">
      <c r="A155" s="79" t="str">
        <f t="shared" si="20"/>
        <v/>
      </c>
      <c r="B155" s="23"/>
      <c r="C155" s="84"/>
      <c r="D155" s="28" t="str">
        <f>IF(C155="","",VLOOKUP(C155,'بيانات الموظفين'!$B$3:$I$117,2,0))</f>
        <v/>
      </c>
      <c r="E155" s="24"/>
      <c r="F155" s="24"/>
      <c r="G155" s="60"/>
      <c r="H155" s="29" t="str">
        <f>IF(C155="","",VLOOKUP(C155,'بيانات الموظفين'!$B$3:$I$117,6,0))</f>
        <v/>
      </c>
      <c r="I155" s="29" t="str">
        <f>IF(C155="","",VLOOKUP(C155,'بيانات الموظفين'!$B$3:$I$117,7,0))</f>
        <v/>
      </c>
      <c r="J155" s="62" t="str">
        <f t="shared" si="21"/>
        <v/>
      </c>
      <c r="K155" s="25" t="str">
        <f t="shared" si="22"/>
        <v/>
      </c>
      <c r="L155" s="26" t="str">
        <f t="shared" si="23"/>
        <v/>
      </c>
      <c r="M155" s="26" t="str">
        <f t="shared" si="24"/>
        <v/>
      </c>
      <c r="N155" s="26" t="str">
        <f t="shared" si="25"/>
        <v/>
      </c>
      <c r="O155" s="27" t="str">
        <f t="shared" si="26"/>
        <v/>
      </c>
    </row>
    <row r="156" spans="1:15" ht="15.6" x14ac:dyDescent="0.25">
      <c r="A156" s="79" t="str">
        <f t="shared" si="20"/>
        <v/>
      </c>
      <c r="B156" s="23"/>
      <c r="C156" s="84"/>
      <c r="D156" s="28" t="str">
        <f>IF(C156="","",VLOOKUP(C156,'بيانات الموظفين'!$B$3:$I$117,2,0))</f>
        <v/>
      </c>
      <c r="E156" s="24"/>
      <c r="F156" s="24"/>
      <c r="G156" s="60"/>
      <c r="H156" s="29" t="str">
        <f>IF(C156="","",VLOOKUP(C156,'بيانات الموظفين'!$B$3:$I$117,6,0))</f>
        <v/>
      </c>
      <c r="I156" s="29" t="str">
        <f>IF(C156="","",VLOOKUP(C156,'بيانات الموظفين'!$B$3:$I$117,7,0))</f>
        <v/>
      </c>
      <c r="J156" s="62" t="str">
        <f t="shared" si="21"/>
        <v/>
      </c>
      <c r="K156" s="25" t="str">
        <f t="shared" si="22"/>
        <v/>
      </c>
      <c r="L156" s="26" t="str">
        <f t="shared" si="23"/>
        <v/>
      </c>
      <c r="M156" s="26" t="str">
        <f t="shared" si="24"/>
        <v/>
      </c>
      <c r="N156" s="26" t="str">
        <f t="shared" si="25"/>
        <v/>
      </c>
      <c r="O156" s="27" t="str">
        <f t="shared" si="26"/>
        <v/>
      </c>
    </row>
    <row r="157" spans="1:15" ht="15.6" x14ac:dyDescent="0.25">
      <c r="A157" s="79" t="str">
        <f t="shared" si="20"/>
        <v/>
      </c>
      <c r="B157" s="23"/>
      <c r="C157" s="84"/>
      <c r="D157" s="28" t="str">
        <f>IF(C157="","",VLOOKUP(C157,'بيانات الموظفين'!$B$3:$I$117,2,0))</f>
        <v/>
      </c>
      <c r="E157" s="24"/>
      <c r="F157" s="24"/>
      <c r="G157" s="60"/>
      <c r="H157" s="29" t="str">
        <f>IF(C157="","",VLOOKUP(C157,'بيانات الموظفين'!$B$3:$I$117,6,0))</f>
        <v/>
      </c>
      <c r="I157" s="29" t="str">
        <f>IF(C157="","",VLOOKUP(C157,'بيانات الموظفين'!$B$3:$I$117,7,0))</f>
        <v/>
      </c>
      <c r="J157" s="62" t="str">
        <f t="shared" si="21"/>
        <v/>
      </c>
      <c r="K157" s="25" t="str">
        <f t="shared" si="22"/>
        <v/>
      </c>
      <c r="L157" s="26" t="str">
        <f t="shared" si="23"/>
        <v/>
      </c>
      <c r="M157" s="26" t="str">
        <f t="shared" si="24"/>
        <v/>
      </c>
      <c r="N157" s="26" t="str">
        <f t="shared" si="25"/>
        <v/>
      </c>
      <c r="O157" s="27" t="str">
        <f t="shared" si="26"/>
        <v/>
      </c>
    </row>
    <row r="158" spans="1:15" ht="15.6" x14ac:dyDescent="0.25">
      <c r="A158" s="79" t="str">
        <f t="shared" si="20"/>
        <v/>
      </c>
      <c r="B158" s="23"/>
      <c r="C158" s="84"/>
      <c r="D158" s="28" t="str">
        <f>IF(C158="","",VLOOKUP(C158,'بيانات الموظفين'!$B$3:$I$117,2,0))</f>
        <v/>
      </c>
      <c r="E158" s="24"/>
      <c r="F158" s="24"/>
      <c r="G158" s="60"/>
      <c r="H158" s="29" t="str">
        <f>IF(C158="","",VLOOKUP(C158,'بيانات الموظفين'!$B$3:$I$117,6,0))</f>
        <v/>
      </c>
      <c r="I158" s="29" t="str">
        <f>IF(C158="","",VLOOKUP(C158,'بيانات الموظفين'!$B$3:$I$117,7,0))</f>
        <v/>
      </c>
      <c r="J158" s="62" t="str">
        <f t="shared" si="21"/>
        <v/>
      </c>
      <c r="K158" s="25" t="str">
        <f t="shared" si="22"/>
        <v/>
      </c>
      <c r="L158" s="26" t="str">
        <f t="shared" si="23"/>
        <v/>
      </c>
      <c r="M158" s="26" t="str">
        <f t="shared" si="24"/>
        <v/>
      </c>
      <c r="N158" s="26" t="str">
        <f t="shared" si="25"/>
        <v/>
      </c>
      <c r="O158" s="27" t="str">
        <f t="shared" si="26"/>
        <v/>
      </c>
    </row>
    <row r="159" spans="1:15" ht="15.6" x14ac:dyDescent="0.25">
      <c r="A159" s="79" t="str">
        <f t="shared" si="20"/>
        <v/>
      </c>
      <c r="B159" s="23"/>
      <c r="C159" s="84"/>
      <c r="D159" s="28" t="str">
        <f>IF(C159="","",VLOOKUP(C159,'بيانات الموظفين'!$B$3:$I$117,2,0))</f>
        <v/>
      </c>
      <c r="E159" s="24"/>
      <c r="F159" s="24"/>
      <c r="G159" s="60"/>
      <c r="H159" s="29" t="str">
        <f>IF(C159="","",VLOOKUP(C159,'بيانات الموظفين'!$B$3:$I$117,6,0))</f>
        <v/>
      </c>
      <c r="I159" s="29" t="str">
        <f>IF(C159="","",VLOOKUP(C159,'بيانات الموظفين'!$B$3:$I$117,7,0))</f>
        <v/>
      </c>
      <c r="J159" s="62" t="str">
        <f t="shared" si="21"/>
        <v/>
      </c>
      <c r="K159" s="25" t="str">
        <f t="shared" si="22"/>
        <v/>
      </c>
      <c r="L159" s="26" t="str">
        <f t="shared" si="23"/>
        <v/>
      </c>
      <c r="M159" s="26" t="str">
        <f t="shared" si="24"/>
        <v/>
      </c>
      <c r="N159" s="26" t="str">
        <f t="shared" si="25"/>
        <v/>
      </c>
      <c r="O159" s="27" t="str">
        <f t="shared" si="26"/>
        <v/>
      </c>
    </row>
    <row r="160" spans="1:15" ht="15.6" x14ac:dyDescent="0.25">
      <c r="A160" s="79" t="str">
        <f t="shared" si="20"/>
        <v/>
      </c>
      <c r="B160" s="23"/>
      <c r="C160" s="84"/>
      <c r="D160" s="28" t="str">
        <f>IF(C160="","",VLOOKUP(C160,'بيانات الموظفين'!$B$3:$I$117,2,0))</f>
        <v/>
      </c>
      <c r="E160" s="24"/>
      <c r="F160" s="24"/>
      <c r="G160" s="60"/>
      <c r="H160" s="29" t="str">
        <f>IF(C160="","",VLOOKUP(C160,'بيانات الموظفين'!$B$3:$I$117,6,0))</f>
        <v/>
      </c>
      <c r="I160" s="29" t="str">
        <f>IF(C160="","",VLOOKUP(C160,'بيانات الموظفين'!$B$3:$I$117,7,0))</f>
        <v/>
      </c>
      <c r="J160" s="62" t="str">
        <f t="shared" si="21"/>
        <v/>
      </c>
      <c r="K160" s="25" t="str">
        <f t="shared" si="22"/>
        <v/>
      </c>
      <c r="L160" s="26" t="str">
        <f t="shared" si="23"/>
        <v/>
      </c>
      <c r="M160" s="26" t="str">
        <f t="shared" si="24"/>
        <v/>
      </c>
      <c r="N160" s="26" t="str">
        <f t="shared" si="25"/>
        <v/>
      </c>
      <c r="O160" s="27" t="str">
        <f t="shared" si="26"/>
        <v/>
      </c>
    </row>
    <row r="161" spans="1:15" ht="15.6" x14ac:dyDescent="0.25">
      <c r="A161" s="79" t="str">
        <f t="shared" si="20"/>
        <v/>
      </c>
      <c r="B161" s="23"/>
      <c r="C161" s="84"/>
      <c r="D161" s="28" t="str">
        <f>IF(C161="","",VLOOKUP(C161,'بيانات الموظفين'!$B$3:$I$117,2,0))</f>
        <v/>
      </c>
      <c r="E161" s="24"/>
      <c r="F161" s="24"/>
      <c r="G161" s="60"/>
      <c r="H161" s="29" t="str">
        <f>IF(C161="","",VLOOKUP(C161,'بيانات الموظفين'!$B$3:$I$117,6,0))</f>
        <v/>
      </c>
      <c r="I161" s="29" t="str">
        <f>IF(C161="","",VLOOKUP(C161,'بيانات الموظفين'!$B$3:$I$117,7,0))</f>
        <v/>
      </c>
      <c r="J161" s="62" t="str">
        <f t="shared" si="21"/>
        <v/>
      </c>
      <c r="K161" s="25" t="str">
        <f t="shared" si="22"/>
        <v/>
      </c>
      <c r="L161" s="26" t="str">
        <f t="shared" si="23"/>
        <v/>
      </c>
      <c r="M161" s="26" t="str">
        <f t="shared" si="24"/>
        <v/>
      </c>
      <c r="N161" s="26" t="str">
        <f t="shared" si="25"/>
        <v/>
      </c>
      <c r="O161" s="27" t="str">
        <f t="shared" si="26"/>
        <v/>
      </c>
    </row>
    <row r="162" spans="1:15" ht="15.6" x14ac:dyDescent="0.25">
      <c r="A162" s="79" t="str">
        <f t="shared" si="20"/>
        <v/>
      </c>
      <c r="B162" s="23"/>
      <c r="C162" s="84"/>
      <c r="D162" s="28" t="str">
        <f>IF(C162="","",VLOOKUP(C162,'بيانات الموظفين'!$B$3:$I$117,2,0))</f>
        <v/>
      </c>
      <c r="E162" s="24"/>
      <c r="F162" s="24"/>
      <c r="G162" s="60"/>
      <c r="H162" s="29" t="str">
        <f>IF(C162="","",VLOOKUP(C162,'بيانات الموظفين'!$B$3:$I$117,6,0))</f>
        <v/>
      </c>
      <c r="I162" s="29" t="str">
        <f>IF(C162="","",VLOOKUP(C162,'بيانات الموظفين'!$B$3:$I$117,7,0))</f>
        <v/>
      </c>
      <c r="J162" s="62" t="str">
        <f t="shared" si="21"/>
        <v/>
      </c>
      <c r="K162" s="25" t="str">
        <f t="shared" si="22"/>
        <v/>
      </c>
      <c r="L162" s="26" t="str">
        <f t="shared" si="23"/>
        <v/>
      </c>
      <c r="M162" s="26" t="str">
        <f t="shared" si="24"/>
        <v/>
      </c>
      <c r="N162" s="26" t="str">
        <f t="shared" si="25"/>
        <v/>
      </c>
      <c r="O162" s="27" t="str">
        <f t="shared" si="26"/>
        <v/>
      </c>
    </row>
    <row r="163" spans="1:15" ht="15.6" x14ac:dyDescent="0.25">
      <c r="A163" s="79" t="str">
        <f t="shared" si="20"/>
        <v/>
      </c>
      <c r="B163" s="23"/>
      <c r="C163" s="84"/>
      <c r="D163" s="28" t="str">
        <f>IF(C163="","",VLOOKUP(C163,'بيانات الموظفين'!$B$3:$I$117,2,0))</f>
        <v/>
      </c>
      <c r="E163" s="24"/>
      <c r="F163" s="24"/>
      <c r="G163" s="60"/>
      <c r="H163" s="29" t="str">
        <f>IF(C163="","",VLOOKUP(C163,'بيانات الموظفين'!$B$3:$I$117,6,0))</f>
        <v/>
      </c>
      <c r="I163" s="29" t="str">
        <f>IF(C163="","",VLOOKUP(C163,'بيانات الموظفين'!$B$3:$I$117,7,0))</f>
        <v/>
      </c>
      <c r="J163" s="62" t="str">
        <f t="shared" si="21"/>
        <v/>
      </c>
      <c r="K163" s="25" t="str">
        <f t="shared" si="22"/>
        <v/>
      </c>
      <c r="L163" s="26" t="str">
        <f t="shared" si="23"/>
        <v/>
      </c>
      <c r="M163" s="26" t="str">
        <f t="shared" si="24"/>
        <v/>
      </c>
      <c r="N163" s="26" t="str">
        <f t="shared" si="25"/>
        <v/>
      </c>
      <c r="O163" s="27" t="str">
        <f t="shared" si="26"/>
        <v/>
      </c>
    </row>
    <row r="164" spans="1:15" ht="15.6" x14ac:dyDescent="0.25">
      <c r="A164" s="79" t="str">
        <f t="shared" si="20"/>
        <v/>
      </c>
      <c r="B164" s="23"/>
      <c r="C164" s="84"/>
      <c r="D164" s="28" t="str">
        <f>IF(C164="","",VLOOKUP(C164,'بيانات الموظفين'!$B$3:$I$117,2,0))</f>
        <v/>
      </c>
      <c r="E164" s="24"/>
      <c r="F164" s="24"/>
      <c r="G164" s="60"/>
      <c r="H164" s="29" t="str">
        <f>IF(C164="","",VLOOKUP(C164,'بيانات الموظفين'!$B$3:$I$117,6,0))</f>
        <v/>
      </c>
      <c r="I164" s="29" t="str">
        <f>IF(C164="","",VLOOKUP(C164,'بيانات الموظفين'!$B$3:$I$117,7,0))</f>
        <v/>
      </c>
      <c r="J164" s="62" t="str">
        <f t="shared" si="21"/>
        <v/>
      </c>
      <c r="K164" s="25" t="str">
        <f t="shared" si="22"/>
        <v/>
      </c>
      <c r="L164" s="26" t="str">
        <f t="shared" si="23"/>
        <v/>
      </c>
      <c r="M164" s="26" t="str">
        <f t="shared" si="24"/>
        <v/>
      </c>
      <c r="N164" s="26" t="str">
        <f t="shared" si="25"/>
        <v/>
      </c>
      <c r="O164" s="27" t="str">
        <f t="shared" si="26"/>
        <v/>
      </c>
    </row>
    <row r="165" spans="1:15" ht="15.6" x14ac:dyDescent="0.25">
      <c r="A165" s="79" t="str">
        <f t="shared" si="20"/>
        <v/>
      </c>
      <c r="B165" s="23"/>
      <c r="C165" s="84"/>
      <c r="D165" s="28" t="str">
        <f>IF(C165="","",VLOOKUP(C165,'بيانات الموظفين'!$B$3:$I$117,2,0))</f>
        <v/>
      </c>
      <c r="E165" s="24"/>
      <c r="F165" s="24"/>
      <c r="G165" s="60"/>
      <c r="H165" s="29" t="str">
        <f>IF(C165="","",VLOOKUP(C165,'بيانات الموظفين'!$B$3:$I$117,6,0))</f>
        <v/>
      </c>
      <c r="I165" s="29" t="str">
        <f>IF(C165="","",VLOOKUP(C165,'بيانات الموظفين'!$B$3:$I$117,7,0))</f>
        <v/>
      </c>
      <c r="J165" s="62" t="str">
        <f t="shared" si="21"/>
        <v/>
      </c>
      <c r="K165" s="25" t="str">
        <f t="shared" si="22"/>
        <v/>
      </c>
      <c r="L165" s="26" t="str">
        <f t="shared" si="23"/>
        <v/>
      </c>
      <c r="M165" s="26" t="str">
        <f t="shared" si="24"/>
        <v/>
      </c>
      <c r="N165" s="26" t="str">
        <f t="shared" si="25"/>
        <v/>
      </c>
      <c r="O165" s="27" t="str">
        <f t="shared" si="26"/>
        <v/>
      </c>
    </row>
    <row r="166" spans="1:15" ht="15.6" x14ac:dyDescent="0.25">
      <c r="A166" s="79" t="str">
        <f t="shared" si="20"/>
        <v/>
      </c>
      <c r="B166" s="23"/>
      <c r="C166" s="84"/>
      <c r="D166" s="28" t="str">
        <f>IF(C166="","",VLOOKUP(C166,'بيانات الموظفين'!$B$3:$I$117,2,0))</f>
        <v/>
      </c>
      <c r="E166" s="24"/>
      <c r="F166" s="24"/>
      <c r="G166" s="60"/>
      <c r="H166" s="29" t="str">
        <f>IF(C166="","",VLOOKUP(C166,'بيانات الموظفين'!$B$3:$I$117,6,0))</f>
        <v/>
      </c>
      <c r="I166" s="29" t="str">
        <f>IF(C166="","",VLOOKUP(C166,'بيانات الموظفين'!$B$3:$I$117,7,0))</f>
        <v/>
      </c>
      <c r="J166" s="62" t="str">
        <f t="shared" si="21"/>
        <v/>
      </c>
      <c r="K166" s="25" t="str">
        <f t="shared" si="22"/>
        <v/>
      </c>
      <c r="L166" s="26" t="str">
        <f t="shared" si="23"/>
        <v/>
      </c>
      <c r="M166" s="26" t="str">
        <f t="shared" si="24"/>
        <v/>
      </c>
      <c r="N166" s="26" t="str">
        <f t="shared" si="25"/>
        <v/>
      </c>
      <c r="O166" s="27" t="str">
        <f t="shared" si="26"/>
        <v/>
      </c>
    </row>
    <row r="167" spans="1:15" ht="15.6" x14ac:dyDescent="0.25">
      <c r="A167" s="79" t="str">
        <f t="shared" si="20"/>
        <v/>
      </c>
      <c r="B167" s="23"/>
      <c r="C167" s="84"/>
      <c r="D167" s="28" t="str">
        <f>IF(C167="","",VLOOKUP(C167,'بيانات الموظفين'!$B$3:$I$117,2,0))</f>
        <v/>
      </c>
      <c r="E167" s="24"/>
      <c r="F167" s="24"/>
      <c r="G167" s="60"/>
      <c r="H167" s="29" t="str">
        <f>IF(C167="","",VLOOKUP(C167,'بيانات الموظفين'!$B$3:$I$117,6,0))</f>
        <v/>
      </c>
      <c r="I167" s="29" t="str">
        <f>IF(C167="","",VLOOKUP(C167,'بيانات الموظفين'!$B$3:$I$117,7,0))</f>
        <v/>
      </c>
      <c r="J167" s="62" t="str">
        <f t="shared" si="21"/>
        <v/>
      </c>
      <c r="K167" s="25" t="str">
        <f t="shared" si="22"/>
        <v/>
      </c>
      <c r="L167" s="26" t="str">
        <f t="shared" si="23"/>
        <v/>
      </c>
      <c r="M167" s="26" t="str">
        <f t="shared" si="24"/>
        <v/>
      </c>
      <c r="N167" s="26" t="str">
        <f t="shared" si="25"/>
        <v/>
      </c>
      <c r="O167" s="27" t="str">
        <f t="shared" si="26"/>
        <v/>
      </c>
    </row>
    <row r="168" spans="1:15" ht="15.6" x14ac:dyDescent="0.25">
      <c r="A168" s="79" t="str">
        <f t="shared" si="20"/>
        <v/>
      </c>
      <c r="B168" s="23"/>
      <c r="C168" s="84"/>
      <c r="D168" s="28" t="str">
        <f>IF(C168="","",VLOOKUP(C168,'بيانات الموظفين'!$B$3:$I$117,2,0))</f>
        <v/>
      </c>
      <c r="E168" s="24"/>
      <c r="F168" s="24"/>
      <c r="G168" s="60"/>
      <c r="H168" s="29" t="str">
        <f>IF(C168="","",VLOOKUP(C168,'بيانات الموظفين'!$B$3:$I$117,6,0))</f>
        <v/>
      </c>
      <c r="I168" s="29" t="str">
        <f>IF(C168="","",VLOOKUP(C168,'بيانات الموظفين'!$B$3:$I$117,7,0))</f>
        <v/>
      </c>
      <c r="J168" s="62" t="str">
        <f t="shared" si="21"/>
        <v/>
      </c>
      <c r="K168" s="25" t="str">
        <f t="shared" si="22"/>
        <v/>
      </c>
      <c r="L168" s="26" t="str">
        <f t="shared" si="23"/>
        <v/>
      </c>
      <c r="M168" s="26" t="str">
        <f t="shared" si="24"/>
        <v/>
      </c>
      <c r="N168" s="26" t="str">
        <f t="shared" si="25"/>
        <v/>
      </c>
      <c r="O168" s="27" t="str">
        <f t="shared" si="26"/>
        <v/>
      </c>
    </row>
    <row r="169" spans="1:15" ht="15.6" x14ac:dyDescent="0.25">
      <c r="A169" s="79" t="str">
        <f t="shared" si="20"/>
        <v/>
      </c>
      <c r="B169" s="23"/>
      <c r="C169" s="84"/>
      <c r="D169" s="28" t="str">
        <f>IF(C169="","",VLOOKUP(C169,'بيانات الموظفين'!$B$3:$I$117,2,0))</f>
        <v/>
      </c>
      <c r="E169" s="24"/>
      <c r="F169" s="24"/>
      <c r="G169" s="60"/>
      <c r="H169" s="29" t="str">
        <f>IF(C169="","",VLOOKUP(C169,'بيانات الموظفين'!$B$3:$I$117,6,0))</f>
        <v/>
      </c>
      <c r="I169" s="29" t="str">
        <f>IF(C169="","",VLOOKUP(C169,'بيانات الموظفين'!$B$3:$I$117,7,0))</f>
        <v/>
      </c>
      <c r="J169" s="62" t="str">
        <f t="shared" si="21"/>
        <v/>
      </c>
      <c r="K169" s="25" t="str">
        <f t="shared" si="22"/>
        <v/>
      </c>
      <c r="L169" s="26" t="str">
        <f t="shared" si="23"/>
        <v/>
      </c>
      <c r="M169" s="26" t="str">
        <f t="shared" si="24"/>
        <v/>
      </c>
      <c r="N169" s="26" t="str">
        <f t="shared" si="25"/>
        <v/>
      </c>
      <c r="O169" s="27" t="str">
        <f t="shared" si="26"/>
        <v/>
      </c>
    </row>
    <row r="170" spans="1:15" ht="15.6" x14ac:dyDescent="0.25">
      <c r="A170" s="79" t="str">
        <f t="shared" si="20"/>
        <v/>
      </c>
      <c r="B170" s="23"/>
      <c r="C170" s="84"/>
      <c r="D170" s="28" t="str">
        <f>IF(C170="","",VLOOKUP(C170,'بيانات الموظفين'!$B$3:$I$117,2,0))</f>
        <v/>
      </c>
      <c r="E170" s="24"/>
      <c r="F170" s="24"/>
      <c r="G170" s="60"/>
      <c r="H170" s="29" t="str">
        <f>IF(C170="","",VLOOKUP(C170,'بيانات الموظفين'!$B$3:$I$117,6,0))</f>
        <v/>
      </c>
      <c r="I170" s="29" t="str">
        <f>IF(C170="","",VLOOKUP(C170,'بيانات الموظفين'!$B$3:$I$117,7,0))</f>
        <v/>
      </c>
      <c r="J170" s="62" t="str">
        <f t="shared" si="21"/>
        <v/>
      </c>
      <c r="K170" s="25" t="str">
        <f t="shared" si="22"/>
        <v/>
      </c>
      <c r="L170" s="26" t="str">
        <f t="shared" si="23"/>
        <v/>
      </c>
      <c r="M170" s="26" t="str">
        <f t="shared" si="24"/>
        <v/>
      </c>
      <c r="N170" s="26" t="str">
        <f t="shared" si="25"/>
        <v/>
      </c>
      <c r="O170" s="27" t="str">
        <f t="shared" si="26"/>
        <v/>
      </c>
    </row>
    <row r="171" spans="1:15" ht="15.6" x14ac:dyDescent="0.25">
      <c r="A171" s="79" t="str">
        <f t="shared" si="20"/>
        <v/>
      </c>
      <c r="B171" s="23"/>
      <c r="C171" s="84"/>
      <c r="D171" s="28" t="str">
        <f>IF(C171="","",VLOOKUP(C171,'بيانات الموظفين'!$B$3:$I$117,2,0))</f>
        <v/>
      </c>
      <c r="E171" s="24"/>
      <c r="F171" s="24"/>
      <c r="G171" s="60"/>
      <c r="H171" s="29" t="str">
        <f>IF(C171="","",VLOOKUP(C171,'بيانات الموظفين'!$B$3:$I$117,6,0))</f>
        <v/>
      </c>
      <c r="I171" s="29" t="str">
        <f>IF(C171="","",VLOOKUP(C171,'بيانات الموظفين'!$B$3:$I$117,7,0))</f>
        <v/>
      </c>
      <c r="J171" s="62" t="str">
        <f t="shared" si="21"/>
        <v/>
      </c>
      <c r="K171" s="25" t="str">
        <f t="shared" si="22"/>
        <v/>
      </c>
      <c r="L171" s="26" t="str">
        <f t="shared" si="23"/>
        <v/>
      </c>
      <c r="M171" s="26" t="str">
        <f t="shared" si="24"/>
        <v/>
      </c>
      <c r="N171" s="26" t="str">
        <f t="shared" si="25"/>
        <v/>
      </c>
      <c r="O171" s="27" t="str">
        <f t="shared" si="26"/>
        <v/>
      </c>
    </row>
    <row r="172" spans="1:15" ht="15.6" x14ac:dyDescent="0.25">
      <c r="A172" s="79" t="str">
        <f t="shared" si="20"/>
        <v/>
      </c>
      <c r="B172" s="23"/>
      <c r="C172" s="84"/>
      <c r="D172" s="28" t="str">
        <f>IF(C172="","",VLOOKUP(C172,'بيانات الموظفين'!$B$3:$I$117,2,0))</f>
        <v/>
      </c>
      <c r="E172" s="24"/>
      <c r="F172" s="24"/>
      <c r="G172" s="60"/>
      <c r="H172" s="29" t="str">
        <f>IF(C172="","",VLOOKUP(C172,'بيانات الموظفين'!$B$3:$I$117,6,0))</f>
        <v/>
      </c>
      <c r="I172" s="29" t="str">
        <f>IF(C172="","",VLOOKUP(C172,'بيانات الموظفين'!$B$3:$I$117,7,0))</f>
        <v/>
      </c>
      <c r="J172" s="62" t="str">
        <f t="shared" si="21"/>
        <v/>
      </c>
      <c r="K172" s="25" t="str">
        <f t="shared" si="22"/>
        <v/>
      </c>
      <c r="L172" s="26" t="str">
        <f t="shared" si="23"/>
        <v/>
      </c>
      <c r="M172" s="26" t="str">
        <f t="shared" si="24"/>
        <v/>
      </c>
      <c r="N172" s="26" t="str">
        <f t="shared" si="25"/>
        <v/>
      </c>
      <c r="O172" s="27" t="str">
        <f t="shared" si="26"/>
        <v/>
      </c>
    </row>
    <row r="173" spans="1:15" ht="15.6" x14ac:dyDescent="0.25">
      <c r="A173" s="79" t="str">
        <f t="shared" si="20"/>
        <v/>
      </c>
      <c r="B173" s="23"/>
      <c r="C173" s="84"/>
      <c r="D173" s="28" t="str">
        <f>IF(C173="","",VLOOKUP(C173,'بيانات الموظفين'!$B$3:$I$117,2,0))</f>
        <v/>
      </c>
      <c r="E173" s="24"/>
      <c r="F173" s="24"/>
      <c r="G173" s="60"/>
      <c r="H173" s="29" t="str">
        <f>IF(C173="","",VLOOKUP(C173,'بيانات الموظفين'!$B$3:$I$117,6,0))</f>
        <v/>
      </c>
      <c r="I173" s="29" t="str">
        <f>IF(C173="","",VLOOKUP(C173,'بيانات الموظفين'!$B$3:$I$117,7,0))</f>
        <v/>
      </c>
      <c r="J173" s="62" t="str">
        <f t="shared" si="21"/>
        <v/>
      </c>
      <c r="K173" s="25" t="str">
        <f t="shared" si="22"/>
        <v/>
      </c>
      <c r="L173" s="26" t="str">
        <f t="shared" si="23"/>
        <v/>
      </c>
      <c r="M173" s="26" t="str">
        <f t="shared" si="24"/>
        <v/>
      </c>
      <c r="N173" s="26" t="str">
        <f t="shared" si="25"/>
        <v/>
      </c>
      <c r="O173" s="27" t="str">
        <f t="shared" si="26"/>
        <v/>
      </c>
    </row>
    <row r="174" spans="1:15" ht="15.6" x14ac:dyDescent="0.25">
      <c r="A174" s="79" t="str">
        <f t="shared" si="20"/>
        <v/>
      </c>
      <c r="B174" s="23"/>
      <c r="C174" s="84"/>
      <c r="D174" s="28" t="str">
        <f>IF(C174="","",VLOOKUP(C174,'بيانات الموظفين'!$B$3:$I$117,2,0))</f>
        <v/>
      </c>
      <c r="E174" s="24"/>
      <c r="F174" s="24"/>
      <c r="G174" s="60"/>
      <c r="H174" s="29" t="str">
        <f>IF(C174="","",VLOOKUP(C174,'بيانات الموظفين'!$B$3:$I$117,6,0))</f>
        <v/>
      </c>
      <c r="I174" s="29" t="str">
        <f>IF(C174="","",VLOOKUP(C174,'بيانات الموظفين'!$B$3:$I$117,7,0))</f>
        <v/>
      </c>
      <c r="J174" s="62" t="str">
        <f t="shared" si="21"/>
        <v/>
      </c>
      <c r="K174" s="25" t="str">
        <f t="shared" si="22"/>
        <v/>
      </c>
      <c r="L174" s="26" t="str">
        <f t="shared" si="23"/>
        <v/>
      </c>
      <c r="M174" s="26" t="str">
        <f t="shared" si="24"/>
        <v/>
      </c>
      <c r="N174" s="26" t="str">
        <f t="shared" si="25"/>
        <v/>
      </c>
      <c r="O174" s="27" t="str">
        <f t="shared" si="26"/>
        <v/>
      </c>
    </row>
    <row r="175" spans="1:15" ht="15.6" x14ac:dyDescent="0.25">
      <c r="A175" s="79" t="str">
        <f t="shared" si="20"/>
        <v/>
      </c>
      <c r="B175" s="23"/>
      <c r="C175" s="84"/>
      <c r="D175" s="28" t="str">
        <f>IF(C175="","",VLOOKUP(C175,'بيانات الموظفين'!$B$3:$I$117,2,0))</f>
        <v/>
      </c>
      <c r="E175" s="24"/>
      <c r="F175" s="24"/>
      <c r="G175" s="60"/>
      <c r="H175" s="29" t="str">
        <f>IF(C175="","",VLOOKUP(C175,'بيانات الموظفين'!$B$3:$I$117,6,0))</f>
        <v/>
      </c>
      <c r="I175" s="29" t="str">
        <f>IF(C175="","",VLOOKUP(C175,'بيانات الموظفين'!$B$3:$I$117,7,0))</f>
        <v/>
      </c>
      <c r="J175" s="62" t="str">
        <f t="shared" si="21"/>
        <v/>
      </c>
      <c r="K175" s="25" t="str">
        <f t="shared" si="22"/>
        <v/>
      </c>
      <c r="L175" s="26" t="str">
        <f t="shared" si="23"/>
        <v/>
      </c>
      <c r="M175" s="26" t="str">
        <f t="shared" si="24"/>
        <v/>
      </c>
      <c r="N175" s="26" t="str">
        <f t="shared" si="25"/>
        <v/>
      </c>
      <c r="O175" s="27" t="str">
        <f t="shared" si="26"/>
        <v/>
      </c>
    </row>
    <row r="176" spans="1:15" ht="15.6" x14ac:dyDescent="0.25">
      <c r="A176" s="79" t="str">
        <f t="shared" si="20"/>
        <v/>
      </c>
      <c r="B176" s="23"/>
      <c r="C176" s="84"/>
      <c r="D176" s="28" t="str">
        <f>IF(C176="","",VLOOKUP(C176,'بيانات الموظفين'!$B$3:$I$117,2,0))</f>
        <v/>
      </c>
      <c r="E176" s="24"/>
      <c r="F176" s="24"/>
      <c r="G176" s="60"/>
      <c r="H176" s="29" t="str">
        <f>IF(C176="","",VLOOKUP(C176,'بيانات الموظفين'!$B$3:$I$117,6,0))</f>
        <v/>
      </c>
      <c r="I176" s="29" t="str">
        <f>IF(C176="","",VLOOKUP(C176,'بيانات الموظفين'!$B$3:$I$117,7,0))</f>
        <v/>
      </c>
      <c r="J176" s="62" t="str">
        <f t="shared" si="21"/>
        <v/>
      </c>
      <c r="K176" s="25" t="str">
        <f t="shared" si="22"/>
        <v/>
      </c>
      <c r="L176" s="26" t="str">
        <f t="shared" si="23"/>
        <v/>
      </c>
      <c r="M176" s="26" t="str">
        <f t="shared" ref="M176:M199" si="27">IF(SUM(K176,L176)-SUM(N176,O176)&gt;=$D$3,$D$3,"")</f>
        <v/>
      </c>
      <c r="N176" s="26" t="str">
        <f t="shared" si="25"/>
        <v/>
      </c>
      <c r="O176" s="27" t="str">
        <f t="shared" si="26"/>
        <v/>
      </c>
    </row>
    <row r="177" spans="1:15" ht="15.6" x14ac:dyDescent="0.25">
      <c r="A177" s="79" t="str">
        <f t="shared" si="20"/>
        <v/>
      </c>
      <c r="B177" s="23"/>
      <c r="C177" s="84"/>
      <c r="D177" s="28" t="str">
        <f>IF(C177="","",VLOOKUP(C177,'بيانات الموظفين'!$B$3:$I$117,2,0))</f>
        <v/>
      </c>
      <c r="E177" s="24"/>
      <c r="F177" s="24"/>
      <c r="G177" s="60"/>
      <c r="H177" s="29" t="str">
        <f>IF(C177="","",VLOOKUP(C177,'بيانات الموظفين'!$B$3:$I$117,6,0))</f>
        <v/>
      </c>
      <c r="I177" s="29" t="str">
        <f>IF(C177="","",VLOOKUP(C177,'بيانات الموظفين'!$B$3:$I$117,7,0))</f>
        <v/>
      </c>
      <c r="J177" s="62" t="str">
        <f t="shared" si="21"/>
        <v/>
      </c>
      <c r="K177" s="25" t="str">
        <f t="shared" si="22"/>
        <v/>
      </c>
      <c r="L177" s="26" t="str">
        <f t="shared" si="23"/>
        <v/>
      </c>
      <c r="M177" s="26" t="str">
        <f t="shared" si="27"/>
        <v/>
      </c>
      <c r="N177" s="26" t="str">
        <f t="shared" si="25"/>
        <v/>
      </c>
      <c r="O177" s="27" t="str">
        <f t="shared" si="26"/>
        <v/>
      </c>
    </row>
    <row r="178" spans="1:15" ht="15.6" x14ac:dyDescent="0.25">
      <c r="A178" s="79" t="str">
        <f t="shared" si="20"/>
        <v/>
      </c>
      <c r="B178" s="23"/>
      <c r="C178" s="84"/>
      <c r="D178" s="28" t="str">
        <f>IF(C178="","",VLOOKUP(C178,'بيانات الموظفين'!$B$3:$I$117,2,0))</f>
        <v/>
      </c>
      <c r="E178" s="24"/>
      <c r="F178" s="24"/>
      <c r="G178" s="60"/>
      <c r="H178" s="29" t="str">
        <f>IF(C178="","",VLOOKUP(C178,'بيانات الموظفين'!$B$3:$I$117,6,0))</f>
        <v/>
      </c>
      <c r="I178" s="29" t="str">
        <f>IF(C178="","",VLOOKUP(C178,'بيانات الموظفين'!$B$3:$I$117,7,0))</f>
        <v/>
      </c>
      <c r="J178" s="62" t="str">
        <f t="shared" si="21"/>
        <v/>
      </c>
      <c r="K178" s="25" t="str">
        <f t="shared" si="22"/>
        <v/>
      </c>
      <c r="L178" s="26" t="str">
        <f t="shared" si="23"/>
        <v/>
      </c>
      <c r="M178" s="26" t="str">
        <f t="shared" si="27"/>
        <v/>
      </c>
      <c r="N178" s="26" t="str">
        <f t="shared" si="25"/>
        <v/>
      </c>
      <c r="O178" s="27" t="str">
        <f t="shared" si="26"/>
        <v/>
      </c>
    </row>
    <row r="179" spans="1:15" ht="15.6" x14ac:dyDescent="0.25">
      <c r="A179" s="79" t="str">
        <f t="shared" si="20"/>
        <v/>
      </c>
      <c r="B179" s="23"/>
      <c r="C179" s="84"/>
      <c r="D179" s="28" t="str">
        <f>IF(C179="","",VLOOKUP(C179,'بيانات الموظفين'!$B$3:$I$117,2,0))</f>
        <v/>
      </c>
      <c r="E179" s="24"/>
      <c r="F179" s="24"/>
      <c r="G179" s="60"/>
      <c r="H179" s="29" t="str">
        <f>IF(C179="","",VLOOKUP(C179,'بيانات الموظفين'!$B$3:$I$117,6,0))</f>
        <v/>
      </c>
      <c r="I179" s="29" t="str">
        <f>IF(C179="","",VLOOKUP(C179,'بيانات الموظفين'!$B$3:$I$117,7,0))</f>
        <v/>
      </c>
      <c r="J179" s="62" t="str">
        <f t="shared" si="21"/>
        <v/>
      </c>
      <c r="K179" s="25" t="str">
        <f t="shared" si="22"/>
        <v/>
      </c>
      <c r="L179" s="26" t="str">
        <f t="shared" si="23"/>
        <v/>
      </c>
      <c r="M179" s="26" t="str">
        <f t="shared" si="27"/>
        <v/>
      </c>
      <c r="N179" s="26" t="str">
        <f t="shared" si="25"/>
        <v/>
      </c>
      <c r="O179" s="27" t="str">
        <f t="shared" si="26"/>
        <v/>
      </c>
    </row>
    <row r="180" spans="1:15" ht="15.6" x14ac:dyDescent="0.25">
      <c r="A180" s="79" t="str">
        <f t="shared" si="20"/>
        <v/>
      </c>
      <c r="B180" s="23"/>
      <c r="C180" s="84"/>
      <c r="D180" s="28" t="str">
        <f>IF(C180="","",VLOOKUP(C180,'بيانات الموظفين'!$B$3:$I$117,2,0))</f>
        <v/>
      </c>
      <c r="E180" s="24"/>
      <c r="F180" s="24"/>
      <c r="G180" s="60"/>
      <c r="H180" s="29" t="str">
        <f>IF(C180="","",VLOOKUP(C180,'بيانات الموظفين'!$B$3:$I$117,6,0))</f>
        <v/>
      </c>
      <c r="I180" s="29" t="str">
        <f>IF(C180="","",VLOOKUP(C180,'بيانات الموظفين'!$B$3:$I$117,7,0))</f>
        <v/>
      </c>
      <c r="J180" s="62" t="str">
        <f t="shared" si="21"/>
        <v/>
      </c>
      <c r="K180" s="25" t="str">
        <f t="shared" si="22"/>
        <v/>
      </c>
      <c r="L180" s="26" t="str">
        <f t="shared" si="23"/>
        <v/>
      </c>
      <c r="M180" s="26" t="str">
        <f t="shared" si="27"/>
        <v/>
      </c>
      <c r="N180" s="26" t="str">
        <f t="shared" si="25"/>
        <v/>
      </c>
      <c r="O180" s="27" t="str">
        <f t="shared" si="26"/>
        <v/>
      </c>
    </row>
    <row r="181" spans="1:15" ht="15.6" x14ac:dyDescent="0.25">
      <c r="A181" s="79" t="str">
        <f t="shared" si="20"/>
        <v/>
      </c>
      <c r="B181" s="23"/>
      <c r="C181" s="84"/>
      <c r="D181" s="28" t="str">
        <f>IF(C181="","",VLOOKUP(C181,'بيانات الموظفين'!$B$3:$I$117,2,0))</f>
        <v/>
      </c>
      <c r="E181" s="24"/>
      <c r="F181" s="24"/>
      <c r="G181" s="60"/>
      <c r="H181" s="29" t="str">
        <f>IF(C181="","",VLOOKUP(C181,'بيانات الموظفين'!$B$3:$I$117,6,0))</f>
        <v/>
      </c>
      <c r="I181" s="29" t="str">
        <f>IF(C181="","",VLOOKUP(C181,'بيانات الموظفين'!$B$3:$I$117,7,0))</f>
        <v/>
      </c>
      <c r="J181" s="62" t="str">
        <f t="shared" si="21"/>
        <v/>
      </c>
      <c r="K181" s="25" t="str">
        <f t="shared" si="22"/>
        <v/>
      </c>
      <c r="L181" s="26" t="str">
        <f t="shared" si="23"/>
        <v/>
      </c>
      <c r="M181" s="26" t="str">
        <f t="shared" si="27"/>
        <v/>
      </c>
      <c r="N181" s="26" t="str">
        <f t="shared" si="25"/>
        <v/>
      </c>
      <c r="O181" s="27" t="str">
        <f t="shared" si="26"/>
        <v/>
      </c>
    </row>
    <row r="182" spans="1:15" ht="15.6" x14ac:dyDescent="0.25">
      <c r="A182" s="79" t="str">
        <f t="shared" si="20"/>
        <v/>
      </c>
      <c r="B182" s="23"/>
      <c r="C182" s="84"/>
      <c r="D182" s="28" t="str">
        <f>IF(C182="","",VLOOKUP(C182,'بيانات الموظفين'!$B$3:$I$117,2,0))</f>
        <v/>
      </c>
      <c r="E182" s="24"/>
      <c r="F182" s="24"/>
      <c r="G182" s="60"/>
      <c r="H182" s="29" t="str">
        <f>IF(C182="","",VLOOKUP(C182,'بيانات الموظفين'!$B$3:$I$117,6,0))</f>
        <v/>
      </c>
      <c r="I182" s="29" t="str">
        <f>IF(C182="","",VLOOKUP(C182,'بيانات الموظفين'!$B$3:$I$117,7,0))</f>
        <v/>
      </c>
      <c r="J182" s="62" t="str">
        <f t="shared" si="21"/>
        <v/>
      </c>
      <c r="K182" s="25" t="str">
        <f t="shared" si="22"/>
        <v/>
      </c>
      <c r="L182" s="26" t="str">
        <f t="shared" si="23"/>
        <v/>
      </c>
      <c r="M182" s="26" t="str">
        <f t="shared" si="27"/>
        <v/>
      </c>
      <c r="N182" s="26" t="str">
        <f t="shared" si="25"/>
        <v/>
      </c>
      <c r="O182" s="27" t="str">
        <f t="shared" si="26"/>
        <v/>
      </c>
    </row>
    <row r="183" spans="1:15" ht="15.6" x14ac:dyDescent="0.25">
      <c r="A183" s="79" t="str">
        <f t="shared" si="20"/>
        <v/>
      </c>
      <c r="B183" s="23"/>
      <c r="C183" s="84"/>
      <c r="D183" s="28" t="str">
        <f>IF(C183="","",VLOOKUP(C183,'بيانات الموظفين'!$B$3:$I$117,2,0))</f>
        <v/>
      </c>
      <c r="E183" s="24"/>
      <c r="F183" s="24"/>
      <c r="G183" s="60"/>
      <c r="H183" s="29" t="str">
        <f>IF(C183="","",VLOOKUP(C183,'بيانات الموظفين'!$B$3:$I$117,6,0))</f>
        <v/>
      </c>
      <c r="I183" s="29" t="str">
        <f>IF(C183="","",VLOOKUP(C183,'بيانات الموظفين'!$B$3:$I$117,7,0))</f>
        <v/>
      </c>
      <c r="J183" s="62" t="str">
        <f t="shared" si="21"/>
        <v/>
      </c>
      <c r="K183" s="25" t="str">
        <f t="shared" si="22"/>
        <v/>
      </c>
      <c r="L183" s="26" t="str">
        <f t="shared" si="23"/>
        <v/>
      </c>
      <c r="M183" s="26" t="str">
        <f t="shared" si="27"/>
        <v/>
      </c>
      <c r="N183" s="26" t="str">
        <f t="shared" si="25"/>
        <v/>
      </c>
      <c r="O183" s="27" t="str">
        <f t="shared" si="26"/>
        <v/>
      </c>
    </row>
    <row r="184" spans="1:15" ht="15.6" x14ac:dyDescent="0.25">
      <c r="A184" s="79" t="str">
        <f t="shared" si="20"/>
        <v/>
      </c>
      <c r="B184" s="23"/>
      <c r="C184" s="84"/>
      <c r="D184" s="28" t="str">
        <f>IF(C184="","",VLOOKUP(C184,'بيانات الموظفين'!$B$3:$I$117,2,0))</f>
        <v/>
      </c>
      <c r="E184" s="24"/>
      <c r="F184" s="24"/>
      <c r="G184" s="60"/>
      <c r="H184" s="29" t="str">
        <f>IF(C184="","",VLOOKUP(C184,'بيانات الموظفين'!$B$3:$I$117,6,0))</f>
        <v/>
      </c>
      <c r="I184" s="29" t="str">
        <f>IF(C184="","",VLOOKUP(C184,'بيانات الموظفين'!$B$3:$I$117,7,0))</f>
        <v/>
      </c>
      <c r="J184" s="62" t="str">
        <f t="shared" si="21"/>
        <v/>
      </c>
      <c r="K184" s="25" t="str">
        <f t="shared" si="22"/>
        <v/>
      </c>
      <c r="L184" s="26" t="str">
        <f t="shared" si="23"/>
        <v/>
      </c>
      <c r="M184" s="26" t="str">
        <f t="shared" si="27"/>
        <v/>
      </c>
      <c r="N184" s="26" t="str">
        <f t="shared" si="25"/>
        <v/>
      </c>
      <c r="O184" s="27" t="str">
        <f t="shared" si="26"/>
        <v/>
      </c>
    </row>
    <row r="185" spans="1:15" ht="15.6" x14ac:dyDescent="0.25">
      <c r="A185" s="79" t="str">
        <f t="shared" si="20"/>
        <v/>
      </c>
      <c r="B185" s="23"/>
      <c r="C185" s="84"/>
      <c r="D185" s="28" t="str">
        <f>IF(C185="","",VLOOKUP(C185,'بيانات الموظفين'!$B$3:$I$117,2,0))</f>
        <v/>
      </c>
      <c r="E185" s="24"/>
      <c r="F185" s="24"/>
      <c r="G185" s="60"/>
      <c r="H185" s="29" t="str">
        <f>IF(C185="","",VLOOKUP(C185,'بيانات الموظفين'!$B$3:$I$117,6,0))</f>
        <v/>
      </c>
      <c r="I185" s="29" t="str">
        <f>IF(C185="","",VLOOKUP(C185,'بيانات الموظفين'!$B$3:$I$117,7,0))</f>
        <v/>
      </c>
      <c r="J185" s="62" t="str">
        <f t="shared" si="21"/>
        <v/>
      </c>
      <c r="K185" s="25" t="str">
        <f t="shared" si="22"/>
        <v/>
      </c>
      <c r="L185" s="26" t="str">
        <f t="shared" si="23"/>
        <v/>
      </c>
      <c r="M185" s="26" t="str">
        <f t="shared" si="27"/>
        <v/>
      </c>
      <c r="N185" s="26" t="str">
        <f t="shared" si="25"/>
        <v/>
      </c>
      <c r="O185" s="27" t="str">
        <f t="shared" si="26"/>
        <v/>
      </c>
    </row>
    <row r="186" spans="1:15" ht="15.6" x14ac:dyDescent="0.25">
      <c r="A186" s="79" t="str">
        <f t="shared" si="20"/>
        <v/>
      </c>
      <c r="B186" s="23"/>
      <c r="C186" s="84"/>
      <c r="D186" s="28" t="str">
        <f>IF(C186="","",VLOOKUP(C186,'بيانات الموظفين'!$B$3:$I$117,2,0))</f>
        <v/>
      </c>
      <c r="E186" s="24"/>
      <c r="F186" s="24"/>
      <c r="G186" s="60"/>
      <c r="H186" s="29" t="str">
        <f>IF(C186="","",VLOOKUP(C186,'بيانات الموظفين'!$B$3:$I$117,6,0))</f>
        <v/>
      </c>
      <c r="I186" s="29" t="str">
        <f>IF(C186="","",VLOOKUP(C186,'بيانات الموظفين'!$B$3:$I$117,7,0))</f>
        <v/>
      </c>
      <c r="J186" s="62" t="str">
        <f t="shared" si="21"/>
        <v/>
      </c>
      <c r="K186" s="25" t="str">
        <f t="shared" si="22"/>
        <v/>
      </c>
      <c r="L186" s="26" t="str">
        <f t="shared" si="23"/>
        <v/>
      </c>
      <c r="M186" s="26" t="str">
        <f t="shared" si="27"/>
        <v/>
      </c>
      <c r="N186" s="26" t="str">
        <f t="shared" si="25"/>
        <v/>
      </c>
      <c r="O186" s="27" t="str">
        <f t="shared" si="26"/>
        <v/>
      </c>
    </row>
    <row r="187" spans="1:15" ht="15.6" x14ac:dyDescent="0.25">
      <c r="A187" s="79" t="str">
        <f t="shared" si="20"/>
        <v/>
      </c>
      <c r="B187" s="23"/>
      <c r="C187" s="84"/>
      <c r="D187" s="28" t="str">
        <f>IF(C187="","",VLOOKUP(C187,'بيانات الموظفين'!$B$3:$I$117,2,0))</f>
        <v/>
      </c>
      <c r="E187" s="24"/>
      <c r="F187" s="24"/>
      <c r="G187" s="60"/>
      <c r="H187" s="29" t="str">
        <f>IF(C187="","",VLOOKUP(C187,'بيانات الموظفين'!$B$3:$I$117,6,0))</f>
        <v/>
      </c>
      <c r="I187" s="29" t="str">
        <f>IF(C187="","",VLOOKUP(C187,'بيانات الموظفين'!$B$3:$I$117,7,0))</f>
        <v/>
      </c>
      <c r="J187" s="62" t="str">
        <f t="shared" si="21"/>
        <v/>
      </c>
      <c r="K187" s="25" t="str">
        <f t="shared" si="22"/>
        <v/>
      </c>
      <c r="L187" s="26" t="str">
        <f t="shared" si="23"/>
        <v/>
      </c>
      <c r="M187" s="26" t="str">
        <f t="shared" si="27"/>
        <v/>
      </c>
      <c r="N187" s="26" t="str">
        <f t="shared" si="25"/>
        <v/>
      </c>
      <c r="O187" s="27" t="str">
        <f t="shared" si="26"/>
        <v/>
      </c>
    </row>
    <row r="188" spans="1:15" ht="15.6" x14ac:dyDescent="0.25">
      <c r="A188" s="79" t="str">
        <f t="shared" si="20"/>
        <v/>
      </c>
      <c r="B188" s="23"/>
      <c r="C188" s="84"/>
      <c r="D188" s="28" t="str">
        <f>IF(C188="","",VLOOKUP(C188,'بيانات الموظفين'!$B$3:$I$117,2,0))</f>
        <v/>
      </c>
      <c r="E188" s="24"/>
      <c r="F188" s="24"/>
      <c r="G188" s="60"/>
      <c r="H188" s="29" t="str">
        <f>IF(C188="","",VLOOKUP(C188,'بيانات الموظفين'!$B$3:$I$117,6,0))</f>
        <v/>
      </c>
      <c r="I188" s="29" t="str">
        <f>IF(C188="","",VLOOKUP(C188,'بيانات الموظفين'!$B$3:$I$117,7,0))</f>
        <v/>
      </c>
      <c r="J188" s="62" t="str">
        <f t="shared" si="21"/>
        <v/>
      </c>
      <c r="K188" s="25" t="str">
        <f t="shared" si="22"/>
        <v/>
      </c>
      <c r="L188" s="26" t="str">
        <f t="shared" si="23"/>
        <v/>
      </c>
      <c r="M188" s="26" t="str">
        <f t="shared" si="27"/>
        <v/>
      </c>
      <c r="N188" s="26" t="str">
        <f t="shared" si="25"/>
        <v/>
      </c>
      <c r="O188" s="27" t="str">
        <f t="shared" si="26"/>
        <v/>
      </c>
    </row>
    <row r="189" spans="1:15" ht="15.6" x14ac:dyDescent="0.25">
      <c r="A189" s="79" t="str">
        <f t="shared" si="20"/>
        <v/>
      </c>
      <c r="B189" s="23"/>
      <c r="C189" s="84"/>
      <c r="D189" s="28" t="str">
        <f>IF(C189="","",VLOOKUP(C189,'بيانات الموظفين'!$B$3:$I$117,2,0))</f>
        <v/>
      </c>
      <c r="E189" s="24"/>
      <c r="F189" s="24"/>
      <c r="G189" s="60"/>
      <c r="H189" s="29" t="str">
        <f>IF(C189="","",VLOOKUP(C189,'بيانات الموظفين'!$B$3:$I$117,6,0))</f>
        <v/>
      </c>
      <c r="I189" s="29" t="str">
        <f>IF(C189="","",VLOOKUP(C189,'بيانات الموظفين'!$B$3:$I$117,7,0))</f>
        <v/>
      </c>
      <c r="J189" s="62" t="str">
        <f t="shared" si="21"/>
        <v/>
      </c>
      <c r="K189" s="25" t="str">
        <f t="shared" si="22"/>
        <v/>
      </c>
      <c r="L189" s="26" t="str">
        <f t="shared" si="23"/>
        <v/>
      </c>
      <c r="M189" s="26" t="str">
        <f t="shared" si="27"/>
        <v/>
      </c>
      <c r="N189" s="26" t="str">
        <f t="shared" si="25"/>
        <v/>
      </c>
      <c r="O189" s="27" t="str">
        <f t="shared" si="26"/>
        <v/>
      </c>
    </row>
    <row r="190" spans="1:15" ht="15.6" x14ac:dyDescent="0.25">
      <c r="A190" s="79" t="str">
        <f t="shared" si="20"/>
        <v/>
      </c>
      <c r="B190" s="23"/>
      <c r="C190" s="84"/>
      <c r="D190" s="28" t="str">
        <f>IF(C190="","",VLOOKUP(C190,'بيانات الموظفين'!$B$3:$I$117,2,0))</f>
        <v/>
      </c>
      <c r="E190" s="24"/>
      <c r="F190" s="24"/>
      <c r="G190" s="60"/>
      <c r="H190" s="29" t="str">
        <f>IF(C190="","",VLOOKUP(C190,'بيانات الموظفين'!$B$3:$I$117,6,0))</f>
        <v/>
      </c>
      <c r="I190" s="29" t="str">
        <f>IF(C190="","",VLOOKUP(C190,'بيانات الموظفين'!$B$3:$I$117,7,0))</f>
        <v/>
      </c>
      <c r="J190" s="62" t="str">
        <f t="shared" si="21"/>
        <v/>
      </c>
      <c r="K190" s="25" t="str">
        <f t="shared" si="22"/>
        <v/>
      </c>
      <c r="L190" s="26" t="str">
        <f t="shared" si="23"/>
        <v/>
      </c>
      <c r="M190" s="26" t="str">
        <f t="shared" si="27"/>
        <v/>
      </c>
      <c r="N190" s="26" t="str">
        <f t="shared" si="25"/>
        <v/>
      </c>
      <c r="O190" s="27" t="str">
        <f t="shared" si="26"/>
        <v/>
      </c>
    </row>
    <row r="191" spans="1:15" ht="15.6" x14ac:dyDescent="0.25">
      <c r="A191" s="79" t="str">
        <f t="shared" si="20"/>
        <v/>
      </c>
      <c r="B191" s="23"/>
      <c r="C191" s="84"/>
      <c r="D191" s="28" t="str">
        <f>IF(C191="","",VLOOKUP(C191,'بيانات الموظفين'!$B$3:$I$117,2,0))</f>
        <v/>
      </c>
      <c r="E191" s="24"/>
      <c r="F191" s="24"/>
      <c r="G191" s="60"/>
      <c r="H191" s="29" t="str">
        <f>IF(C191="","",VLOOKUP(C191,'بيانات الموظفين'!$B$3:$I$117,6,0))</f>
        <v/>
      </c>
      <c r="I191" s="29" t="str">
        <f>IF(C191="","",VLOOKUP(C191,'بيانات الموظفين'!$B$3:$I$117,7,0))</f>
        <v/>
      </c>
      <c r="J191" s="62" t="str">
        <f t="shared" si="21"/>
        <v/>
      </c>
      <c r="K191" s="25" t="str">
        <f t="shared" si="22"/>
        <v/>
      </c>
      <c r="L191" s="26" t="str">
        <f t="shared" si="23"/>
        <v/>
      </c>
      <c r="M191" s="26" t="str">
        <f t="shared" si="27"/>
        <v/>
      </c>
      <c r="N191" s="26" t="str">
        <f t="shared" si="25"/>
        <v/>
      </c>
      <c r="O191" s="27" t="str">
        <f t="shared" si="26"/>
        <v/>
      </c>
    </row>
    <row r="192" spans="1:15" ht="15.6" x14ac:dyDescent="0.25">
      <c r="A192" s="79" t="str">
        <f t="shared" si="20"/>
        <v/>
      </c>
      <c r="B192" s="23"/>
      <c r="C192" s="84"/>
      <c r="D192" s="28" t="str">
        <f>IF(C192="","",VLOOKUP(C192,'بيانات الموظفين'!$B$3:$I$117,2,0))</f>
        <v/>
      </c>
      <c r="E192" s="24"/>
      <c r="F192" s="24"/>
      <c r="G192" s="60"/>
      <c r="H192" s="29" t="str">
        <f>IF(C192="","",VLOOKUP(C192,'بيانات الموظفين'!$B$3:$I$117,6,0))</f>
        <v/>
      </c>
      <c r="I192" s="29" t="str">
        <f>IF(C192="","",VLOOKUP(C192,'بيانات الموظفين'!$B$3:$I$117,7,0))</f>
        <v/>
      </c>
      <c r="J192" s="62" t="str">
        <f t="shared" si="21"/>
        <v/>
      </c>
      <c r="K192" s="25" t="str">
        <f t="shared" si="22"/>
        <v/>
      </c>
      <c r="L192" s="26" t="str">
        <f t="shared" si="23"/>
        <v/>
      </c>
      <c r="M192" s="26" t="str">
        <f t="shared" si="27"/>
        <v/>
      </c>
      <c r="N192" s="26" t="str">
        <f t="shared" si="25"/>
        <v/>
      </c>
      <c r="O192" s="27" t="str">
        <f t="shared" si="26"/>
        <v/>
      </c>
    </row>
    <row r="193" spans="1:15" ht="15.6" x14ac:dyDescent="0.25">
      <c r="A193" s="79" t="str">
        <f t="shared" si="20"/>
        <v/>
      </c>
      <c r="B193" s="23"/>
      <c r="C193" s="84"/>
      <c r="D193" s="28" t="str">
        <f>IF(C193="","",VLOOKUP(C193,'بيانات الموظفين'!$B$3:$I$117,2,0))</f>
        <v/>
      </c>
      <c r="E193" s="24"/>
      <c r="F193" s="24"/>
      <c r="G193" s="60"/>
      <c r="H193" s="29" t="str">
        <f>IF(C193="","",VLOOKUP(C193,'بيانات الموظفين'!$B$3:$I$117,6,0))</f>
        <v/>
      </c>
      <c r="I193" s="29" t="str">
        <f>IF(C193="","",VLOOKUP(C193,'بيانات الموظفين'!$B$3:$I$117,7,0))</f>
        <v/>
      </c>
      <c r="J193" s="62" t="str">
        <f t="shared" si="21"/>
        <v/>
      </c>
      <c r="K193" s="25" t="str">
        <f t="shared" si="22"/>
        <v/>
      </c>
      <c r="L193" s="26" t="str">
        <f t="shared" si="23"/>
        <v/>
      </c>
      <c r="M193" s="26" t="str">
        <f t="shared" si="27"/>
        <v/>
      </c>
      <c r="N193" s="26" t="str">
        <f t="shared" si="25"/>
        <v/>
      </c>
      <c r="O193" s="27" t="str">
        <f t="shared" si="26"/>
        <v/>
      </c>
    </row>
    <row r="194" spans="1:15" ht="15.6" x14ac:dyDescent="0.25">
      <c r="A194" s="79" t="str">
        <f t="shared" si="20"/>
        <v/>
      </c>
      <c r="B194" s="23"/>
      <c r="C194" s="84"/>
      <c r="D194" s="28" t="str">
        <f>IF(C194="","",VLOOKUP(C194,'بيانات الموظفين'!$B$3:$I$117,2,0))</f>
        <v/>
      </c>
      <c r="E194" s="24"/>
      <c r="F194" s="24"/>
      <c r="G194" s="60"/>
      <c r="H194" s="29" t="str">
        <f>IF(C194="","",VLOOKUP(C194,'بيانات الموظفين'!$B$3:$I$117,6,0))</f>
        <v/>
      </c>
      <c r="I194" s="29" t="str">
        <f>IF(C194="","",VLOOKUP(C194,'بيانات الموظفين'!$B$3:$I$117,7,0))</f>
        <v/>
      </c>
      <c r="J194" s="62" t="str">
        <f t="shared" si="21"/>
        <v/>
      </c>
      <c r="K194" s="25" t="str">
        <f t="shared" si="22"/>
        <v/>
      </c>
      <c r="L194" s="26" t="str">
        <f t="shared" si="23"/>
        <v/>
      </c>
      <c r="M194" s="26" t="str">
        <f t="shared" si="27"/>
        <v/>
      </c>
      <c r="N194" s="26" t="str">
        <f t="shared" si="25"/>
        <v/>
      </c>
      <c r="O194" s="27" t="str">
        <f t="shared" si="26"/>
        <v/>
      </c>
    </row>
    <row r="195" spans="1:15" ht="15.6" x14ac:dyDescent="0.25">
      <c r="A195" s="79" t="str">
        <f t="shared" si="20"/>
        <v/>
      </c>
      <c r="B195" s="23"/>
      <c r="C195" s="84"/>
      <c r="D195" s="28" t="str">
        <f>IF(C195="","",VLOOKUP(C195,'بيانات الموظفين'!$B$3:$I$117,2,0))</f>
        <v/>
      </c>
      <c r="E195" s="24"/>
      <c r="F195" s="24"/>
      <c r="G195" s="60"/>
      <c r="H195" s="29" t="str">
        <f>IF(C195="","",VLOOKUP(C195,'بيانات الموظفين'!$B$3:$I$117,6,0))</f>
        <v/>
      </c>
      <c r="I195" s="29" t="str">
        <f>IF(C195="","",VLOOKUP(C195,'بيانات الموظفين'!$B$3:$I$117,7,0))</f>
        <v/>
      </c>
      <c r="J195" s="62" t="str">
        <f t="shared" si="21"/>
        <v/>
      </c>
      <c r="K195" s="25" t="str">
        <f t="shared" si="22"/>
        <v/>
      </c>
      <c r="L195" s="26" t="str">
        <f t="shared" si="23"/>
        <v/>
      </c>
      <c r="M195" s="26" t="str">
        <f t="shared" si="27"/>
        <v/>
      </c>
      <c r="N195" s="26" t="str">
        <f t="shared" si="25"/>
        <v/>
      </c>
      <c r="O195" s="27" t="str">
        <f t="shared" si="26"/>
        <v/>
      </c>
    </row>
    <row r="196" spans="1:15" ht="15.6" x14ac:dyDescent="0.25">
      <c r="A196" s="79" t="str">
        <f t="shared" si="20"/>
        <v/>
      </c>
      <c r="B196" s="23"/>
      <c r="C196" s="84"/>
      <c r="D196" s="28" t="str">
        <f>IF(C196="","",VLOOKUP(C196,'بيانات الموظفين'!$B$3:$I$117,2,0))</f>
        <v/>
      </c>
      <c r="E196" s="24"/>
      <c r="F196" s="24"/>
      <c r="G196" s="60"/>
      <c r="H196" s="29" t="str">
        <f>IF(C196="","",VLOOKUP(C196,'بيانات الموظفين'!$B$3:$I$117,6,0))</f>
        <v/>
      </c>
      <c r="I196" s="29" t="str">
        <f>IF(C196="","",VLOOKUP(C196,'بيانات الموظفين'!$B$3:$I$117,7,0))</f>
        <v/>
      </c>
      <c r="J196" s="62" t="str">
        <f t="shared" si="21"/>
        <v/>
      </c>
      <c r="K196" s="25" t="str">
        <f t="shared" si="22"/>
        <v/>
      </c>
      <c r="L196" s="26" t="str">
        <f t="shared" si="23"/>
        <v/>
      </c>
      <c r="M196" s="26" t="str">
        <f t="shared" si="27"/>
        <v/>
      </c>
      <c r="N196" s="26" t="str">
        <f t="shared" si="25"/>
        <v/>
      </c>
      <c r="O196" s="27" t="str">
        <f t="shared" si="26"/>
        <v/>
      </c>
    </row>
    <row r="197" spans="1:15" ht="15.6" x14ac:dyDescent="0.25">
      <c r="A197" s="79" t="str">
        <f t="shared" si="20"/>
        <v/>
      </c>
      <c r="B197" s="23"/>
      <c r="C197" s="84"/>
      <c r="D197" s="28" t="str">
        <f>IF(C197="","",VLOOKUP(C197,'بيانات الموظفين'!$B$3:$I$117,2,0))</f>
        <v/>
      </c>
      <c r="E197" s="24"/>
      <c r="F197" s="24"/>
      <c r="G197" s="60"/>
      <c r="H197" s="29" t="str">
        <f>IF(C197="","",VLOOKUP(C197,'بيانات الموظفين'!$B$3:$I$117,6,0))</f>
        <v/>
      </c>
      <c r="I197" s="29" t="str">
        <f>IF(C197="","",VLOOKUP(C197,'بيانات الموظفين'!$B$3:$I$117,7,0))</f>
        <v/>
      </c>
      <c r="J197" s="62" t="str">
        <f t="shared" si="21"/>
        <v/>
      </c>
      <c r="K197" s="25" t="str">
        <f t="shared" si="22"/>
        <v/>
      </c>
      <c r="L197" s="26" t="str">
        <f t="shared" si="23"/>
        <v/>
      </c>
      <c r="M197" s="26" t="str">
        <f t="shared" si="27"/>
        <v/>
      </c>
      <c r="N197" s="26" t="str">
        <f t="shared" si="25"/>
        <v/>
      </c>
      <c r="O197" s="27" t="str">
        <f t="shared" si="26"/>
        <v/>
      </c>
    </row>
    <row r="198" spans="1:15" ht="15.6" x14ac:dyDescent="0.25">
      <c r="A198" s="79" t="str">
        <f t="shared" si="20"/>
        <v/>
      </c>
      <c r="B198" s="23"/>
      <c r="C198" s="84"/>
      <c r="D198" s="28" t="str">
        <f>IF(C198="","",VLOOKUP(C198,'بيانات الموظفين'!$B$3:$I$117,2,0))</f>
        <v/>
      </c>
      <c r="E198" s="24"/>
      <c r="F198" s="24"/>
      <c r="G198" s="60"/>
      <c r="H198" s="29" t="str">
        <f>IF(C198="","",VLOOKUP(C198,'بيانات الموظفين'!$B$3:$I$117,6,0))</f>
        <v/>
      </c>
      <c r="I198" s="29" t="str">
        <f>IF(C198="","",VLOOKUP(C198,'بيانات الموظفين'!$B$3:$I$117,7,0))</f>
        <v/>
      </c>
      <c r="J198" s="62" t="str">
        <f t="shared" si="21"/>
        <v/>
      </c>
      <c r="K198" s="25" t="str">
        <f t="shared" si="22"/>
        <v/>
      </c>
      <c r="L198" s="26" t="str">
        <f t="shared" si="23"/>
        <v/>
      </c>
      <c r="M198" s="26" t="str">
        <f t="shared" si="27"/>
        <v/>
      </c>
      <c r="N198" s="26" t="str">
        <f t="shared" si="25"/>
        <v/>
      </c>
      <c r="O198" s="27" t="str">
        <f t="shared" si="26"/>
        <v/>
      </c>
    </row>
    <row r="199" spans="1:15" ht="15.6" x14ac:dyDescent="0.25">
      <c r="A199" s="79" t="str">
        <f t="shared" si="20"/>
        <v/>
      </c>
      <c r="B199" s="23"/>
      <c r="C199" s="84"/>
      <c r="D199" s="28" t="str">
        <f>IF(C199="","",VLOOKUP(C199,'بيانات الموظفين'!$B$3:$I$117,2,0))</f>
        <v/>
      </c>
      <c r="E199" s="24"/>
      <c r="F199" s="24"/>
      <c r="G199" s="60"/>
      <c r="H199" s="29" t="str">
        <f>IF(C199="","",VLOOKUP(C199,'بيانات الموظفين'!$B$3:$I$117,6,0))</f>
        <v/>
      </c>
      <c r="I199" s="29" t="str">
        <f>IF(C199="","",VLOOKUP(C199,'بيانات الموظفين'!$B$3:$I$117,7,0))</f>
        <v/>
      </c>
      <c r="J199" s="62" t="str">
        <f t="shared" si="21"/>
        <v/>
      </c>
      <c r="K199" s="25" t="str">
        <f t="shared" si="22"/>
        <v/>
      </c>
      <c r="L199" s="26" t="str">
        <f t="shared" si="23"/>
        <v/>
      </c>
      <c r="M199" s="26" t="str">
        <f t="shared" si="27"/>
        <v/>
      </c>
      <c r="N199" s="26" t="str">
        <f t="shared" si="25"/>
        <v/>
      </c>
      <c r="O199" s="27" t="str">
        <f t="shared" si="26"/>
        <v/>
      </c>
    </row>
    <row r="200" spans="1:15" s="7" customFormat="1" ht="15.6" x14ac:dyDescent="0.25">
      <c r="A200" s="79" t="str">
        <f t="shared" si="20"/>
        <v/>
      </c>
      <c r="B200" s="23"/>
      <c r="C200" s="84"/>
      <c r="D200" s="28" t="str">
        <f>IF(C200="","",VLOOKUP(C200,'بيانات الموظفين'!$B$3:$I$117,2,0))</f>
        <v/>
      </c>
      <c r="E200" s="24"/>
      <c r="F200" s="24"/>
      <c r="G200" s="60"/>
      <c r="H200" s="29" t="str">
        <f>IF(C200="","",VLOOKUP(C200,'بيانات الموظفين'!$B$3:$I$117,6,0))</f>
        <v/>
      </c>
      <c r="I200" s="29" t="str">
        <f>IF(C200="","",VLOOKUP(C200,'بيانات الموظفين'!$B$3:$I$117,7,0))</f>
        <v/>
      </c>
      <c r="J200" s="62" t="str">
        <f t="shared" ref="J200:J263" si="28">IF(D200="","",I200-H200)</f>
        <v/>
      </c>
      <c r="K200" s="25" t="str">
        <f t="shared" ref="K200:K263" si="29">IF(E200&gt;H200,E200-H200,"")</f>
        <v/>
      </c>
      <c r="L200" s="26" t="str">
        <f t="shared" ref="L200:L263" si="30">IF(F200&lt;I200,I200-F200,"")</f>
        <v/>
      </c>
      <c r="M200" s="26" t="str">
        <f t="shared" ref="M200:M263" si="31">IF(SUM(K200,L200)-SUM(N200,O200)&gt;=$D$3,$D$3,"")</f>
        <v/>
      </c>
      <c r="N200" s="26" t="str">
        <f t="shared" ref="N200:N263" si="32">IF(E200&lt;H200,H200-E200,"")</f>
        <v/>
      </c>
      <c r="O200" s="27" t="str">
        <f t="shared" ref="O200:O263" si="33">IF(F200&gt;I200,F200-I200,"")</f>
        <v/>
      </c>
    </row>
    <row r="201" spans="1:15" s="7" customFormat="1" ht="15.6" x14ac:dyDescent="0.25">
      <c r="A201" s="79" t="str">
        <f t="shared" ref="A201:A264" si="34">IF(D201="","",ROW()-6)</f>
        <v/>
      </c>
      <c r="B201" s="23"/>
      <c r="C201" s="84"/>
      <c r="D201" s="28" t="str">
        <f>IF(C201="","",VLOOKUP(C201,'بيانات الموظفين'!$B$3:$I$117,2,0))</f>
        <v/>
      </c>
      <c r="E201" s="24"/>
      <c r="F201" s="24"/>
      <c r="G201" s="60"/>
      <c r="H201" s="29" t="str">
        <f>IF(C201="","",VLOOKUP(C201,'بيانات الموظفين'!$B$3:$I$117,6,0))</f>
        <v/>
      </c>
      <c r="I201" s="29" t="str">
        <f>IF(C201="","",VLOOKUP(C201,'بيانات الموظفين'!$B$3:$I$117,7,0))</f>
        <v/>
      </c>
      <c r="J201" s="62" t="str">
        <f t="shared" si="28"/>
        <v/>
      </c>
      <c r="K201" s="25" t="str">
        <f t="shared" si="29"/>
        <v/>
      </c>
      <c r="L201" s="26" t="str">
        <f t="shared" si="30"/>
        <v/>
      </c>
      <c r="M201" s="26" t="str">
        <f t="shared" si="31"/>
        <v/>
      </c>
      <c r="N201" s="26" t="str">
        <f t="shared" si="32"/>
        <v/>
      </c>
      <c r="O201" s="27" t="str">
        <f t="shared" si="33"/>
        <v/>
      </c>
    </row>
    <row r="202" spans="1:15" s="7" customFormat="1" ht="15.6" x14ac:dyDescent="0.25">
      <c r="A202" s="79" t="str">
        <f t="shared" si="34"/>
        <v/>
      </c>
      <c r="B202" s="23"/>
      <c r="C202" s="84"/>
      <c r="D202" s="28" t="str">
        <f>IF(C202="","",VLOOKUP(C202,'بيانات الموظفين'!$B$3:$I$117,2,0))</f>
        <v/>
      </c>
      <c r="E202" s="24"/>
      <c r="F202" s="24"/>
      <c r="G202" s="60"/>
      <c r="H202" s="29" t="str">
        <f>IF(C202="","",VLOOKUP(C202,'بيانات الموظفين'!$B$3:$I$117,6,0))</f>
        <v/>
      </c>
      <c r="I202" s="29" t="str">
        <f>IF(C202="","",VLOOKUP(C202,'بيانات الموظفين'!$B$3:$I$117,7,0))</f>
        <v/>
      </c>
      <c r="J202" s="62" t="str">
        <f t="shared" si="28"/>
        <v/>
      </c>
      <c r="K202" s="25" t="str">
        <f t="shared" si="29"/>
        <v/>
      </c>
      <c r="L202" s="26" t="str">
        <f t="shared" si="30"/>
        <v/>
      </c>
      <c r="M202" s="26" t="str">
        <f t="shared" si="31"/>
        <v/>
      </c>
      <c r="N202" s="26" t="str">
        <f t="shared" si="32"/>
        <v/>
      </c>
      <c r="O202" s="27" t="str">
        <f t="shared" si="33"/>
        <v/>
      </c>
    </row>
    <row r="203" spans="1:15" s="7" customFormat="1" ht="15.6" x14ac:dyDescent="0.25">
      <c r="A203" s="79" t="str">
        <f t="shared" si="34"/>
        <v/>
      </c>
      <c r="B203" s="23"/>
      <c r="C203" s="84"/>
      <c r="D203" s="28" t="str">
        <f>IF(C203="","",VLOOKUP(C203,'بيانات الموظفين'!$B$3:$I$117,2,0))</f>
        <v/>
      </c>
      <c r="E203" s="24"/>
      <c r="F203" s="24"/>
      <c r="G203" s="60"/>
      <c r="H203" s="29" t="str">
        <f>IF(C203="","",VLOOKUP(C203,'بيانات الموظفين'!$B$3:$I$117,6,0))</f>
        <v/>
      </c>
      <c r="I203" s="29" t="str">
        <f>IF(C203="","",VLOOKUP(C203,'بيانات الموظفين'!$B$3:$I$117,7,0))</f>
        <v/>
      </c>
      <c r="J203" s="62" t="str">
        <f t="shared" si="28"/>
        <v/>
      </c>
      <c r="K203" s="25" t="str">
        <f t="shared" si="29"/>
        <v/>
      </c>
      <c r="L203" s="26" t="str">
        <f t="shared" si="30"/>
        <v/>
      </c>
      <c r="M203" s="26" t="str">
        <f t="shared" si="31"/>
        <v/>
      </c>
      <c r="N203" s="26" t="str">
        <f t="shared" si="32"/>
        <v/>
      </c>
      <c r="O203" s="27" t="str">
        <f t="shared" si="33"/>
        <v/>
      </c>
    </row>
    <row r="204" spans="1:15" s="7" customFormat="1" ht="15.6" x14ac:dyDescent="0.25">
      <c r="A204" s="79" t="str">
        <f t="shared" si="34"/>
        <v/>
      </c>
      <c r="B204" s="23"/>
      <c r="C204" s="84"/>
      <c r="D204" s="28" t="str">
        <f>IF(C204="","",VLOOKUP(C204,'بيانات الموظفين'!$B$3:$I$117,2,0))</f>
        <v/>
      </c>
      <c r="E204" s="24"/>
      <c r="F204" s="24"/>
      <c r="G204" s="60"/>
      <c r="H204" s="29" t="str">
        <f>IF(C204="","",VLOOKUP(C204,'بيانات الموظفين'!$B$3:$I$117,6,0))</f>
        <v/>
      </c>
      <c r="I204" s="29" t="str">
        <f>IF(C204="","",VLOOKUP(C204,'بيانات الموظفين'!$B$3:$I$117,7,0))</f>
        <v/>
      </c>
      <c r="J204" s="62" t="str">
        <f t="shared" si="28"/>
        <v/>
      </c>
      <c r="K204" s="25" t="str">
        <f t="shared" si="29"/>
        <v/>
      </c>
      <c r="L204" s="26" t="str">
        <f t="shared" si="30"/>
        <v/>
      </c>
      <c r="M204" s="26" t="str">
        <f t="shared" si="31"/>
        <v/>
      </c>
      <c r="N204" s="26" t="str">
        <f t="shared" si="32"/>
        <v/>
      </c>
      <c r="O204" s="27" t="str">
        <f t="shared" si="33"/>
        <v/>
      </c>
    </row>
    <row r="205" spans="1:15" s="7" customFormat="1" ht="15.6" x14ac:dyDescent="0.25">
      <c r="A205" s="79" t="str">
        <f t="shared" si="34"/>
        <v/>
      </c>
      <c r="B205" s="23"/>
      <c r="C205" s="84"/>
      <c r="D205" s="28" t="str">
        <f>IF(C205="","",VLOOKUP(C205,'بيانات الموظفين'!$B$3:$I$117,2,0))</f>
        <v/>
      </c>
      <c r="E205" s="24"/>
      <c r="F205" s="24"/>
      <c r="G205" s="60"/>
      <c r="H205" s="29" t="str">
        <f>IF(C205="","",VLOOKUP(C205,'بيانات الموظفين'!$B$3:$I$117,6,0))</f>
        <v/>
      </c>
      <c r="I205" s="29" t="str">
        <f>IF(C205="","",VLOOKUP(C205,'بيانات الموظفين'!$B$3:$I$117,7,0))</f>
        <v/>
      </c>
      <c r="J205" s="62" t="str">
        <f t="shared" si="28"/>
        <v/>
      </c>
      <c r="K205" s="25" t="str">
        <f t="shared" si="29"/>
        <v/>
      </c>
      <c r="L205" s="26" t="str">
        <f t="shared" si="30"/>
        <v/>
      </c>
      <c r="M205" s="26" t="str">
        <f t="shared" si="31"/>
        <v/>
      </c>
      <c r="N205" s="26" t="str">
        <f t="shared" si="32"/>
        <v/>
      </c>
      <c r="O205" s="27" t="str">
        <f t="shared" si="33"/>
        <v/>
      </c>
    </row>
    <row r="206" spans="1:15" s="7" customFormat="1" ht="15.6" x14ac:dyDescent="0.25">
      <c r="A206" s="79" t="str">
        <f t="shared" si="34"/>
        <v/>
      </c>
      <c r="B206" s="23"/>
      <c r="C206" s="84"/>
      <c r="D206" s="28" t="str">
        <f>IF(C206="","",VLOOKUP(C206,'بيانات الموظفين'!$B$3:$I$117,2,0))</f>
        <v/>
      </c>
      <c r="E206" s="24"/>
      <c r="F206" s="24"/>
      <c r="G206" s="60"/>
      <c r="H206" s="29" t="str">
        <f>IF(C206="","",VLOOKUP(C206,'بيانات الموظفين'!$B$3:$I$117,6,0))</f>
        <v/>
      </c>
      <c r="I206" s="29" t="str">
        <f>IF(C206="","",VLOOKUP(C206,'بيانات الموظفين'!$B$3:$I$117,7,0))</f>
        <v/>
      </c>
      <c r="J206" s="62" t="str">
        <f t="shared" si="28"/>
        <v/>
      </c>
      <c r="K206" s="25" t="str">
        <f t="shared" si="29"/>
        <v/>
      </c>
      <c r="L206" s="26" t="str">
        <f t="shared" si="30"/>
        <v/>
      </c>
      <c r="M206" s="26" t="str">
        <f t="shared" si="31"/>
        <v/>
      </c>
      <c r="N206" s="26" t="str">
        <f t="shared" si="32"/>
        <v/>
      </c>
      <c r="O206" s="27" t="str">
        <f t="shared" si="33"/>
        <v/>
      </c>
    </row>
    <row r="207" spans="1:15" s="7" customFormat="1" ht="15.6" x14ac:dyDescent="0.25">
      <c r="A207" s="79" t="str">
        <f t="shared" si="34"/>
        <v/>
      </c>
      <c r="B207" s="23"/>
      <c r="C207" s="84"/>
      <c r="D207" s="28" t="str">
        <f>IF(C207="","",VLOOKUP(C207,'بيانات الموظفين'!$B$3:$I$117,2,0))</f>
        <v/>
      </c>
      <c r="E207" s="24"/>
      <c r="F207" s="24"/>
      <c r="G207" s="60"/>
      <c r="H207" s="29" t="str">
        <f>IF(C207="","",VLOOKUP(C207,'بيانات الموظفين'!$B$3:$I$117,6,0))</f>
        <v/>
      </c>
      <c r="I207" s="29" t="str">
        <f>IF(C207="","",VLOOKUP(C207,'بيانات الموظفين'!$B$3:$I$117,7,0))</f>
        <v/>
      </c>
      <c r="J207" s="62" t="str">
        <f t="shared" si="28"/>
        <v/>
      </c>
      <c r="K207" s="25" t="str">
        <f t="shared" si="29"/>
        <v/>
      </c>
      <c r="L207" s="26" t="str">
        <f t="shared" si="30"/>
        <v/>
      </c>
      <c r="M207" s="26" t="str">
        <f t="shared" si="31"/>
        <v/>
      </c>
      <c r="N207" s="26" t="str">
        <f t="shared" si="32"/>
        <v/>
      </c>
      <c r="O207" s="27" t="str">
        <f t="shared" si="33"/>
        <v/>
      </c>
    </row>
    <row r="208" spans="1:15" s="7" customFormat="1" ht="15.6" x14ac:dyDescent="0.25">
      <c r="A208" s="79" t="str">
        <f t="shared" si="34"/>
        <v/>
      </c>
      <c r="B208" s="23"/>
      <c r="C208" s="84"/>
      <c r="D208" s="28" t="str">
        <f>IF(C208="","",VLOOKUP(C208,'بيانات الموظفين'!$B$3:$I$117,2,0))</f>
        <v/>
      </c>
      <c r="E208" s="24"/>
      <c r="F208" s="24"/>
      <c r="G208" s="60"/>
      <c r="H208" s="29" t="str">
        <f>IF(C208="","",VLOOKUP(C208,'بيانات الموظفين'!$B$3:$I$117,6,0))</f>
        <v/>
      </c>
      <c r="I208" s="29" t="str">
        <f>IF(C208="","",VLOOKUP(C208,'بيانات الموظفين'!$B$3:$I$117,7,0))</f>
        <v/>
      </c>
      <c r="J208" s="62" t="str">
        <f t="shared" si="28"/>
        <v/>
      </c>
      <c r="K208" s="25" t="str">
        <f t="shared" si="29"/>
        <v/>
      </c>
      <c r="L208" s="26" t="str">
        <f t="shared" si="30"/>
        <v/>
      </c>
      <c r="M208" s="26" t="str">
        <f t="shared" si="31"/>
        <v/>
      </c>
      <c r="N208" s="26" t="str">
        <f t="shared" si="32"/>
        <v/>
      </c>
      <c r="O208" s="27" t="str">
        <f t="shared" si="33"/>
        <v/>
      </c>
    </row>
    <row r="209" spans="1:15" s="7" customFormat="1" ht="15.6" x14ac:dyDescent="0.25">
      <c r="A209" s="79" t="str">
        <f t="shared" si="34"/>
        <v/>
      </c>
      <c r="B209" s="23"/>
      <c r="C209" s="84"/>
      <c r="D209" s="28" t="str">
        <f>IF(C209="","",VLOOKUP(C209,'بيانات الموظفين'!$B$3:$I$117,2,0))</f>
        <v/>
      </c>
      <c r="E209" s="24"/>
      <c r="F209" s="24"/>
      <c r="G209" s="60"/>
      <c r="H209" s="29" t="str">
        <f>IF(C209="","",VLOOKUP(C209,'بيانات الموظفين'!$B$3:$I$117,6,0))</f>
        <v/>
      </c>
      <c r="I209" s="29" t="str">
        <f>IF(C209="","",VLOOKUP(C209,'بيانات الموظفين'!$B$3:$I$117,7,0))</f>
        <v/>
      </c>
      <c r="J209" s="62" t="str">
        <f t="shared" si="28"/>
        <v/>
      </c>
      <c r="K209" s="25" t="str">
        <f t="shared" si="29"/>
        <v/>
      </c>
      <c r="L209" s="26" t="str">
        <f t="shared" si="30"/>
        <v/>
      </c>
      <c r="M209" s="26" t="str">
        <f t="shared" si="31"/>
        <v/>
      </c>
      <c r="N209" s="26" t="str">
        <f t="shared" si="32"/>
        <v/>
      </c>
      <c r="O209" s="27" t="str">
        <f t="shared" si="33"/>
        <v/>
      </c>
    </row>
    <row r="210" spans="1:15" s="7" customFormat="1" ht="15.6" x14ac:dyDescent="0.25">
      <c r="A210" s="79" t="str">
        <f t="shared" si="34"/>
        <v/>
      </c>
      <c r="B210" s="23"/>
      <c r="C210" s="84"/>
      <c r="D210" s="28" t="str">
        <f>IF(C210="","",VLOOKUP(C210,'بيانات الموظفين'!$B$3:$I$117,2,0))</f>
        <v/>
      </c>
      <c r="E210" s="24"/>
      <c r="F210" s="24"/>
      <c r="G210" s="60"/>
      <c r="H210" s="29" t="str">
        <f>IF(C210="","",VLOOKUP(C210,'بيانات الموظفين'!$B$3:$I$117,6,0))</f>
        <v/>
      </c>
      <c r="I210" s="29" t="str">
        <f>IF(C210="","",VLOOKUP(C210,'بيانات الموظفين'!$B$3:$I$117,7,0))</f>
        <v/>
      </c>
      <c r="J210" s="62" t="str">
        <f t="shared" si="28"/>
        <v/>
      </c>
      <c r="K210" s="25" t="str">
        <f t="shared" si="29"/>
        <v/>
      </c>
      <c r="L210" s="26" t="str">
        <f t="shared" si="30"/>
        <v/>
      </c>
      <c r="M210" s="26" t="str">
        <f t="shared" si="31"/>
        <v/>
      </c>
      <c r="N210" s="26" t="str">
        <f t="shared" si="32"/>
        <v/>
      </c>
      <c r="O210" s="27" t="str">
        <f t="shared" si="33"/>
        <v/>
      </c>
    </row>
    <row r="211" spans="1:15" s="7" customFormat="1" ht="15.6" x14ac:dyDescent="0.25">
      <c r="A211" s="79" t="str">
        <f t="shared" si="34"/>
        <v/>
      </c>
      <c r="B211" s="23"/>
      <c r="C211" s="84"/>
      <c r="D211" s="28" t="str">
        <f>IF(C211="","",VLOOKUP(C211,'بيانات الموظفين'!$B$3:$I$117,2,0))</f>
        <v/>
      </c>
      <c r="E211" s="24"/>
      <c r="F211" s="24"/>
      <c r="G211" s="60"/>
      <c r="H211" s="29" t="str">
        <f>IF(C211="","",VLOOKUP(C211,'بيانات الموظفين'!$B$3:$I$117,6,0))</f>
        <v/>
      </c>
      <c r="I211" s="29" t="str">
        <f>IF(C211="","",VLOOKUP(C211,'بيانات الموظفين'!$B$3:$I$117,7,0))</f>
        <v/>
      </c>
      <c r="J211" s="62" t="str">
        <f t="shared" si="28"/>
        <v/>
      </c>
      <c r="K211" s="25" t="str">
        <f t="shared" si="29"/>
        <v/>
      </c>
      <c r="L211" s="26" t="str">
        <f t="shared" si="30"/>
        <v/>
      </c>
      <c r="M211" s="26" t="str">
        <f t="shared" si="31"/>
        <v/>
      </c>
      <c r="N211" s="26" t="str">
        <f t="shared" si="32"/>
        <v/>
      </c>
      <c r="O211" s="27" t="str">
        <f t="shared" si="33"/>
        <v/>
      </c>
    </row>
    <row r="212" spans="1:15" s="7" customFormat="1" ht="15.6" x14ac:dyDescent="0.25">
      <c r="A212" s="79" t="str">
        <f t="shared" si="34"/>
        <v/>
      </c>
      <c r="B212" s="23"/>
      <c r="C212" s="84"/>
      <c r="D212" s="28" t="str">
        <f>IF(C212="","",VLOOKUP(C212,'بيانات الموظفين'!$B$3:$I$117,2,0))</f>
        <v/>
      </c>
      <c r="E212" s="24"/>
      <c r="F212" s="24"/>
      <c r="G212" s="60"/>
      <c r="H212" s="29" t="str">
        <f>IF(C212="","",VLOOKUP(C212,'بيانات الموظفين'!$B$3:$I$117,6,0))</f>
        <v/>
      </c>
      <c r="I212" s="29" t="str">
        <f>IF(C212="","",VLOOKUP(C212,'بيانات الموظفين'!$B$3:$I$117,7,0))</f>
        <v/>
      </c>
      <c r="J212" s="62" t="str">
        <f t="shared" si="28"/>
        <v/>
      </c>
      <c r="K212" s="25" t="str">
        <f t="shared" si="29"/>
        <v/>
      </c>
      <c r="L212" s="26" t="str">
        <f t="shared" si="30"/>
        <v/>
      </c>
      <c r="M212" s="26" t="str">
        <f t="shared" si="31"/>
        <v/>
      </c>
      <c r="N212" s="26" t="str">
        <f t="shared" si="32"/>
        <v/>
      </c>
      <c r="O212" s="27" t="str">
        <f t="shared" si="33"/>
        <v/>
      </c>
    </row>
    <row r="213" spans="1:15" s="7" customFormat="1" ht="15.6" x14ac:dyDescent="0.25">
      <c r="A213" s="79" t="str">
        <f t="shared" si="34"/>
        <v/>
      </c>
      <c r="B213" s="23"/>
      <c r="C213" s="84"/>
      <c r="D213" s="28" t="str">
        <f>IF(C213="","",VLOOKUP(C213,'بيانات الموظفين'!$B$3:$I$117,2,0))</f>
        <v/>
      </c>
      <c r="E213" s="24"/>
      <c r="F213" s="24"/>
      <c r="G213" s="60"/>
      <c r="H213" s="29" t="str">
        <f>IF(C213="","",VLOOKUP(C213,'بيانات الموظفين'!$B$3:$I$117,6,0))</f>
        <v/>
      </c>
      <c r="I213" s="29" t="str">
        <f>IF(C213="","",VLOOKUP(C213,'بيانات الموظفين'!$B$3:$I$117,7,0))</f>
        <v/>
      </c>
      <c r="J213" s="62" t="str">
        <f t="shared" si="28"/>
        <v/>
      </c>
      <c r="K213" s="25" t="str">
        <f t="shared" si="29"/>
        <v/>
      </c>
      <c r="L213" s="26" t="str">
        <f t="shared" si="30"/>
        <v/>
      </c>
      <c r="M213" s="26" t="str">
        <f t="shared" si="31"/>
        <v/>
      </c>
      <c r="N213" s="26" t="str">
        <f t="shared" si="32"/>
        <v/>
      </c>
      <c r="O213" s="27" t="str">
        <f t="shared" si="33"/>
        <v/>
      </c>
    </row>
    <row r="214" spans="1:15" s="7" customFormat="1" ht="15.6" x14ac:dyDescent="0.25">
      <c r="A214" s="79" t="str">
        <f t="shared" si="34"/>
        <v/>
      </c>
      <c r="B214" s="23"/>
      <c r="C214" s="84"/>
      <c r="D214" s="28" t="str">
        <f>IF(C214="","",VLOOKUP(C214,'بيانات الموظفين'!$B$3:$I$117,2,0))</f>
        <v/>
      </c>
      <c r="E214" s="24"/>
      <c r="F214" s="24"/>
      <c r="G214" s="60"/>
      <c r="H214" s="29" t="str">
        <f>IF(C214="","",VLOOKUP(C214,'بيانات الموظفين'!$B$3:$I$117,6,0))</f>
        <v/>
      </c>
      <c r="I214" s="29" t="str">
        <f>IF(C214="","",VLOOKUP(C214,'بيانات الموظفين'!$B$3:$I$117,7,0))</f>
        <v/>
      </c>
      <c r="J214" s="62" t="str">
        <f t="shared" si="28"/>
        <v/>
      </c>
      <c r="K214" s="25" t="str">
        <f t="shared" si="29"/>
        <v/>
      </c>
      <c r="L214" s="26" t="str">
        <f t="shared" si="30"/>
        <v/>
      </c>
      <c r="M214" s="26" t="str">
        <f t="shared" si="31"/>
        <v/>
      </c>
      <c r="N214" s="26" t="str">
        <f t="shared" si="32"/>
        <v/>
      </c>
      <c r="O214" s="27" t="str">
        <f t="shared" si="33"/>
        <v/>
      </c>
    </row>
    <row r="215" spans="1:15" s="7" customFormat="1" ht="15.6" x14ac:dyDescent="0.25">
      <c r="A215" s="79" t="str">
        <f t="shared" si="34"/>
        <v/>
      </c>
      <c r="B215" s="23"/>
      <c r="C215" s="84"/>
      <c r="D215" s="28" t="str">
        <f>IF(C215="","",VLOOKUP(C215,'بيانات الموظفين'!$B$3:$I$117,2,0))</f>
        <v/>
      </c>
      <c r="E215" s="24"/>
      <c r="F215" s="24"/>
      <c r="G215" s="60"/>
      <c r="H215" s="29" t="str">
        <f>IF(C215="","",VLOOKUP(C215,'بيانات الموظفين'!$B$3:$I$117,6,0))</f>
        <v/>
      </c>
      <c r="I215" s="29" t="str">
        <f>IF(C215="","",VLOOKUP(C215,'بيانات الموظفين'!$B$3:$I$117,7,0))</f>
        <v/>
      </c>
      <c r="J215" s="62" t="str">
        <f t="shared" si="28"/>
        <v/>
      </c>
      <c r="K215" s="25" t="str">
        <f t="shared" si="29"/>
        <v/>
      </c>
      <c r="L215" s="26" t="str">
        <f t="shared" si="30"/>
        <v/>
      </c>
      <c r="M215" s="26" t="str">
        <f t="shared" si="31"/>
        <v/>
      </c>
      <c r="N215" s="26" t="str">
        <f t="shared" si="32"/>
        <v/>
      </c>
      <c r="O215" s="27" t="str">
        <f t="shared" si="33"/>
        <v/>
      </c>
    </row>
    <row r="216" spans="1:15" s="7" customFormat="1" ht="15.6" x14ac:dyDescent="0.25">
      <c r="A216" s="79" t="str">
        <f t="shared" si="34"/>
        <v/>
      </c>
      <c r="B216" s="23"/>
      <c r="C216" s="84"/>
      <c r="D216" s="28" t="str">
        <f>IF(C216="","",VLOOKUP(C216,'بيانات الموظفين'!$B$3:$I$117,2,0))</f>
        <v/>
      </c>
      <c r="E216" s="24"/>
      <c r="F216" s="24"/>
      <c r="G216" s="60"/>
      <c r="H216" s="29" t="str">
        <f>IF(C216="","",VLOOKUP(C216,'بيانات الموظفين'!$B$3:$I$117,6,0))</f>
        <v/>
      </c>
      <c r="I216" s="29" t="str">
        <f>IF(C216="","",VLOOKUP(C216,'بيانات الموظفين'!$B$3:$I$117,7,0))</f>
        <v/>
      </c>
      <c r="J216" s="62" t="str">
        <f t="shared" si="28"/>
        <v/>
      </c>
      <c r="K216" s="25" t="str">
        <f t="shared" si="29"/>
        <v/>
      </c>
      <c r="L216" s="26" t="str">
        <f t="shared" si="30"/>
        <v/>
      </c>
      <c r="M216" s="26" t="str">
        <f t="shared" si="31"/>
        <v/>
      </c>
      <c r="N216" s="26" t="str">
        <f t="shared" si="32"/>
        <v/>
      </c>
      <c r="O216" s="27" t="str">
        <f t="shared" si="33"/>
        <v/>
      </c>
    </row>
    <row r="217" spans="1:15" s="7" customFormat="1" ht="15.6" x14ac:dyDescent="0.25">
      <c r="A217" s="79" t="str">
        <f t="shared" si="34"/>
        <v/>
      </c>
      <c r="B217" s="23"/>
      <c r="C217" s="84"/>
      <c r="D217" s="28" t="str">
        <f>IF(C217="","",VLOOKUP(C217,'بيانات الموظفين'!$B$3:$I$117,2,0))</f>
        <v/>
      </c>
      <c r="E217" s="24"/>
      <c r="F217" s="24"/>
      <c r="G217" s="60"/>
      <c r="H217" s="29" t="str">
        <f>IF(C217="","",VLOOKUP(C217,'بيانات الموظفين'!$B$3:$I$117,6,0))</f>
        <v/>
      </c>
      <c r="I217" s="29" t="str">
        <f>IF(C217="","",VLOOKUP(C217,'بيانات الموظفين'!$B$3:$I$117,7,0))</f>
        <v/>
      </c>
      <c r="J217" s="62" t="str">
        <f t="shared" si="28"/>
        <v/>
      </c>
      <c r="K217" s="25" t="str">
        <f t="shared" si="29"/>
        <v/>
      </c>
      <c r="L217" s="26" t="str">
        <f t="shared" si="30"/>
        <v/>
      </c>
      <c r="M217" s="26" t="str">
        <f t="shared" si="31"/>
        <v/>
      </c>
      <c r="N217" s="26" t="str">
        <f t="shared" si="32"/>
        <v/>
      </c>
      <c r="O217" s="27" t="str">
        <f t="shared" si="33"/>
        <v/>
      </c>
    </row>
    <row r="218" spans="1:15" s="7" customFormat="1" ht="15.6" x14ac:dyDescent="0.25">
      <c r="A218" s="79" t="str">
        <f t="shared" si="34"/>
        <v/>
      </c>
      <c r="B218" s="23"/>
      <c r="C218" s="84"/>
      <c r="D218" s="28" t="str">
        <f>IF(C218="","",VLOOKUP(C218,'بيانات الموظفين'!$B$3:$I$117,2,0))</f>
        <v/>
      </c>
      <c r="E218" s="24"/>
      <c r="F218" s="24"/>
      <c r="G218" s="60"/>
      <c r="H218" s="29" t="str">
        <f>IF(C218="","",VLOOKUP(C218,'بيانات الموظفين'!$B$3:$I$117,6,0))</f>
        <v/>
      </c>
      <c r="I218" s="29" t="str">
        <f>IF(C218="","",VLOOKUP(C218,'بيانات الموظفين'!$B$3:$I$117,7,0))</f>
        <v/>
      </c>
      <c r="J218" s="62" t="str">
        <f t="shared" si="28"/>
        <v/>
      </c>
      <c r="K218" s="25" t="str">
        <f t="shared" si="29"/>
        <v/>
      </c>
      <c r="L218" s="26" t="str">
        <f t="shared" si="30"/>
        <v/>
      </c>
      <c r="M218" s="26" t="str">
        <f t="shared" si="31"/>
        <v/>
      </c>
      <c r="N218" s="26" t="str">
        <f t="shared" si="32"/>
        <v/>
      </c>
      <c r="O218" s="27" t="str">
        <f t="shared" si="33"/>
        <v/>
      </c>
    </row>
    <row r="219" spans="1:15" s="7" customFormat="1" ht="15.6" x14ac:dyDescent="0.25">
      <c r="A219" s="79" t="str">
        <f t="shared" si="34"/>
        <v/>
      </c>
      <c r="B219" s="23"/>
      <c r="C219" s="84"/>
      <c r="D219" s="28" t="str">
        <f>IF(C219="","",VLOOKUP(C219,'بيانات الموظفين'!$B$3:$I$117,2,0))</f>
        <v/>
      </c>
      <c r="E219" s="24"/>
      <c r="F219" s="24"/>
      <c r="G219" s="60"/>
      <c r="H219" s="29" t="str">
        <f>IF(C219="","",VLOOKUP(C219,'بيانات الموظفين'!$B$3:$I$117,6,0))</f>
        <v/>
      </c>
      <c r="I219" s="29" t="str">
        <f>IF(C219="","",VLOOKUP(C219,'بيانات الموظفين'!$B$3:$I$117,7,0))</f>
        <v/>
      </c>
      <c r="J219" s="62" t="str">
        <f t="shared" si="28"/>
        <v/>
      </c>
      <c r="K219" s="25" t="str">
        <f t="shared" si="29"/>
        <v/>
      </c>
      <c r="L219" s="26" t="str">
        <f t="shared" si="30"/>
        <v/>
      </c>
      <c r="M219" s="26" t="str">
        <f t="shared" si="31"/>
        <v/>
      </c>
      <c r="N219" s="26" t="str">
        <f t="shared" si="32"/>
        <v/>
      </c>
      <c r="O219" s="27" t="str">
        <f t="shared" si="33"/>
        <v/>
      </c>
    </row>
    <row r="220" spans="1:15" s="7" customFormat="1" ht="15.6" x14ac:dyDescent="0.25">
      <c r="A220" s="79" t="str">
        <f t="shared" si="34"/>
        <v/>
      </c>
      <c r="B220" s="23"/>
      <c r="C220" s="84"/>
      <c r="D220" s="28" t="str">
        <f>IF(C220="","",VLOOKUP(C220,'بيانات الموظفين'!$B$3:$I$117,2,0))</f>
        <v/>
      </c>
      <c r="E220" s="24"/>
      <c r="F220" s="24"/>
      <c r="G220" s="60"/>
      <c r="H220" s="29" t="str">
        <f>IF(C220="","",VLOOKUP(C220,'بيانات الموظفين'!$B$3:$I$117,6,0))</f>
        <v/>
      </c>
      <c r="I220" s="29" t="str">
        <f>IF(C220="","",VLOOKUP(C220,'بيانات الموظفين'!$B$3:$I$117,7,0))</f>
        <v/>
      </c>
      <c r="J220" s="62" t="str">
        <f t="shared" si="28"/>
        <v/>
      </c>
      <c r="K220" s="25" t="str">
        <f t="shared" si="29"/>
        <v/>
      </c>
      <c r="L220" s="26" t="str">
        <f t="shared" si="30"/>
        <v/>
      </c>
      <c r="M220" s="26" t="str">
        <f t="shared" si="31"/>
        <v/>
      </c>
      <c r="N220" s="26" t="str">
        <f t="shared" si="32"/>
        <v/>
      </c>
      <c r="O220" s="27" t="str">
        <f t="shared" si="33"/>
        <v/>
      </c>
    </row>
    <row r="221" spans="1:15" s="7" customFormat="1" ht="15.6" x14ac:dyDescent="0.25">
      <c r="A221" s="79" t="str">
        <f t="shared" si="34"/>
        <v/>
      </c>
      <c r="B221" s="23"/>
      <c r="C221" s="84"/>
      <c r="D221" s="28" t="str">
        <f>IF(C221="","",VLOOKUP(C221,'بيانات الموظفين'!$B$3:$I$117,2,0))</f>
        <v/>
      </c>
      <c r="E221" s="24"/>
      <c r="F221" s="24"/>
      <c r="G221" s="60"/>
      <c r="H221" s="29" t="str">
        <f>IF(C221="","",VLOOKUP(C221,'بيانات الموظفين'!$B$3:$I$117,6,0))</f>
        <v/>
      </c>
      <c r="I221" s="29" t="str">
        <f>IF(C221="","",VLOOKUP(C221,'بيانات الموظفين'!$B$3:$I$117,7,0))</f>
        <v/>
      </c>
      <c r="J221" s="62" t="str">
        <f t="shared" si="28"/>
        <v/>
      </c>
      <c r="K221" s="25" t="str">
        <f t="shared" si="29"/>
        <v/>
      </c>
      <c r="L221" s="26" t="str">
        <f t="shared" si="30"/>
        <v/>
      </c>
      <c r="M221" s="26" t="str">
        <f t="shared" si="31"/>
        <v/>
      </c>
      <c r="N221" s="26" t="str">
        <f t="shared" si="32"/>
        <v/>
      </c>
      <c r="O221" s="27" t="str">
        <f t="shared" si="33"/>
        <v/>
      </c>
    </row>
    <row r="222" spans="1:15" s="7" customFormat="1" ht="15.6" x14ac:dyDescent="0.25">
      <c r="A222" s="79" t="str">
        <f t="shared" si="34"/>
        <v/>
      </c>
      <c r="B222" s="23"/>
      <c r="C222" s="84"/>
      <c r="D222" s="28" t="str">
        <f>IF(C222="","",VLOOKUP(C222,'بيانات الموظفين'!$B$3:$I$117,2,0))</f>
        <v/>
      </c>
      <c r="E222" s="24"/>
      <c r="F222" s="24"/>
      <c r="G222" s="60"/>
      <c r="H222" s="29" t="str">
        <f>IF(C222="","",VLOOKUP(C222,'بيانات الموظفين'!$B$3:$I$117,6,0))</f>
        <v/>
      </c>
      <c r="I222" s="29" t="str">
        <f>IF(C222="","",VLOOKUP(C222,'بيانات الموظفين'!$B$3:$I$117,7,0))</f>
        <v/>
      </c>
      <c r="J222" s="62" t="str">
        <f t="shared" si="28"/>
        <v/>
      </c>
      <c r="K222" s="25" t="str">
        <f t="shared" si="29"/>
        <v/>
      </c>
      <c r="L222" s="26" t="str">
        <f t="shared" si="30"/>
        <v/>
      </c>
      <c r="M222" s="26" t="str">
        <f t="shared" si="31"/>
        <v/>
      </c>
      <c r="N222" s="26" t="str">
        <f t="shared" si="32"/>
        <v/>
      </c>
      <c r="O222" s="27" t="str">
        <f t="shared" si="33"/>
        <v/>
      </c>
    </row>
    <row r="223" spans="1:15" s="7" customFormat="1" ht="15.6" x14ac:dyDescent="0.25">
      <c r="A223" s="79" t="str">
        <f t="shared" si="34"/>
        <v/>
      </c>
      <c r="B223" s="23"/>
      <c r="C223" s="84"/>
      <c r="D223" s="28" t="str">
        <f>IF(C223="","",VLOOKUP(C223,'بيانات الموظفين'!$B$3:$I$117,2,0))</f>
        <v/>
      </c>
      <c r="E223" s="24"/>
      <c r="F223" s="24"/>
      <c r="G223" s="60"/>
      <c r="H223" s="29" t="str">
        <f>IF(C223="","",VLOOKUP(C223,'بيانات الموظفين'!$B$3:$I$117,6,0))</f>
        <v/>
      </c>
      <c r="I223" s="29" t="str">
        <f>IF(C223="","",VLOOKUP(C223,'بيانات الموظفين'!$B$3:$I$117,7,0))</f>
        <v/>
      </c>
      <c r="J223" s="62" t="str">
        <f t="shared" si="28"/>
        <v/>
      </c>
      <c r="K223" s="25" t="str">
        <f t="shared" si="29"/>
        <v/>
      </c>
      <c r="L223" s="26" t="str">
        <f t="shared" si="30"/>
        <v/>
      </c>
      <c r="M223" s="26" t="str">
        <f t="shared" si="31"/>
        <v/>
      </c>
      <c r="N223" s="26" t="str">
        <f t="shared" si="32"/>
        <v/>
      </c>
      <c r="O223" s="27" t="str">
        <f t="shared" si="33"/>
        <v/>
      </c>
    </row>
    <row r="224" spans="1:15" s="7" customFormat="1" ht="15.6" x14ac:dyDescent="0.25">
      <c r="A224" s="79" t="str">
        <f t="shared" si="34"/>
        <v/>
      </c>
      <c r="B224" s="23"/>
      <c r="C224" s="84"/>
      <c r="D224" s="28" t="str">
        <f>IF(C224="","",VLOOKUP(C224,'بيانات الموظفين'!$B$3:$I$117,2,0))</f>
        <v/>
      </c>
      <c r="E224" s="24"/>
      <c r="F224" s="24"/>
      <c r="G224" s="60"/>
      <c r="H224" s="29" t="str">
        <f>IF(C224="","",VLOOKUP(C224,'بيانات الموظفين'!$B$3:$I$117,6,0))</f>
        <v/>
      </c>
      <c r="I224" s="29" t="str">
        <f>IF(C224="","",VLOOKUP(C224,'بيانات الموظفين'!$B$3:$I$117,7,0))</f>
        <v/>
      </c>
      <c r="J224" s="62" t="str">
        <f t="shared" si="28"/>
        <v/>
      </c>
      <c r="K224" s="25" t="str">
        <f t="shared" si="29"/>
        <v/>
      </c>
      <c r="L224" s="26" t="str">
        <f t="shared" si="30"/>
        <v/>
      </c>
      <c r="M224" s="26" t="str">
        <f t="shared" si="31"/>
        <v/>
      </c>
      <c r="N224" s="26" t="str">
        <f t="shared" si="32"/>
        <v/>
      </c>
      <c r="O224" s="27" t="str">
        <f t="shared" si="33"/>
        <v/>
      </c>
    </row>
    <row r="225" spans="1:15" s="7" customFormat="1" ht="15.6" x14ac:dyDescent="0.25">
      <c r="A225" s="79" t="str">
        <f t="shared" si="34"/>
        <v/>
      </c>
      <c r="B225" s="23"/>
      <c r="C225" s="84"/>
      <c r="D225" s="28" t="str">
        <f>IF(C225="","",VLOOKUP(C225,'بيانات الموظفين'!$B$3:$I$117,2,0))</f>
        <v/>
      </c>
      <c r="E225" s="24"/>
      <c r="F225" s="24"/>
      <c r="G225" s="60"/>
      <c r="H225" s="29" t="str">
        <f>IF(C225="","",VLOOKUP(C225,'بيانات الموظفين'!$B$3:$I$117,6,0))</f>
        <v/>
      </c>
      <c r="I225" s="29" t="str">
        <f>IF(C225="","",VLOOKUP(C225,'بيانات الموظفين'!$B$3:$I$117,7,0))</f>
        <v/>
      </c>
      <c r="J225" s="62" t="str">
        <f t="shared" si="28"/>
        <v/>
      </c>
      <c r="K225" s="25" t="str">
        <f t="shared" si="29"/>
        <v/>
      </c>
      <c r="L225" s="26" t="str">
        <f t="shared" si="30"/>
        <v/>
      </c>
      <c r="M225" s="26" t="str">
        <f t="shared" si="31"/>
        <v/>
      </c>
      <c r="N225" s="26" t="str">
        <f t="shared" si="32"/>
        <v/>
      </c>
      <c r="O225" s="27" t="str">
        <f t="shared" si="33"/>
        <v/>
      </c>
    </row>
    <row r="226" spans="1:15" s="7" customFormat="1" ht="15.6" x14ac:dyDescent="0.25">
      <c r="A226" s="79" t="str">
        <f t="shared" si="34"/>
        <v/>
      </c>
      <c r="B226" s="23"/>
      <c r="C226" s="84"/>
      <c r="D226" s="28" t="str">
        <f>IF(C226="","",VLOOKUP(C226,'بيانات الموظفين'!$B$3:$I$117,2,0))</f>
        <v/>
      </c>
      <c r="E226" s="24"/>
      <c r="F226" s="24"/>
      <c r="G226" s="60"/>
      <c r="H226" s="29" t="str">
        <f>IF(C226="","",VLOOKUP(C226,'بيانات الموظفين'!$B$3:$I$117,6,0))</f>
        <v/>
      </c>
      <c r="I226" s="29" t="str">
        <f>IF(C226="","",VLOOKUP(C226,'بيانات الموظفين'!$B$3:$I$117,7,0))</f>
        <v/>
      </c>
      <c r="J226" s="62" t="str">
        <f t="shared" si="28"/>
        <v/>
      </c>
      <c r="K226" s="25" t="str">
        <f t="shared" si="29"/>
        <v/>
      </c>
      <c r="L226" s="26" t="str">
        <f t="shared" si="30"/>
        <v/>
      </c>
      <c r="M226" s="26" t="str">
        <f t="shared" si="31"/>
        <v/>
      </c>
      <c r="N226" s="26" t="str">
        <f t="shared" si="32"/>
        <v/>
      </c>
      <c r="O226" s="27" t="str">
        <f t="shared" si="33"/>
        <v/>
      </c>
    </row>
    <row r="227" spans="1:15" s="7" customFormat="1" ht="15.6" x14ac:dyDescent="0.25">
      <c r="A227" s="79" t="str">
        <f t="shared" si="34"/>
        <v/>
      </c>
      <c r="B227" s="23"/>
      <c r="C227" s="84"/>
      <c r="D227" s="28" t="str">
        <f>IF(C227="","",VLOOKUP(C227,'بيانات الموظفين'!$B$3:$I$117,2,0))</f>
        <v/>
      </c>
      <c r="E227" s="24"/>
      <c r="F227" s="24"/>
      <c r="G227" s="60"/>
      <c r="H227" s="29" t="str">
        <f>IF(C227="","",VLOOKUP(C227,'بيانات الموظفين'!$B$3:$I$117,6,0))</f>
        <v/>
      </c>
      <c r="I227" s="29" t="str">
        <f>IF(C227="","",VLOOKUP(C227,'بيانات الموظفين'!$B$3:$I$117,7,0))</f>
        <v/>
      </c>
      <c r="J227" s="62" t="str">
        <f t="shared" si="28"/>
        <v/>
      </c>
      <c r="K227" s="25" t="str">
        <f t="shared" si="29"/>
        <v/>
      </c>
      <c r="L227" s="26" t="str">
        <f t="shared" si="30"/>
        <v/>
      </c>
      <c r="M227" s="26" t="str">
        <f t="shared" si="31"/>
        <v/>
      </c>
      <c r="N227" s="26" t="str">
        <f t="shared" si="32"/>
        <v/>
      </c>
      <c r="O227" s="27" t="str">
        <f t="shared" si="33"/>
        <v/>
      </c>
    </row>
    <row r="228" spans="1:15" s="7" customFormat="1" ht="15.6" x14ac:dyDescent="0.25">
      <c r="A228" s="79" t="str">
        <f t="shared" si="34"/>
        <v/>
      </c>
      <c r="B228" s="23"/>
      <c r="C228" s="84"/>
      <c r="D228" s="28" t="str">
        <f>IF(C228="","",VLOOKUP(C228,'بيانات الموظفين'!$B$3:$I$117,2,0))</f>
        <v/>
      </c>
      <c r="E228" s="24"/>
      <c r="F228" s="24"/>
      <c r="G228" s="60"/>
      <c r="H228" s="29" t="str">
        <f>IF(C228="","",VLOOKUP(C228,'بيانات الموظفين'!$B$3:$I$117,6,0))</f>
        <v/>
      </c>
      <c r="I228" s="29" t="str">
        <f>IF(C228="","",VLOOKUP(C228,'بيانات الموظفين'!$B$3:$I$117,7,0))</f>
        <v/>
      </c>
      <c r="J228" s="62" t="str">
        <f t="shared" si="28"/>
        <v/>
      </c>
      <c r="K228" s="25" t="str">
        <f t="shared" si="29"/>
        <v/>
      </c>
      <c r="L228" s="26" t="str">
        <f t="shared" si="30"/>
        <v/>
      </c>
      <c r="M228" s="26" t="str">
        <f t="shared" si="31"/>
        <v/>
      </c>
      <c r="N228" s="26" t="str">
        <f t="shared" si="32"/>
        <v/>
      </c>
      <c r="O228" s="27" t="str">
        <f t="shared" si="33"/>
        <v/>
      </c>
    </row>
    <row r="229" spans="1:15" s="7" customFormat="1" ht="15.6" x14ac:dyDescent="0.25">
      <c r="A229" s="79" t="str">
        <f t="shared" si="34"/>
        <v/>
      </c>
      <c r="B229" s="23"/>
      <c r="C229" s="84"/>
      <c r="D229" s="28" t="str">
        <f>IF(C229="","",VLOOKUP(C229,'بيانات الموظفين'!$B$3:$I$117,2,0))</f>
        <v/>
      </c>
      <c r="E229" s="24"/>
      <c r="F229" s="24"/>
      <c r="G229" s="60"/>
      <c r="H229" s="29" t="str">
        <f>IF(C229="","",VLOOKUP(C229,'بيانات الموظفين'!$B$3:$I$117,6,0))</f>
        <v/>
      </c>
      <c r="I229" s="29" t="str">
        <f>IF(C229="","",VLOOKUP(C229,'بيانات الموظفين'!$B$3:$I$117,7,0))</f>
        <v/>
      </c>
      <c r="J229" s="62" t="str">
        <f t="shared" si="28"/>
        <v/>
      </c>
      <c r="K229" s="25" t="str">
        <f t="shared" si="29"/>
        <v/>
      </c>
      <c r="L229" s="26" t="str">
        <f t="shared" si="30"/>
        <v/>
      </c>
      <c r="M229" s="26" t="str">
        <f t="shared" si="31"/>
        <v/>
      </c>
      <c r="N229" s="26" t="str">
        <f t="shared" si="32"/>
        <v/>
      </c>
      <c r="O229" s="27" t="str">
        <f t="shared" si="33"/>
        <v/>
      </c>
    </row>
    <row r="230" spans="1:15" s="7" customFormat="1" ht="15.6" x14ac:dyDescent="0.25">
      <c r="A230" s="79" t="str">
        <f t="shared" si="34"/>
        <v/>
      </c>
      <c r="B230" s="23"/>
      <c r="C230" s="84"/>
      <c r="D230" s="28" t="str">
        <f>IF(C230="","",VLOOKUP(C230,'بيانات الموظفين'!$B$3:$I$117,2,0))</f>
        <v/>
      </c>
      <c r="E230" s="24"/>
      <c r="F230" s="24"/>
      <c r="G230" s="60"/>
      <c r="H230" s="29" t="str">
        <f>IF(C230="","",VLOOKUP(C230,'بيانات الموظفين'!$B$3:$I$117,6,0))</f>
        <v/>
      </c>
      <c r="I230" s="29" t="str">
        <f>IF(C230="","",VLOOKUP(C230,'بيانات الموظفين'!$B$3:$I$117,7,0))</f>
        <v/>
      </c>
      <c r="J230" s="62" t="str">
        <f t="shared" si="28"/>
        <v/>
      </c>
      <c r="K230" s="25" t="str">
        <f t="shared" si="29"/>
        <v/>
      </c>
      <c r="L230" s="26" t="str">
        <f t="shared" si="30"/>
        <v/>
      </c>
      <c r="M230" s="26" t="str">
        <f t="shared" si="31"/>
        <v/>
      </c>
      <c r="N230" s="26" t="str">
        <f t="shared" si="32"/>
        <v/>
      </c>
      <c r="O230" s="27" t="str">
        <f t="shared" si="33"/>
        <v/>
      </c>
    </row>
    <row r="231" spans="1:15" s="7" customFormat="1" ht="15.6" x14ac:dyDescent="0.25">
      <c r="A231" s="79" t="str">
        <f t="shared" si="34"/>
        <v/>
      </c>
      <c r="B231" s="23"/>
      <c r="C231" s="84"/>
      <c r="D231" s="28" t="str">
        <f>IF(C231="","",VLOOKUP(C231,'بيانات الموظفين'!$B$3:$I$117,2,0))</f>
        <v/>
      </c>
      <c r="E231" s="24"/>
      <c r="F231" s="24"/>
      <c r="G231" s="60"/>
      <c r="H231" s="29" t="str">
        <f>IF(C231="","",VLOOKUP(C231,'بيانات الموظفين'!$B$3:$I$117,6,0))</f>
        <v/>
      </c>
      <c r="I231" s="29" t="str">
        <f>IF(C231="","",VLOOKUP(C231,'بيانات الموظفين'!$B$3:$I$117,7,0))</f>
        <v/>
      </c>
      <c r="J231" s="62" t="str">
        <f t="shared" si="28"/>
        <v/>
      </c>
      <c r="K231" s="25" t="str">
        <f t="shared" si="29"/>
        <v/>
      </c>
      <c r="L231" s="26" t="str">
        <f t="shared" si="30"/>
        <v/>
      </c>
      <c r="M231" s="26" t="str">
        <f t="shared" si="31"/>
        <v/>
      </c>
      <c r="N231" s="26" t="str">
        <f t="shared" si="32"/>
        <v/>
      </c>
      <c r="O231" s="27" t="str">
        <f t="shared" si="33"/>
        <v/>
      </c>
    </row>
    <row r="232" spans="1:15" s="7" customFormat="1" ht="15.6" x14ac:dyDescent="0.25">
      <c r="A232" s="79" t="str">
        <f t="shared" si="34"/>
        <v/>
      </c>
      <c r="B232" s="23"/>
      <c r="C232" s="84"/>
      <c r="D232" s="28" t="str">
        <f>IF(C232="","",VLOOKUP(C232,'بيانات الموظفين'!$B$3:$I$117,2,0))</f>
        <v/>
      </c>
      <c r="E232" s="24"/>
      <c r="F232" s="24"/>
      <c r="G232" s="60"/>
      <c r="H232" s="29" t="str">
        <f>IF(C232="","",VLOOKUP(C232,'بيانات الموظفين'!$B$3:$I$117,6,0))</f>
        <v/>
      </c>
      <c r="I232" s="29" t="str">
        <f>IF(C232="","",VLOOKUP(C232,'بيانات الموظفين'!$B$3:$I$117,7,0))</f>
        <v/>
      </c>
      <c r="J232" s="62" t="str">
        <f t="shared" si="28"/>
        <v/>
      </c>
      <c r="K232" s="25" t="str">
        <f t="shared" si="29"/>
        <v/>
      </c>
      <c r="L232" s="26" t="str">
        <f t="shared" si="30"/>
        <v/>
      </c>
      <c r="M232" s="26" t="str">
        <f t="shared" si="31"/>
        <v/>
      </c>
      <c r="N232" s="26" t="str">
        <f t="shared" si="32"/>
        <v/>
      </c>
      <c r="O232" s="27" t="str">
        <f t="shared" si="33"/>
        <v/>
      </c>
    </row>
    <row r="233" spans="1:15" s="7" customFormat="1" ht="15.6" x14ac:dyDescent="0.25">
      <c r="A233" s="79" t="str">
        <f t="shared" si="34"/>
        <v/>
      </c>
      <c r="B233" s="23"/>
      <c r="C233" s="84"/>
      <c r="D233" s="28" t="str">
        <f>IF(C233="","",VLOOKUP(C233,'بيانات الموظفين'!$B$3:$I$117,2,0))</f>
        <v/>
      </c>
      <c r="E233" s="24"/>
      <c r="F233" s="24"/>
      <c r="G233" s="60"/>
      <c r="H233" s="29" t="str">
        <f>IF(C233="","",VLOOKUP(C233,'بيانات الموظفين'!$B$3:$I$117,6,0))</f>
        <v/>
      </c>
      <c r="I233" s="29" t="str">
        <f>IF(C233="","",VLOOKUP(C233,'بيانات الموظفين'!$B$3:$I$117,7,0))</f>
        <v/>
      </c>
      <c r="J233" s="62" t="str">
        <f t="shared" si="28"/>
        <v/>
      </c>
      <c r="K233" s="25" t="str">
        <f t="shared" si="29"/>
        <v/>
      </c>
      <c r="L233" s="26" t="str">
        <f t="shared" si="30"/>
        <v/>
      </c>
      <c r="M233" s="26" t="str">
        <f t="shared" si="31"/>
        <v/>
      </c>
      <c r="N233" s="26" t="str">
        <f t="shared" si="32"/>
        <v/>
      </c>
      <c r="O233" s="27" t="str">
        <f t="shared" si="33"/>
        <v/>
      </c>
    </row>
    <row r="234" spans="1:15" s="7" customFormat="1" ht="15.6" x14ac:dyDescent="0.25">
      <c r="A234" s="79" t="str">
        <f t="shared" si="34"/>
        <v/>
      </c>
      <c r="B234" s="23"/>
      <c r="C234" s="84"/>
      <c r="D234" s="28" t="str">
        <f>IF(C234="","",VLOOKUP(C234,'بيانات الموظفين'!$B$3:$I$117,2,0))</f>
        <v/>
      </c>
      <c r="E234" s="24"/>
      <c r="F234" s="24"/>
      <c r="G234" s="60"/>
      <c r="H234" s="29" t="str">
        <f>IF(C234="","",VLOOKUP(C234,'بيانات الموظفين'!$B$3:$I$117,6,0))</f>
        <v/>
      </c>
      <c r="I234" s="29" t="str">
        <f>IF(C234="","",VLOOKUP(C234,'بيانات الموظفين'!$B$3:$I$117,7,0))</f>
        <v/>
      </c>
      <c r="J234" s="62" t="str">
        <f t="shared" si="28"/>
        <v/>
      </c>
      <c r="K234" s="25" t="str">
        <f t="shared" si="29"/>
        <v/>
      </c>
      <c r="L234" s="26" t="str">
        <f t="shared" si="30"/>
        <v/>
      </c>
      <c r="M234" s="26" t="str">
        <f t="shared" si="31"/>
        <v/>
      </c>
      <c r="N234" s="26" t="str">
        <f t="shared" si="32"/>
        <v/>
      </c>
      <c r="O234" s="27" t="str">
        <f t="shared" si="33"/>
        <v/>
      </c>
    </row>
    <row r="235" spans="1:15" s="7" customFormat="1" ht="15.6" x14ac:dyDescent="0.25">
      <c r="A235" s="79" t="str">
        <f t="shared" si="34"/>
        <v/>
      </c>
      <c r="B235" s="23"/>
      <c r="C235" s="84"/>
      <c r="D235" s="28" t="str">
        <f>IF(C235="","",VLOOKUP(C235,'بيانات الموظفين'!$B$3:$I$117,2,0))</f>
        <v/>
      </c>
      <c r="E235" s="24"/>
      <c r="F235" s="24"/>
      <c r="G235" s="60"/>
      <c r="H235" s="29" t="str">
        <f>IF(C235="","",VLOOKUP(C235,'بيانات الموظفين'!$B$3:$I$117,6,0))</f>
        <v/>
      </c>
      <c r="I235" s="29" t="str">
        <f>IF(C235="","",VLOOKUP(C235,'بيانات الموظفين'!$B$3:$I$117,7,0))</f>
        <v/>
      </c>
      <c r="J235" s="62" t="str">
        <f t="shared" si="28"/>
        <v/>
      </c>
      <c r="K235" s="25" t="str">
        <f t="shared" si="29"/>
        <v/>
      </c>
      <c r="L235" s="26" t="str">
        <f t="shared" si="30"/>
        <v/>
      </c>
      <c r="M235" s="26" t="str">
        <f t="shared" si="31"/>
        <v/>
      </c>
      <c r="N235" s="26" t="str">
        <f t="shared" si="32"/>
        <v/>
      </c>
      <c r="O235" s="27" t="str">
        <f t="shared" si="33"/>
        <v/>
      </c>
    </row>
    <row r="236" spans="1:15" s="7" customFormat="1" ht="15.6" x14ac:dyDescent="0.25">
      <c r="A236" s="79" t="str">
        <f t="shared" si="34"/>
        <v/>
      </c>
      <c r="B236" s="23"/>
      <c r="C236" s="84"/>
      <c r="D236" s="28" t="str">
        <f>IF(C236="","",VLOOKUP(C236,'بيانات الموظفين'!$B$3:$I$117,2,0))</f>
        <v/>
      </c>
      <c r="E236" s="24"/>
      <c r="F236" s="24"/>
      <c r="G236" s="60"/>
      <c r="H236" s="29" t="str">
        <f>IF(C236="","",VLOOKUP(C236,'بيانات الموظفين'!$B$3:$I$117,6,0))</f>
        <v/>
      </c>
      <c r="I236" s="29" t="str">
        <f>IF(C236="","",VLOOKUP(C236,'بيانات الموظفين'!$B$3:$I$117,7,0))</f>
        <v/>
      </c>
      <c r="J236" s="62" t="str">
        <f t="shared" si="28"/>
        <v/>
      </c>
      <c r="K236" s="25" t="str">
        <f t="shared" si="29"/>
        <v/>
      </c>
      <c r="L236" s="26" t="str">
        <f t="shared" si="30"/>
        <v/>
      </c>
      <c r="M236" s="26" t="str">
        <f t="shared" si="31"/>
        <v/>
      </c>
      <c r="N236" s="26" t="str">
        <f t="shared" si="32"/>
        <v/>
      </c>
      <c r="O236" s="27" t="str">
        <f t="shared" si="33"/>
        <v/>
      </c>
    </row>
    <row r="237" spans="1:15" s="7" customFormat="1" ht="15.6" x14ac:dyDescent="0.25">
      <c r="A237" s="79" t="str">
        <f t="shared" si="34"/>
        <v/>
      </c>
      <c r="B237" s="23"/>
      <c r="C237" s="84"/>
      <c r="D237" s="28" t="str">
        <f>IF(C237="","",VLOOKUP(C237,'بيانات الموظفين'!$B$3:$I$117,2,0))</f>
        <v/>
      </c>
      <c r="E237" s="24"/>
      <c r="F237" s="24"/>
      <c r="G237" s="60"/>
      <c r="H237" s="29" t="str">
        <f>IF(C237="","",VLOOKUP(C237,'بيانات الموظفين'!$B$3:$I$117,6,0))</f>
        <v/>
      </c>
      <c r="I237" s="29" t="str">
        <f>IF(C237="","",VLOOKUP(C237,'بيانات الموظفين'!$B$3:$I$117,7,0))</f>
        <v/>
      </c>
      <c r="J237" s="62" t="str">
        <f t="shared" si="28"/>
        <v/>
      </c>
      <c r="K237" s="25" t="str">
        <f t="shared" si="29"/>
        <v/>
      </c>
      <c r="L237" s="26" t="str">
        <f t="shared" si="30"/>
        <v/>
      </c>
      <c r="M237" s="26" t="str">
        <f t="shared" si="31"/>
        <v/>
      </c>
      <c r="N237" s="26" t="str">
        <f t="shared" si="32"/>
        <v/>
      </c>
      <c r="O237" s="27" t="str">
        <f t="shared" si="33"/>
        <v/>
      </c>
    </row>
    <row r="238" spans="1:15" s="7" customFormat="1" ht="15.6" x14ac:dyDescent="0.25">
      <c r="A238" s="79" t="str">
        <f t="shared" si="34"/>
        <v/>
      </c>
      <c r="B238" s="23"/>
      <c r="C238" s="84"/>
      <c r="D238" s="28" t="str">
        <f>IF(C238="","",VLOOKUP(C238,'بيانات الموظفين'!$B$3:$I$117,2,0))</f>
        <v/>
      </c>
      <c r="E238" s="24"/>
      <c r="F238" s="24"/>
      <c r="G238" s="60"/>
      <c r="H238" s="29" t="str">
        <f>IF(C238="","",VLOOKUP(C238,'بيانات الموظفين'!$B$3:$I$117,6,0))</f>
        <v/>
      </c>
      <c r="I238" s="29" t="str">
        <f>IF(C238="","",VLOOKUP(C238,'بيانات الموظفين'!$B$3:$I$117,7,0))</f>
        <v/>
      </c>
      <c r="J238" s="62" t="str">
        <f t="shared" si="28"/>
        <v/>
      </c>
      <c r="K238" s="25" t="str">
        <f t="shared" si="29"/>
        <v/>
      </c>
      <c r="L238" s="26" t="str">
        <f t="shared" si="30"/>
        <v/>
      </c>
      <c r="M238" s="26" t="str">
        <f t="shared" si="31"/>
        <v/>
      </c>
      <c r="N238" s="26" t="str">
        <f t="shared" si="32"/>
        <v/>
      </c>
      <c r="O238" s="27" t="str">
        <f t="shared" si="33"/>
        <v/>
      </c>
    </row>
    <row r="239" spans="1:15" s="7" customFormat="1" ht="15.6" x14ac:dyDescent="0.25">
      <c r="A239" s="79" t="str">
        <f t="shared" si="34"/>
        <v/>
      </c>
      <c r="B239" s="23"/>
      <c r="C239" s="84"/>
      <c r="D239" s="28" t="str">
        <f>IF(C239="","",VLOOKUP(C239,'بيانات الموظفين'!$B$3:$I$117,2,0))</f>
        <v/>
      </c>
      <c r="E239" s="24"/>
      <c r="F239" s="24"/>
      <c r="G239" s="60"/>
      <c r="H239" s="29" t="str">
        <f>IF(C239="","",VLOOKUP(C239,'بيانات الموظفين'!$B$3:$I$117,6,0))</f>
        <v/>
      </c>
      <c r="I239" s="29" t="str">
        <f>IF(C239="","",VLOOKUP(C239,'بيانات الموظفين'!$B$3:$I$117,7,0))</f>
        <v/>
      </c>
      <c r="J239" s="62" t="str">
        <f t="shared" si="28"/>
        <v/>
      </c>
      <c r="K239" s="25" t="str">
        <f t="shared" si="29"/>
        <v/>
      </c>
      <c r="L239" s="26" t="str">
        <f t="shared" si="30"/>
        <v/>
      </c>
      <c r="M239" s="26" t="str">
        <f t="shared" si="31"/>
        <v/>
      </c>
      <c r="N239" s="26" t="str">
        <f t="shared" si="32"/>
        <v/>
      </c>
      <c r="O239" s="27" t="str">
        <f t="shared" si="33"/>
        <v/>
      </c>
    </row>
    <row r="240" spans="1:15" s="7" customFormat="1" ht="15.6" x14ac:dyDescent="0.25">
      <c r="A240" s="79" t="str">
        <f t="shared" si="34"/>
        <v/>
      </c>
      <c r="B240" s="23"/>
      <c r="C240" s="84"/>
      <c r="D240" s="28" t="str">
        <f>IF(C240="","",VLOOKUP(C240,'بيانات الموظفين'!$B$3:$I$117,2,0))</f>
        <v/>
      </c>
      <c r="E240" s="24"/>
      <c r="F240" s="24"/>
      <c r="G240" s="60"/>
      <c r="H240" s="29" t="str">
        <f>IF(C240="","",VLOOKUP(C240,'بيانات الموظفين'!$B$3:$I$117,6,0))</f>
        <v/>
      </c>
      <c r="I240" s="29" t="str">
        <f>IF(C240="","",VLOOKUP(C240,'بيانات الموظفين'!$B$3:$I$117,7,0))</f>
        <v/>
      </c>
      <c r="J240" s="62" t="str">
        <f t="shared" si="28"/>
        <v/>
      </c>
      <c r="K240" s="25" t="str">
        <f t="shared" si="29"/>
        <v/>
      </c>
      <c r="L240" s="26" t="str">
        <f t="shared" si="30"/>
        <v/>
      </c>
      <c r="M240" s="26" t="str">
        <f t="shared" si="31"/>
        <v/>
      </c>
      <c r="N240" s="26" t="str">
        <f t="shared" si="32"/>
        <v/>
      </c>
      <c r="O240" s="27" t="str">
        <f t="shared" si="33"/>
        <v/>
      </c>
    </row>
    <row r="241" spans="1:15" s="7" customFormat="1" ht="15.6" x14ac:dyDescent="0.25">
      <c r="A241" s="79" t="str">
        <f t="shared" si="34"/>
        <v/>
      </c>
      <c r="B241" s="23"/>
      <c r="C241" s="84"/>
      <c r="D241" s="28" t="str">
        <f>IF(C241="","",VLOOKUP(C241,'بيانات الموظفين'!$B$3:$I$117,2,0))</f>
        <v/>
      </c>
      <c r="E241" s="24"/>
      <c r="F241" s="24"/>
      <c r="G241" s="60"/>
      <c r="H241" s="29" t="str">
        <f>IF(C241="","",VLOOKUP(C241,'بيانات الموظفين'!$B$3:$I$117,6,0))</f>
        <v/>
      </c>
      <c r="I241" s="29" t="str">
        <f>IF(C241="","",VLOOKUP(C241,'بيانات الموظفين'!$B$3:$I$117,7,0))</f>
        <v/>
      </c>
      <c r="J241" s="62" t="str">
        <f t="shared" si="28"/>
        <v/>
      </c>
      <c r="K241" s="25" t="str">
        <f t="shared" si="29"/>
        <v/>
      </c>
      <c r="L241" s="26" t="str">
        <f t="shared" si="30"/>
        <v/>
      </c>
      <c r="M241" s="26" t="str">
        <f t="shared" si="31"/>
        <v/>
      </c>
      <c r="N241" s="26" t="str">
        <f t="shared" si="32"/>
        <v/>
      </c>
      <c r="O241" s="27" t="str">
        <f t="shared" si="33"/>
        <v/>
      </c>
    </row>
    <row r="242" spans="1:15" s="7" customFormat="1" ht="15.6" x14ac:dyDescent="0.25">
      <c r="A242" s="79" t="str">
        <f t="shared" si="34"/>
        <v/>
      </c>
      <c r="B242" s="23"/>
      <c r="C242" s="84"/>
      <c r="D242" s="28" t="str">
        <f>IF(C242="","",VLOOKUP(C242,'بيانات الموظفين'!$B$3:$I$117,2,0))</f>
        <v/>
      </c>
      <c r="E242" s="24"/>
      <c r="F242" s="24"/>
      <c r="G242" s="60"/>
      <c r="H242" s="29" t="str">
        <f>IF(C242="","",VLOOKUP(C242,'بيانات الموظفين'!$B$3:$I$117,6,0))</f>
        <v/>
      </c>
      <c r="I242" s="29" t="str">
        <f>IF(C242="","",VLOOKUP(C242,'بيانات الموظفين'!$B$3:$I$117,7,0))</f>
        <v/>
      </c>
      <c r="J242" s="62" t="str">
        <f t="shared" si="28"/>
        <v/>
      </c>
      <c r="K242" s="25" t="str">
        <f t="shared" si="29"/>
        <v/>
      </c>
      <c r="L242" s="26" t="str">
        <f t="shared" si="30"/>
        <v/>
      </c>
      <c r="M242" s="26" t="str">
        <f t="shared" si="31"/>
        <v/>
      </c>
      <c r="N242" s="26" t="str">
        <f t="shared" si="32"/>
        <v/>
      </c>
      <c r="O242" s="27" t="str">
        <f t="shared" si="33"/>
        <v/>
      </c>
    </row>
    <row r="243" spans="1:15" s="7" customFormat="1" ht="15.6" x14ac:dyDescent="0.25">
      <c r="A243" s="79" t="str">
        <f t="shared" si="34"/>
        <v/>
      </c>
      <c r="B243" s="23"/>
      <c r="C243" s="84"/>
      <c r="D243" s="28" t="str">
        <f>IF(C243="","",VLOOKUP(C243,'بيانات الموظفين'!$B$3:$I$117,2,0))</f>
        <v/>
      </c>
      <c r="E243" s="24"/>
      <c r="F243" s="24"/>
      <c r="G243" s="60"/>
      <c r="H243" s="29" t="str">
        <f>IF(C243="","",VLOOKUP(C243,'بيانات الموظفين'!$B$3:$I$117,6,0))</f>
        <v/>
      </c>
      <c r="I243" s="29" t="str">
        <f>IF(C243="","",VLOOKUP(C243,'بيانات الموظفين'!$B$3:$I$117,7,0))</f>
        <v/>
      </c>
      <c r="J243" s="62" t="str">
        <f t="shared" si="28"/>
        <v/>
      </c>
      <c r="K243" s="25" t="str">
        <f t="shared" si="29"/>
        <v/>
      </c>
      <c r="L243" s="26" t="str">
        <f t="shared" si="30"/>
        <v/>
      </c>
      <c r="M243" s="26" t="str">
        <f t="shared" si="31"/>
        <v/>
      </c>
      <c r="N243" s="26" t="str">
        <f t="shared" si="32"/>
        <v/>
      </c>
      <c r="O243" s="27" t="str">
        <f t="shared" si="33"/>
        <v/>
      </c>
    </row>
    <row r="244" spans="1:15" s="7" customFormat="1" ht="15.6" x14ac:dyDescent="0.25">
      <c r="A244" s="79" t="str">
        <f t="shared" si="34"/>
        <v/>
      </c>
      <c r="B244" s="23"/>
      <c r="C244" s="84"/>
      <c r="D244" s="28" t="str">
        <f>IF(C244="","",VLOOKUP(C244,'بيانات الموظفين'!$B$3:$I$117,2,0))</f>
        <v/>
      </c>
      <c r="E244" s="24"/>
      <c r="F244" s="24"/>
      <c r="G244" s="60"/>
      <c r="H244" s="29" t="str">
        <f>IF(C244="","",VLOOKUP(C244,'بيانات الموظفين'!$B$3:$I$117,6,0))</f>
        <v/>
      </c>
      <c r="I244" s="29" t="str">
        <f>IF(C244="","",VLOOKUP(C244,'بيانات الموظفين'!$B$3:$I$117,7,0))</f>
        <v/>
      </c>
      <c r="J244" s="62" t="str">
        <f t="shared" si="28"/>
        <v/>
      </c>
      <c r="K244" s="25" t="str">
        <f t="shared" si="29"/>
        <v/>
      </c>
      <c r="L244" s="26" t="str">
        <f t="shared" si="30"/>
        <v/>
      </c>
      <c r="M244" s="26" t="str">
        <f t="shared" si="31"/>
        <v/>
      </c>
      <c r="N244" s="26" t="str">
        <f t="shared" si="32"/>
        <v/>
      </c>
      <c r="O244" s="27" t="str">
        <f t="shared" si="33"/>
        <v/>
      </c>
    </row>
    <row r="245" spans="1:15" s="7" customFormat="1" ht="15.6" x14ac:dyDescent="0.25">
      <c r="A245" s="79" t="str">
        <f t="shared" si="34"/>
        <v/>
      </c>
      <c r="B245" s="23"/>
      <c r="C245" s="84"/>
      <c r="D245" s="28" t="str">
        <f>IF(C245="","",VLOOKUP(C245,'بيانات الموظفين'!$B$3:$I$117,2,0))</f>
        <v/>
      </c>
      <c r="E245" s="24"/>
      <c r="F245" s="24"/>
      <c r="G245" s="60"/>
      <c r="H245" s="29" t="str">
        <f>IF(C245="","",VLOOKUP(C245,'بيانات الموظفين'!$B$3:$I$117,6,0))</f>
        <v/>
      </c>
      <c r="I245" s="29" t="str">
        <f>IF(C245="","",VLOOKUP(C245,'بيانات الموظفين'!$B$3:$I$117,7,0))</f>
        <v/>
      </c>
      <c r="J245" s="62" t="str">
        <f t="shared" si="28"/>
        <v/>
      </c>
      <c r="K245" s="25" t="str">
        <f t="shared" si="29"/>
        <v/>
      </c>
      <c r="L245" s="26" t="str">
        <f t="shared" si="30"/>
        <v/>
      </c>
      <c r="M245" s="26" t="str">
        <f t="shared" si="31"/>
        <v/>
      </c>
      <c r="N245" s="26" t="str">
        <f t="shared" si="32"/>
        <v/>
      </c>
      <c r="O245" s="27" t="str">
        <f t="shared" si="33"/>
        <v/>
      </c>
    </row>
    <row r="246" spans="1:15" s="7" customFormat="1" ht="15.6" x14ac:dyDescent="0.25">
      <c r="A246" s="79" t="str">
        <f t="shared" si="34"/>
        <v/>
      </c>
      <c r="B246" s="23"/>
      <c r="C246" s="84"/>
      <c r="D246" s="28" t="str">
        <f>IF(C246="","",VLOOKUP(C246,'بيانات الموظفين'!$B$3:$I$117,2,0))</f>
        <v/>
      </c>
      <c r="E246" s="24"/>
      <c r="F246" s="24"/>
      <c r="G246" s="60"/>
      <c r="H246" s="29" t="str">
        <f>IF(C246="","",VLOOKUP(C246,'بيانات الموظفين'!$B$3:$I$117,6,0))</f>
        <v/>
      </c>
      <c r="I246" s="29" t="str">
        <f>IF(C246="","",VLOOKUP(C246,'بيانات الموظفين'!$B$3:$I$117,7,0))</f>
        <v/>
      </c>
      <c r="J246" s="62" t="str">
        <f t="shared" si="28"/>
        <v/>
      </c>
      <c r="K246" s="25" t="str">
        <f t="shared" si="29"/>
        <v/>
      </c>
      <c r="L246" s="26" t="str">
        <f t="shared" si="30"/>
        <v/>
      </c>
      <c r="M246" s="26" t="str">
        <f t="shared" si="31"/>
        <v/>
      </c>
      <c r="N246" s="26" t="str">
        <f t="shared" si="32"/>
        <v/>
      </c>
      <c r="O246" s="27" t="str">
        <f t="shared" si="33"/>
        <v/>
      </c>
    </row>
    <row r="247" spans="1:15" s="7" customFormat="1" ht="15.6" x14ac:dyDescent="0.25">
      <c r="A247" s="79" t="str">
        <f t="shared" si="34"/>
        <v/>
      </c>
      <c r="B247" s="23"/>
      <c r="C247" s="84"/>
      <c r="D247" s="28" t="str">
        <f>IF(C247="","",VLOOKUP(C247,'بيانات الموظفين'!$B$3:$I$117,2,0))</f>
        <v/>
      </c>
      <c r="E247" s="24"/>
      <c r="F247" s="24"/>
      <c r="G247" s="60"/>
      <c r="H247" s="29" t="str">
        <f>IF(C247="","",VLOOKUP(C247,'بيانات الموظفين'!$B$3:$I$117,6,0))</f>
        <v/>
      </c>
      <c r="I247" s="29" t="str">
        <f>IF(C247="","",VLOOKUP(C247,'بيانات الموظفين'!$B$3:$I$117,7,0))</f>
        <v/>
      </c>
      <c r="J247" s="62" t="str">
        <f t="shared" si="28"/>
        <v/>
      </c>
      <c r="K247" s="25" t="str">
        <f t="shared" si="29"/>
        <v/>
      </c>
      <c r="L247" s="26" t="str">
        <f t="shared" si="30"/>
        <v/>
      </c>
      <c r="M247" s="26" t="str">
        <f t="shared" si="31"/>
        <v/>
      </c>
      <c r="N247" s="26" t="str">
        <f t="shared" si="32"/>
        <v/>
      </c>
      <c r="O247" s="27" t="str">
        <f t="shared" si="33"/>
        <v/>
      </c>
    </row>
    <row r="248" spans="1:15" s="7" customFormat="1" ht="15.6" x14ac:dyDescent="0.25">
      <c r="A248" s="79" t="str">
        <f t="shared" si="34"/>
        <v/>
      </c>
      <c r="B248" s="23"/>
      <c r="C248" s="84"/>
      <c r="D248" s="28" t="str">
        <f>IF(C248="","",VLOOKUP(C248,'بيانات الموظفين'!$B$3:$I$117,2,0))</f>
        <v/>
      </c>
      <c r="E248" s="24"/>
      <c r="F248" s="24"/>
      <c r="G248" s="60"/>
      <c r="H248" s="29" t="str">
        <f>IF(C248="","",VLOOKUP(C248,'بيانات الموظفين'!$B$3:$I$117,6,0))</f>
        <v/>
      </c>
      <c r="I248" s="29" t="str">
        <f>IF(C248="","",VLOOKUP(C248,'بيانات الموظفين'!$B$3:$I$117,7,0))</f>
        <v/>
      </c>
      <c r="J248" s="62" t="str">
        <f t="shared" si="28"/>
        <v/>
      </c>
      <c r="K248" s="25" t="str">
        <f t="shared" si="29"/>
        <v/>
      </c>
      <c r="L248" s="26" t="str">
        <f t="shared" si="30"/>
        <v/>
      </c>
      <c r="M248" s="26" t="str">
        <f t="shared" si="31"/>
        <v/>
      </c>
      <c r="N248" s="26" t="str">
        <f t="shared" si="32"/>
        <v/>
      </c>
      <c r="O248" s="27" t="str">
        <f t="shared" si="33"/>
        <v/>
      </c>
    </row>
    <row r="249" spans="1:15" s="7" customFormat="1" ht="15.6" x14ac:dyDescent="0.25">
      <c r="A249" s="79" t="str">
        <f t="shared" si="34"/>
        <v/>
      </c>
      <c r="B249" s="23"/>
      <c r="C249" s="84"/>
      <c r="D249" s="28" t="str">
        <f>IF(C249="","",VLOOKUP(C249,'بيانات الموظفين'!$B$3:$I$117,2,0))</f>
        <v/>
      </c>
      <c r="E249" s="24"/>
      <c r="F249" s="24"/>
      <c r="G249" s="60"/>
      <c r="H249" s="29" t="str">
        <f>IF(C249="","",VLOOKUP(C249,'بيانات الموظفين'!$B$3:$I$117,6,0))</f>
        <v/>
      </c>
      <c r="I249" s="29" t="str">
        <f>IF(C249="","",VLOOKUP(C249,'بيانات الموظفين'!$B$3:$I$117,7,0))</f>
        <v/>
      </c>
      <c r="J249" s="62" t="str">
        <f t="shared" si="28"/>
        <v/>
      </c>
      <c r="K249" s="25" t="str">
        <f t="shared" si="29"/>
        <v/>
      </c>
      <c r="L249" s="26" t="str">
        <f t="shared" si="30"/>
        <v/>
      </c>
      <c r="M249" s="26" t="str">
        <f t="shared" si="31"/>
        <v/>
      </c>
      <c r="N249" s="26" t="str">
        <f t="shared" si="32"/>
        <v/>
      </c>
      <c r="O249" s="27" t="str">
        <f t="shared" si="33"/>
        <v/>
      </c>
    </row>
    <row r="250" spans="1:15" s="7" customFormat="1" ht="15.6" x14ac:dyDescent="0.25">
      <c r="A250" s="79" t="str">
        <f t="shared" si="34"/>
        <v/>
      </c>
      <c r="B250" s="23"/>
      <c r="C250" s="84"/>
      <c r="D250" s="28" t="str">
        <f>IF(C250="","",VLOOKUP(C250,'بيانات الموظفين'!$B$3:$I$117,2,0))</f>
        <v/>
      </c>
      <c r="E250" s="24"/>
      <c r="F250" s="24"/>
      <c r="G250" s="60"/>
      <c r="H250" s="29" t="str">
        <f>IF(C250="","",VLOOKUP(C250,'بيانات الموظفين'!$B$3:$I$117,6,0))</f>
        <v/>
      </c>
      <c r="I250" s="29" t="str">
        <f>IF(C250="","",VLOOKUP(C250,'بيانات الموظفين'!$B$3:$I$117,7,0))</f>
        <v/>
      </c>
      <c r="J250" s="62" t="str">
        <f t="shared" si="28"/>
        <v/>
      </c>
      <c r="K250" s="25" t="str">
        <f t="shared" si="29"/>
        <v/>
      </c>
      <c r="L250" s="26" t="str">
        <f t="shared" si="30"/>
        <v/>
      </c>
      <c r="M250" s="26" t="str">
        <f t="shared" si="31"/>
        <v/>
      </c>
      <c r="N250" s="26" t="str">
        <f t="shared" si="32"/>
        <v/>
      </c>
      <c r="O250" s="27" t="str">
        <f t="shared" si="33"/>
        <v/>
      </c>
    </row>
    <row r="251" spans="1:15" s="7" customFormat="1" ht="15.6" x14ac:dyDescent="0.25">
      <c r="A251" s="79" t="str">
        <f t="shared" si="34"/>
        <v/>
      </c>
      <c r="B251" s="23"/>
      <c r="C251" s="84"/>
      <c r="D251" s="28" t="str">
        <f>IF(C251="","",VLOOKUP(C251,'بيانات الموظفين'!$B$3:$I$117,2,0))</f>
        <v/>
      </c>
      <c r="E251" s="24"/>
      <c r="F251" s="24"/>
      <c r="G251" s="60"/>
      <c r="H251" s="29" t="str">
        <f>IF(C251="","",VLOOKUP(C251,'بيانات الموظفين'!$B$3:$I$117,6,0))</f>
        <v/>
      </c>
      <c r="I251" s="29" t="str">
        <f>IF(C251="","",VLOOKUP(C251,'بيانات الموظفين'!$B$3:$I$117,7,0))</f>
        <v/>
      </c>
      <c r="J251" s="62" t="str">
        <f t="shared" si="28"/>
        <v/>
      </c>
      <c r="K251" s="25" t="str">
        <f t="shared" si="29"/>
        <v/>
      </c>
      <c r="L251" s="26" t="str">
        <f t="shared" si="30"/>
        <v/>
      </c>
      <c r="M251" s="26" t="str">
        <f t="shared" si="31"/>
        <v/>
      </c>
      <c r="N251" s="26" t="str">
        <f t="shared" si="32"/>
        <v/>
      </c>
      <c r="O251" s="27" t="str">
        <f t="shared" si="33"/>
        <v/>
      </c>
    </row>
    <row r="252" spans="1:15" s="7" customFormat="1" ht="15.6" x14ac:dyDescent="0.25">
      <c r="A252" s="79" t="str">
        <f t="shared" si="34"/>
        <v/>
      </c>
      <c r="B252" s="23"/>
      <c r="C252" s="84"/>
      <c r="D252" s="28" t="str">
        <f>IF(C252="","",VLOOKUP(C252,'بيانات الموظفين'!$B$3:$I$117,2,0))</f>
        <v/>
      </c>
      <c r="E252" s="24"/>
      <c r="F252" s="24"/>
      <c r="G252" s="60"/>
      <c r="H252" s="29" t="str">
        <f>IF(C252="","",VLOOKUP(C252,'بيانات الموظفين'!$B$3:$I$117,6,0))</f>
        <v/>
      </c>
      <c r="I252" s="29" t="str">
        <f>IF(C252="","",VLOOKUP(C252,'بيانات الموظفين'!$B$3:$I$117,7,0))</f>
        <v/>
      </c>
      <c r="J252" s="62" t="str">
        <f t="shared" si="28"/>
        <v/>
      </c>
      <c r="K252" s="25" t="str">
        <f t="shared" si="29"/>
        <v/>
      </c>
      <c r="L252" s="26" t="str">
        <f t="shared" si="30"/>
        <v/>
      </c>
      <c r="M252" s="26" t="str">
        <f t="shared" si="31"/>
        <v/>
      </c>
      <c r="N252" s="26" t="str">
        <f t="shared" si="32"/>
        <v/>
      </c>
      <c r="O252" s="27" t="str">
        <f t="shared" si="33"/>
        <v/>
      </c>
    </row>
    <row r="253" spans="1:15" s="7" customFormat="1" ht="15.6" x14ac:dyDescent="0.25">
      <c r="A253" s="79" t="str">
        <f t="shared" si="34"/>
        <v/>
      </c>
      <c r="B253" s="23"/>
      <c r="C253" s="84"/>
      <c r="D253" s="28" t="str">
        <f>IF(C253="","",VLOOKUP(C253,'بيانات الموظفين'!$B$3:$I$117,2,0))</f>
        <v/>
      </c>
      <c r="E253" s="24"/>
      <c r="F253" s="24"/>
      <c r="G253" s="60"/>
      <c r="H253" s="29" t="str">
        <f>IF(C253="","",VLOOKUP(C253,'بيانات الموظفين'!$B$3:$I$117,6,0))</f>
        <v/>
      </c>
      <c r="I253" s="29" t="str">
        <f>IF(C253="","",VLOOKUP(C253,'بيانات الموظفين'!$B$3:$I$117,7,0))</f>
        <v/>
      </c>
      <c r="J253" s="62" t="str">
        <f t="shared" si="28"/>
        <v/>
      </c>
      <c r="K253" s="25" t="str">
        <f t="shared" si="29"/>
        <v/>
      </c>
      <c r="L253" s="26" t="str">
        <f t="shared" si="30"/>
        <v/>
      </c>
      <c r="M253" s="26" t="str">
        <f t="shared" si="31"/>
        <v/>
      </c>
      <c r="N253" s="26" t="str">
        <f t="shared" si="32"/>
        <v/>
      </c>
      <c r="O253" s="27" t="str">
        <f t="shared" si="33"/>
        <v/>
      </c>
    </row>
    <row r="254" spans="1:15" s="7" customFormat="1" ht="15.6" x14ac:dyDescent="0.25">
      <c r="A254" s="79" t="str">
        <f t="shared" si="34"/>
        <v/>
      </c>
      <c r="B254" s="23"/>
      <c r="C254" s="84"/>
      <c r="D254" s="28" t="str">
        <f>IF(C254="","",VLOOKUP(C254,'بيانات الموظفين'!$B$3:$I$117,2,0))</f>
        <v/>
      </c>
      <c r="E254" s="24"/>
      <c r="F254" s="24"/>
      <c r="G254" s="60"/>
      <c r="H254" s="29" t="str">
        <f>IF(C254="","",VLOOKUP(C254,'بيانات الموظفين'!$B$3:$I$117,6,0))</f>
        <v/>
      </c>
      <c r="I254" s="29" t="str">
        <f>IF(C254="","",VLOOKUP(C254,'بيانات الموظفين'!$B$3:$I$117,7,0))</f>
        <v/>
      </c>
      <c r="J254" s="62" t="str">
        <f t="shared" si="28"/>
        <v/>
      </c>
      <c r="K254" s="25" t="str">
        <f t="shared" si="29"/>
        <v/>
      </c>
      <c r="L254" s="26" t="str">
        <f t="shared" si="30"/>
        <v/>
      </c>
      <c r="M254" s="26" t="str">
        <f t="shared" si="31"/>
        <v/>
      </c>
      <c r="N254" s="26" t="str">
        <f t="shared" si="32"/>
        <v/>
      </c>
      <c r="O254" s="27" t="str">
        <f t="shared" si="33"/>
        <v/>
      </c>
    </row>
    <row r="255" spans="1:15" s="7" customFormat="1" ht="15.6" x14ac:dyDescent="0.25">
      <c r="A255" s="79" t="str">
        <f t="shared" si="34"/>
        <v/>
      </c>
      <c r="B255" s="23"/>
      <c r="C255" s="84"/>
      <c r="D255" s="28" t="str">
        <f>IF(C255="","",VLOOKUP(C255,'بيانات الموظفين'!$B$3:$I$117,2,0))</f>
        <v/>
      </c>
      <c r="E255" s="24"/>
      <c r="F255" s="24"/>
      <c r="G255" s="60"/>
      <c r="H255" s="29" t="str">
        <f>IF(C255="","",VLOOKUP(C255,'بيانات الموظفين'!$B$3:$I$117,6,0))</f>
        <v/>
      </c>
      <c r="I255" s="29" t="str">
        <f>IF(C255="","",VLOOKUP(C255,'بيانات الموظفين'!$B$3:$I$117,7,0))</f>
        <v/>
      </c>
      <c r="J255" s="62" t="str">
        <f t="shared" si="28"/>
        <v/>
      </c>
      <c r="K255" s="25" t="str">
        <f t="shared" si="29"/>
        <v/>
      </c>
      <c r="L255" s="26" t="str">
        <f t="shared" si="30"/>
        <v/>
      </c>
      <c r="M255" s="26" t="str">
        <f t="shared" si="31"/>
        <v/>
      </c>
      <c r="N255" s="26" t="str">
        <f t="shared" si="32"/>
        <v/>
      </c>
      <c r="O255" s="27" t="str">
        <f t="shared" si="33"/>
        <v/>
      </c>
    </row>
    <row r="256" spans="1:15" s="7" customFormat="1" ht="15.6" x14ac:dyDescent="0.25">
      <c r="A256" s="79" t="str">
        <f t="shared" si="34"/>
        <v/>
      </c>
      <c r="B256" s="23"/>
      <c r="C256" s="84"/>
      <c r="D256" s="28" t="str">
        <f>IF(C256="","",VLOOKUP(C256,'بيانات الموظفين'!$B$3:$I$117,2,0))</f>
        <v/>
      </c>
      <c r="E256" s="24"/>
      <c r="F256" s="24"/>
      <c r="G256" s="60"/>
      <c r="H256" s="29" t="str">
        <f>IF(C256="","",VLOOKUP(C256,'بيانات الموظفين'!$B$3:$I$117,6,0))</f>
        <v/>
      </c>
      <c r="I256" s="29" t="str">
        <f>IF(C256="","",VLOOKUP(C256,'بيانات الموظفين'!$B$3:$I$117,7,0))</f>
        <v/>
      </c>
      <c r="J256" s="62" t="str">
        <f t="shared" si="28"/>
        <v/>
      </c>
      <c r="K256" s="25" t="str">
        <f t="shared" si="29"/>
        <v/>
      </c>
      <c r="L256" s="26" t="str">
        <f t="shared" si="30"/>
        <v/>
      </c>
      <c r="M256" s="26" t="str">
        <f t="shared" si="31"/>
        <v/>
      </c>
      <c r="N256" s="26" t="str">
        <f t="shared" si="32"/>
        <v/>
      </c>
      <c r="O256" s="27" t="str">
        <f t="shared" si="33"/>
        <v/>
      </c>
    </row>
    <row r="257" spans="1:15" s="7" customFormat="1" ht="15.6" x14ac:dyDescent="0.25">
      <c r="A257" s="79" t="str">
        <f t="shared" si="34"/>
        <v/>
      </c>
      <c r="B257" s="23"/>
      <c r="C257" s="84"/>
      <c r="D257" s="28" t="str">
        <f>IF(C257="","",VLOOKUP(C257,'بيانات الموظفين'!$B$3:$I$117,2,0))</f>
        <v/>
      </c>
      <c r="E257" s="24"/>
      <c r="F257" s="24"/>
      <c r="G257" s="60"/>
      <c r="H257" s="29" t="str">
        <f>IF(C257="","",VLOOKUP(C257,'بيانات الموظفين'!$B$3:$I$117,6,0))</f>
        <v/>
      </c>
      <c r="I257" s="29" t="str">
        <f>IF(C257="","",VLOOKUP(C257,'بيانات الموظفين'!$B$3:$I$117,7,0))</f>
        <v/>
      </c>
      <c r="J257" s="62" t="str">
        <f t="shared" si="28"/>
        <v/>
      </c>
      <c r="K257" s="25" t="str">
        <f t="shared" si="29"/>
        <v/>
      </c>
      <c r="L257" s="26" t="str">
        <f t="shared" si="30"/>
        <v/>
      </c>
      <c r="M257" s="26" t="str">
        <f t="shared" si="31"/>
        <v/>
      </c>
      <c r="N257" s="26" t="str">
        <f t="shared" si="32"/>
        <v/>
      </c>
      <c r="O257" s="27" t="str">
        <f t="shared" si="33"/>
        <v/>
      </c>
    </row>
    <row r="258" spans="1:15" s="7" customFormat="1" ht="15.6" x14ac:dyDescent="0.25">
      <c r="A258" s="79" t="str">
        <f t="shared" si="34"/>
        <v/>
      </c>
      <c r="B258" s="23"/>
      <c r="C258" s="84"/>
      <c r="D258" s="28" t="str">
        <f>IF(C258="","",VLOOKUP(C258,'بيانات الموظفين'!$B$3:$I$117,2,0))</f>
        <v/>
      </c>
      <c r="E258" s="24"/>
      <c r="F258" s="24"/>
      <c r="G258" s="60"/>
      <c r="H258" s="29" t="str">
        <f>IF(C258="","",VLOOKUP(C258,'بيانات الموظفين'!$B$3:$I$117,6,0))</f>
        <v/>
      </c>
      <c r="I258" s="29" t="str">
        <f>IF(C258="","",VLOOKUP(C258,'بيانات الموظفين'!$B$3:$I$117,7,0))</f>
        <v/>
      </c>
      <c r="J258" s="62" t="str">
        <f t="shared" si="28"/>
        <v/>
      </c>
      <c r="K258" s="25" t="str">
        <f t="shared" si="29"/>
        <v/>
      </c>
      <c r="L258" s="26" t="str">
        <f t="shared" si="30"/>
        <v/>
      </c>
      <c r="M258" s="26" t="str">
        <f t="shared" si="31"/>
        <v/>
      </c>
      <c r="N258" s="26" t="str">
        <f t="shared" si="32"/>
        <v/>
      </c>
      <c r="O258" s="27" t="str">
        <f t="shared" si="33"/>
        <v/>
      </c>
    </row>
    <row r="259" spans="1:15" s="7" customFormat="1" ht="15.6" x14ac:dyDescent="0.25">
      <c r="A259" s="79" t="str">
        <f t="shared" si="34"/>
        <v/>
      </c>
      <c r="B259" s="23"/>
      <c r="C259" s="84"/>
      <c r="D259" s="28" t="str">
        <f>IF(C259="","",VLOOKUP(C259,'بيانات الموظفين'!$B$3:$I$117,2,0))</f>
        <v/>
      </c>
      <c r="E259" s="24"/>
      <c r="F259" s="24"/>
      <c r="G259" s="60"/>
      <c r="H259" s="29" t="str">
        <f>IF(C259="","",VLOOKUP(C259,'بيانات الموظفين'!$B$3:$I$117,6,0))</f>
        <v/>
      </c>
      <c r="I259" s="29" t="str">
        <f>IF(C259="","",VLOOKUP(C259,'بيانات الموظفين'!$B$3:$I$117,7,0))</f>
        <v/>
      </c>
      <c r="J259" s="62" t="str">
        <f t="shared" si="28"/>
        <v/>
      </c>
      <c r="K259" s="25" t="str">
        <f t="shared" si="29"/>
        <v/>
      </c>
      <c r="L259" s="26" t="str">
        <f t="shared" si="30"/>
        <v/>
      </c>
      <c r="M259" s="26" t="str">
        <f t="shared" si="31"/>
        <v/>
      </c>
      <c r="N259" s="26" t="str">
        <f t="shared" si="32"/>
        <v/>
      </c>
      <c r="O259" s="27" t="str">
        <f t="shared" si="33"/>
        <v/>
      </c>
    </row>
    <row r="260" spans="1:15" s="7" customFormat="1" ht="15.6" x14ac:dyDescent="0.25">
      <c r="A260" s="79" t="str">
        <f t="shared" si="34"/>
        <v/>
      </c>
      <c r="B260" s="23"/>
      <c r="C260" s="84"/>
      <c r="D260" s="28" t="str">
        <f>IF(C260="","",VLOOKUP(C260,'بيانات الموظفين'!$B$3:$I$117,2,0))</f>
        <v/>
      </c>
      <c r="E260" s="24"/>
      <c r="F260" s="24"/>
      <c r="G260" s="60"/>
      <c r="H260" s="29" t="str">
        <f>IF(C260="","",VLOOKUP(C260,'بيانات الموظفين'!$B$3:$I$117,6,0))</f>
        <v/>
      </c>
      <c r="I260" s="29" t="str">
        <f>IF(C260="","",VLOOKUP(C260,'بيانات الموظفين'!$B$3:$I$117,7,0))</f>
        <v/>
      </c>
      <c r="J260" s="62" t="str">
        <f t="shared" si="28"/>
        <v/>
      </c>
      <c r="K260" s="25" t="str">
        <f t="shared" si="29"/>
        <v/>
      </c>
      <c r="L260" s="26" t="str">
        <f t="shared" si="30"/>
        <v/>
      </c>
      <c r="M260" s="26" t="str">
        <f t="shared" si="31"/>
        <v/>
      </c>
      <c r="N260" s="26" t="str">
        <f t="shared" si="32"/>
        <v/>
      </c>
      <c r="O260" s="27" t="str">
        <f t="shared" si="33"/>
        <v/>
      </c>
    </row>
    <row r="261" spans="1:15" s="7" customFormat="1" ht="15.6" x14ac:dyDescent="0.25">
      <c r="A261" s="79" t="str">
        <f t="shared" si="34"/>
        <v/>
      </c>
      <c r="B261" s="23"/>
      <c r="C261" s="84"/>
      <c r="D261" s="28" t="str">
        <f>IF(C261="","",VLOOKUP(C261,'بيانات الموظفين'!$B$3:$I$117,2,0))</f>
        <v/>
      </c>
      <c r="E261" s="24"/>
      <c r="F261" s="24"/>
      <c r="G261" s="60"/>
      <c r="H261" s="29" t="str">
        <f>IF(C261="","",VLOOKUP(C261,'بيانات الموظفين'!$B$3:$I$117,6,0))</f>
        <v/>
      </c>
      <c r="I261" s="29" t="str">
        <f>IF(C261="","",VLOOKUP(C261,'بيانات الموظفين'!$B$3:$I$117,7,0))</f>
        <v/>
      </c>
      <c r="J261" s="62" t="str">
        <f t="shared" si="28"/>
        <v/>
      </c>
      <c r="K261" s="25" t="str">
        <f t="shared" si="29"/>
        <v/>
      </c>
      <c r="L261" s="26" t="str">
        <f t="shared" si="30"/>
        <v/>
      </c>
      <c r="M261" s="26" t="str">
        <f t="shared" si="31"/>
        <v/>
      </c>
      <c r="N261" s="26" t="str">
        <f t="shared" si="32"/>
        <v/>
      </c>
      <c r="O261" s="27" t="str">
        <f t="shared" si="33"/>
        <v/>
      </c>
    </row>
    <row r="262" spans="1:15" s="7" customFormat="1" ht="15.6" x14ac:dyDescent="0.25">
      <c r="A262" s="79" t="str">
        <f t="shared" si="34"/>
        <v/>
      </c>
      <c r="B262" s="23"/>
      <c r="C262" s="84"/>
      <c r="D262" s="28" t="str">
        <f>IF(C262="","",VLOOKUP(C262,'بيانات الموظفين'!$B$3:$I$117,2,0))</f>
        <v/>
      </c>
      <c r="E262" s="24"/>
      <c r="F262" s="24"/>
      <c r="G262" s="60"/>
      <c r="H262" s="29" t="str">
        <f>IF(C262="","",VLOOKUP(C262,'بيانات الموظفين'!$B$3:$I$117,6,0))</f>
        <v/>
      </c>
      <c r="I262" s="29" t="str">
        <f>IF(C262="","",VLOOKUP(C262,'بيانات الموظفين'!$B$3:$I$117,7,0))</f>
        <v/>
      </c>
      <c r="J262" s="62" t="str">
        <f t="shared" si="28"/>
        <v/>
      </c>
      <c r="K262" s="25" t="str">
        <f t="shared" si="29"/>
        <v/>
      </c>
      <c r="L262" s="26" t="str">
        <f t="shared" si="30"/>
        <v/>
      </c>
      <c r="M262" s="26" t="str">
        <f t="shared" si="31"/>
        <v/>
      </c>
      <c r="N262" s="26" t="str">
        <f t="shared" si="32"/>
        <v/>
      </c>
      <c r="O262" s="27" t="str">
        <f t="shared" si="33"/>
        <v/>
      </c>
    </row>
    <row r="263" spans="1:15" s="7" customFormat="1" ht="15.6" x14ac:dyDescent="0.25">
      <c r="A263" s="79" t="str">
        <f t="shared" si="34"/>
        <v/>
      </c>
      <c r="B263" s="23"/>
      <c r="C263" s="84"/>
      <c r="D263" s="28" t="str">
        <f>IF(C263="","",VLOOKUP(C263,'بيانات الموظفين'!$B$3:$I$117,2,0))</f>
        <v/>
      </c>
      <c r="E263" s="24"/>
      <c r="F263" s="24"/>
      <c r="G263" s="60"/>
      <c r="H263" s="29" t="str">
        <f>IF(C263="","",VLOOKUP(C263,'بيانات الموظفين'!$B$3:$I$117,6,0))</f>
        <v/>
      </c>
      <c r="I263" s="29" t="str">
        <f>IF(C263="","",VLOOKUP(C263,'بيانات الموظفين'!$B$3:$I$117,7,0))</f>
        <v/>
      </c>
      <c r="J263" s="62" t="str">
        <f t="shared" si="28"/>
        <v/>
      </c>
      <c r="K263" s="25" t="str">
        <f t="shared" si="29"/>
        <v/>
      </c>
      <c r="L263" s="26" t="str">
        <f t="shared" si="30"/>
        <v/>
      </c>
      <c r="M263" s="26" t="str">
        <f t="shared" si="31"/>
        <v/>
      </c>
      <c r="N263" s="26" t="str">
        <f t="shared" si="32"/>
        <v/>
      </c>
      <c r="O263" s="27" t="str">
        <f t="shared" si="33"/>
        <v/>
      </c>
    </row>
    <row r="264" spans="1:15" s="7" customFormat="1" ht="15.6" x14ac:dyDescent="0.25">
      <c r="A264" s="79" t="str">
        <f t="shared" si="34"/>
        <v/>
      </c>
      <c r="B264" s="23"/>
      <c r="C264" s="84"/>
      <c r="D264" s="28" t="str">
        <f>IF(C264="","",VLOOKUP(C264,'بيانات الموظفين'!$B$3:$I$117,2,0))</f>
        <v/>
      </c>
      <c r="E264" s="24"/>
      <c r="F264" s="24"/>
      <c r="G264" s="60"/>
      <c r="H264" s="29" t="str">
        <f>IF(C264="","",VLOOKUP(C264,'بيانات الموظفين'!$B$3:$I$117,6,0))</f>
        <v/>
      </c>
      <c r="I264" s="29" t="str">
        <f>IF(C264="","",VLOOKUP(C264,'بيانات الموظفين'!$B$3:$I$117,7,0))</f>
        <v/>
      </c>
      <c r="J264" s="62" t="str">
        <f t="shared" ref="J264:J327" si="35">IF(D264="","",I264-H264)</f>
        <v/>
      </c>
      <c r="K264" s="25" t="str">
        <f t="shared" ref="K264:K327" si="36">IF(E264&gt;H264,E264-H264,"")</f>
        <v/>
      </c>
      <c r="L264" s="26" t="str">
        <f t="shared" ref="L264:L327" si="37">IF(F264&lt;I264,I264-F264,"")</f>
        <v/>
      </c>
      <c r="M264" s="26" t="str">
        <f t="shared" ref="M264:M327" si="38">IF(SUM(K264,L264)-SUM(N264,O264)&gt;=$D$3,$D$3,"")</f>
        <v/>
      </c>
      <c r="N264" s="26" t="str">
        <f t="shared" ref="N264:N327" si="39">IF(E264&lt;H264,H264-E264,"")</f>
        <v/>
      </c>
      <c r="O264" s="27" t="str">
        <f t="shared" ref="O264:O327" si="40">IF(F264&gt;I264,F264-I264,"")</f>
        <v/>
      </c>
    </row>
    <row r="265" spans="1:15" s="7" customFormat="1" ht="15.6" x14ac:dyDescent="0.25">
      <c r="A265" s="79" t="str">
        <f t="shared" ref="A265:A328" si="41">IF(D265="","",ROW()-6)</f>
        <v/>
      </c>
      <c r="B265" s="23"/>
      <c r="C265" s="84"/>
      <c r="D265" s="28" t="str">
        <f>IF(C265="","",VLOOKUP(C265,'بيانات الموظفين'!$B$3:$I$117,2,0))</f>
        <v/>
      </c>
      <c r="E265" s="24"/>
      <c r="F265" s="24"/>
      <c r="G265" s="60"/>
      <c r="H265" s="29" t="str">
        <f>IF(C265="","",VLOOKUP(C265,'بيانات الموظفين'!$B$3:$I$117,6,0))</f>
        <v/>
      </c>
      <c r="I265" s="29" t="str">
        <f>IF(C265="","",VLOOKUP(C265,'بيانات الموظفين'!$B$3:$I$117,7,0))</f>
        <v/>
      </c>
      <c r="J265" s="62" t="str">
        <f t="shared" si="35"/>
        <v/>
      </c>
      <c r="K265" s="25" t="str">
        <f t="shared" si="36"/>
        <v/>
      </c>
      <c r="L265" s="26" t="str">
        <f t="shared" si="37"/>
        <v/>
      </c>
      <c r="M265" s="26" t="str">
        <f t="shared" si="38"/>
        <v/>
      </c>
      <c r="N265" s="26" t="str">
        <f t="shared" si="39"/>
        <v/>
      </c>
      <c r="O265" s="27" t="str">
        <f t="shared" si="40"/>
        <v/>
      </c>
    </row>
    <row r="266" spans="1:15" s="7" customFormat="1" ht="15.6" x14ac:dyDescent="0.25">
      <c r="A266" s="79" t="str">
        <f t="shared" si="41"/>
        <v/>
      </c>
      <c r="B266" s="23"/>
      <c r="C266" s="84"/>
      <c r="D266" s="28" t="str">
        <f>IF(C266="","",VLOOKUP(C266,'بيانات الموظفين'!$B$3:$I$117,2,0))</f>
        <v/>
      </c>
      <c r="E266" s="24"/>
      <c r="F266" s="24"/>
      <c r="G266" s="60"/>
      <c r="H266" s="29" t="str">
        <f>IF(C266="","",VLOOKUP(C266,'بيانات الموظفين'!$B$3:$I$117,6,0))</f>
        <v/>
      </c>
      <c r="I266" s="29" t="str">
        <f>IF(C266="","",VLOOKUP(C266,'بيانات الموظفين'!$B$3:$I$117,7,0))</f>
        <v/>
      </c>
      <c r="J266" s="62" t="str">
        <f t="shared" si="35"/>
        <v/>
      </c>
      <c r="K266" s="25" t="str">
        <f t="shared" si="36"/>
        <v/>
      </c>
      <c r="L266" s="26" t="str">
        <f t="shared" si="37"/>
        <v/>
      </c>
      <c r="M266" s="26" t="str">
        <f t="shared" si="38"/>
        <v/>
      </c>
      <c r="N266" s="26" t="str">
        <f t="shared" si="39"/>
        <v/>
      </c>
      <c r="O266" s="27" t="str">
        <f t="shared" si="40"/>
        <v/>
      </c>
    </row>
    <row r="267" spans="1:15" s="7" customFormat="1" ht="15.6" x14ac:dyDescent="0.25">
      <c r="A267" s="79" t="str">
        <f t="shared" si="41"/>
        <v/>
      </c>
      <c r="B267" s="23"/>
      <c r="C267" s="84"/>
      <c r="D267" s="28" t="str">
        <f>IF(C267="","",VLOOKUP(C267,'بيانات الموظفين'!$B$3:$I$117,2,0))</f>
        <v/>
      </c>
      <c r="E267" s="24"/>
      <c r="F267" s="24"/>
      <c r="G267" s="60"/>
      <c r="H267" s="29" t="str">
        <f>IF(C267="","",VLOOKUP(C267,'بيانات الموظفين'!$B$3:$I$117,6,0))</f>
        <v/>
      </c>
      <c r="I267" s="29" t="str">
        <f>IF(C267="","",VLOOKUP(C267,'بيانات الموظفين'!$B$3:$I$117,7,0))</f>
        <v/>
      </c>
      <c r="J267" s="62" t="str">
        <f t="shared" si="35"/>
        <v/>
      </c>
      <c r="K267" s="25" t="str">
        <f t="shared" si="36"/>
        <v/>
      </c>
      <c r="L267" s="26" t="str">
        <f t="shared" si="37"/>
        <v/>
      </c>
      <c r="M267" s="26" t="str">
        <f t="shared" si="38"/>
        <v/>
      </c>
      <c r="N267" s="26" t="str">
        <f t="shared" si="39"/>
        <v/>
      </c>
      <c r="O267" s="27" t="str">
        <f t="shared" si="40"/>
        <v/>
      </c>
    </row>
    <row r="268" spans="1:15" s="7" customFormat="1" ht="15.6" x14ac:dyDescent="0.25">
      <c r="A268" s="79" t="str">
        <f t="shared" si="41"/>
        <v/>
      </c>
      <c r="B268" s="23"/>
      <c r="C268" s="84"/>
      <c r="D268" s="28" t="str">
        <f>IF(C268="","",VLOOKUP(C268,'بيانات الموظفين'!$B$3:$I$117,2,0))</f>
        <v/>
      </c>
      <c r="E268" s="24"/>
      <c r="F268" s="24"/>
      <c r="G268" s="60"/>
      <c r="H268" s="29" t="str">
        <f>IF(C268="","",VLOOKUP(C268,'بيانات الموظفين'!$B$3:$I$117,6,0))</f>
        <v/>
      </c>
      <c r="I268" s="29" t="str">
        <f>IF(C268="","",VLOOKUP(C268,'بيانات الموظفين'!$B$3:$I$117,7,0))</f>
        <v/>
      </c>
      <c r="J268" s="62" t="str">
        <f t="shared" si="35"/>
        <v/>
      </c>
      <c r="K268" s="25" t="str">
        <f t="shared" si="36"/>
        <v/>
      </c>
      <c r="L268" s="26" t="str">
        <f t="shared" si="37"/>
        <v/>
      </c>
      <c r="M268" s="26" t="str">
        <f t="shared" si="38"/>
        <v/>
      </c>
      <c r="N268" s="26" t="str">
        <f t="shared" si="39"/>
        <v/>
      </c>
      <c r="O268" s="27" t="str">
        <f t="shared" si="40"/>
        <v/>
      </c>
    </row>
    <row r="269" spans="1:15" s="7" customFormat="1" ht="15.6" x14ac:dyDescent="0.25">
      <c r="A269" s="79" t="str">
        <f t="shared" si="41"/>
        <v/>
      </c>
      <c r="B269" s="23"/>
      <c r="C269" s="84"/>
      <c r="D269" s="28" t="str">
        <f>IF(C269="","",VLOOKUP(C269,'بيانات الموظفين'!$B$3:$I$117,2,0))</f>
        <v/>
      </c>
      <c r="E269" s="24"/>
      <c r="F269" s="24"/>
      <c r="G269" s="60"/>
      <c r="H269" s="29" t="str">
        <f>IF(C269="","",VLOOKUP(C269,'بيانات الموظفين'!$B$3:$I$117,6,0))</f>
        <v/>
      </c>
      <c r="I269" s="29" t="str">
        <f>IF(C269="","",VLOOKUP(C269,'بيانات الموظفين'!$B$3:$I$117,7,0))</f>
        <v/>
      </c>
      <c r="J269" s="62" t="str">
        <f t="shared" si="35"/>
        <v/>
      </c>
      <c r="K269" s="25" t="str">
        <f t="shared" si="36"/>
        <v/>
      </c>
      <c r="L269" s="26" t="str">
        <f t="shared" si="37"/>
        <v/>
      </c>
      <c r="M269" s="26" t="str">
        <f t="shared" si="38"/>
        <v/>
      </c>
      <c r="N269" s="26" t="str">
        <f t="shared" si="39"/>
        <v/>
      </c>
      <c r="O269" s="27" t="str">
        <f t="shared" si="40"/>
        <v/>
      </c>
    </row>
    <row r="270" spans="1:15" s="7" customFormat="1" ht="15.6" x14ac:dyDescent="0.25">
      <c r="A270" s="79" t="str">
        <f t="shared" si="41"/>
        <v/>
      </c>
      <c r="B270" s="23"/>
      <c r="C270" s="84"/>
      <c r="D270" s="28" t="str">
        <f>IF(C270="","",VLOOKUP(C270,'بيانات الموظفين'!$B$3:$I$117,2,0))</f>
        <v/>
      </c>
      <c r="E270" s="24"/>
      <c r="F270" s="24"/>
      <c r="G270" s="60"/>
      <c r="H270" s="29" t="str">
        <f>IF(C270="","",VLOOKUP(C270,'بيانات الموظفين'!$B$3:$I$117,6,0))</f>
        <v/>
      </c>
      <c r="I270" s="29" t="str">
        <f>IF(C270="","",VLOOKUP(C270,'بيانات الموظفين'!$B$3:$I$117,7,0))</f>
        <v/>
      </c>
      <c r="J270" s="62" t="str">
        <f t="shared" si="35"/>
        <v/>
      </c>
      <c r="K270" s="25" t="str">
        <f t="shared" si="36"/>
        <v/>
      </c>
      <c r="L270" s="26" t="str">
        <f t="shared" si="37"/>
        <v/>
      </c>
      <c r="M270" s="26" t="str">
        <f t="shared" si="38"/>
        <v/>
      </c>
      <c r="N270" s="26" t="str">
        <f t="shared" si="39"/>
        <v/>
      </c>
      <c r="O270" s="27" t="str">
        <f t="shared" si="40"/>
        <v/>
      </c>
    </row>
    <row r="271" spans="1:15" s="7" customFormat="1" ht="15.6" x14ac:dyDescent="0.25">
      <c r="A271" s="79" t="str">
        <f t="shared" si="41"/>
        <v/>
      </c>
      <c r="B271" s="23"/>
      <c r="C271" s="84"/>
      <c r="D271" s="28" t="str">
        <f>IF(C271="","",VLOOKUP(C271,'بيانات الموظفين'!$B$3:$I$117,2,0))</f>
        <v/>
      </c>
      <c r="E271" s="24"/>
      <c r="F271" s="24"/>
      <c r="G271" s="60"/>
      <c r="H271" s="29" t="str">
        <f>IF(C271="","",VLOOKUP(C271,'بيانات الموظفين'!$B$3:$I$117,6,0))</f>
        <v/>
      </c>
      <c r="I271" s="29" t="str">
        <f>IF(C271="","",VLOOKUP(C271,'بيانات الموظفين'!$B$3:$I$117,7,0))</f>
        <v/>
      </c>
      <c r="J271" s="62" t="str">
        <f t="shared" si="35"/>
        <v/>
      </c>
      <c r="K271" s="25" t="str">
        <f t="shared" si="36"/>
        <v/>
      </c>
      <c r="L271" s="26" t="str">
        <f t="shared" si="37"/>
        <v/>
      </c>
      <c r="M271" s="26" t="str">
        <f t="shared" si="38"/>
        <v/>
      </c>
      <c r="N271" s="26" t="str">
        <f t="shared" si="39"/>
        <v/>
      </c>
      <c r="O271" s="27" t="str">
        <f t="shared" si="40"/>
        <v/>
      </c>
    </row>
    <row r="272" spans="1:15" s="7" customFormat="1" ht="15.6" x14ac:dyDescent="0.25">
      <c r="A272" s="79" t="str">
        <f t="shared" si="41"/>
        <v/>
      </c>
      <c r="B272" s="23"/>
      <c r="C272" s="84"/>
      <c r="D272" s="28" t="str">
        <f>IF(C272="","",VLOOKUP(C272,'بيانات الموظفين'!$B$3:$I$117,2,0))</f>
        <v/>
      </c>
      <c r="E272" s="24"/>
      <c r="F272" s="24"/>
      <c r="G272" s="60"/>
      <c r="H272" s="29" t="str">
        <f>IF(C272="","",VLOOKUP(C272,'بيانات الموظفين'!$B$3:$I$117,6,0))</f>
        <v/>
      </c>
      <c r="I272" s="29" t="str">
        <f>IF(C272="","",VLOOKUP(C272,'بيانات الموظفين'!$B$3:$I$117,7,0))</f>
        <v/>
      </c>
      <c r="J272" s="62" t="str">
        <f t="shared" si="35"/>
        <v/>
      </c>
      <c r="K272" s="25" t="str">
        <f t="shared" si="36"/>
        <v/>
      </c>
      <c r="L272" s="26" t="str">
        <f t="shared" si="37"/>
        <v/>
      </c>
      <c r="M272" s="26" t="str">
        <f t="shared" si="38"/>
        <v/>
      </c>
      <c r="N272" s="26" t="str">
        <f t="shared" si="39"/>
        <v/>
      </c>
      <c r="O272" s="27" t="str">
        <f t="shared" si="40"/>
        <v/>
      </c>
    </row>
    <row r="273" spans="1:15" s="7" customFormat="1" ht="15.6" x14ac:dyDescent="0.25">
      <c r="A273" s="79" t="str">
        <f t="shared" si="41"/>
        <v/>
      </c>
      <c r="B273" s="23"/>
      <c r="C273" s="84"/>
      <c r="D273" s="28" t="str">
        <f>IF(C273="","",VLOOKUP(C273,'بيانات الموظفين'!$B$3:$I$117,2,0))</f>
        <v/>
      </c>
      <c r="E273" s="24"/>
      <c r="F273" s="24"/>
      <c r="G273" s="60"/>
      <c r="H273" s="29" t="str">
        <f>IF(C273="","",VLOOKUP(C273,'بيانات الموظفين'!$B$3:$I$117,6,0))</f>
        <v/>
      </c>
      <c r="I273" s="29" t="str">
        <f>IF(C273="","",VLOOKUP(C273,'بيانات الموظفين'!$B$3:$I$117,7,0))</f>
        <v/>
      </c>
      <c r="J273" s="62" t="str">
        <f t="shared" si="35"/>
        <v/>
      </c>
      <c r="K273" s="25" t="str">
        <f t="shared" si="36"/>
        <v/>
      </c>
      <c r="L273" s="26" t="str">
        <f t="shared" si="37"/>
        <v/>
      </c>
      <c r="M273" s="26" t="str">
        <f t="shared" si="38"/>
        <v/>
      </c>
      <c r="N273" s="26" t="str">
        <f t="shared" si="39"/>
        <v/>
      </c>
      <c r="O273" s="27" t="str">
        <f t="shared" si="40"/>
        <v/>
      </c>
    </row>
    <row r="274" spans="1:15" s="7" customFormat="1" ht="15.6" x14ac:dyDescent="0.25">
      <c r="A274" s="79" t="str">
        <f t="shared" si="41"/>
        <v/>
      </c>
      <c r="B274" s="23"/>
      <c r="C274" s="84"/>
      <c r="D274" s="28" t="str">
        <f>IF(C274="","",VLOOKUP(C274,'بيانات الموظفين'!$B$3:$I$117,2,0))</f>
        <v/>
      </c>
      <c r="E274" s="24"/>
      <c r="F274" s="24"/>
      <c r="G274" s="60"/>
      <c r="H274" s="29" t="str">
        <f>IF(C274="","",VLOOKUP(C274,'بيانات الموظفين'!$B$3:$I$117,6,0))</f>
        <v/>
      </c>
      <c r="I274" s="29" t="str">
        <f>IF(C274="","",VLOOKUP(C274,'بيانات الموظفين'!$B$3:$I$117,7,0))</f>
        <v/>
      </c>
      <c r="J274" s="62" t="str">
        <f t="shared" si="35"/>
        <v/>
      </c>
      <c r="K274" s="25" t="str">
        <f t="shared" si="36"/>
        <v/>
      </c>
      <c r="L274" s="26" t="str">
        <f t="shared" si="37"/>
        <v/>
      </c>
      <c r="M274" s="26" t="str">
        <f t="shared" si="38"/>
        <v/>
      </c>
      <c r="N274" s="26" t="str">
        <f t="shared" si="39"/>
        <v/>
      </c>
      <c r="O274" s="27" t="str">
        <f t="shared" si="40"/>
        <v/>
      </c>
    </row>
    <row r="275" spans="1:15" s="7" customFormat="1" ht="15.6" x14ac:dyDescent="0.25">
      <c r="A275" s="79" t="str">
        <f t="shared" si="41"/>
        <v/>
      </c>
      <c r="B275" s="23"/>
      <c r="C275" s="84"/>
      <c r="D275" s="28" t="str">
        <f>IF(C275="","",VLOOKUP(C275,'بيانات الموظفين'!$B$3:$I$117,2,0))</f>
        <v/>
      </c>
      <c r="E275" s="24"/>
      <c r="F275" s="24"/>
      <c r="G275" s="60"/>
      <c r="H275" s="29" t="str">
        <f>IF(C275="","",VLOOKUP(C275,'بيانات الموظفين'!$B$3:$I$117,6,0))</f>
        <v/>
      </c>
      <c r="I275" s="29" t="str">
        <f>IF(C275="","",VLOOKUP(C275,'بيانات الموظفين'!$B$3:$I$117,7,0))</f>
        <v/>
      </c>
      <c r="J275" s="62" t="str">
        <f t="shared" si="35"/>
        <v/>
      </c>
      <c r="K275" s="25" t="str">
        <f t="shared" si="36"/>
        <v/>
      </c>
      <c r="L275" s="26" t="str">
        <f t="shared" si="37"/>
        <v/>
      </c>
      <c r="M275" s="26" t="str">
        <f t="shared" si="38"/>
        <v/>
      </c>
      <c r="N275" s="26" t="str">
        <f t="shared" si="39"/>
        <v/>
      </c>
      <c r="O275" s="27" t="str">
        <f t="shared" si="40"/>
        <v/>
      </c>
    </row>
    <row r="276" spans="1:15" s="7" customFormat="1" ht="15.6" x14ac:dyDescent="0.25">
      <c r="A276" s="79" t="str">
        <f t="shared" si="41"/>
        <v/>
      </c>
      <c r="B276" s="23"/>
      <c r="C276" s="84"/>
      <c r="D276" s="28" t="str">
        <f>IF(C276="","",VLOOKUP(C276,'بيانات الموظفين'!$B$3:$I$117,2,0))</f>
        <v/>
      </c>
      <c r="E276" s="24"/>
      <c r="F276" s="24"/>
      <c r="G276" s="60"/>
      <c r="H276" s="29" t="str">
        <f>IF(C276="","",VLOOKUP(C276,'بيانات الموظفين'!$B$3:$I$117,6,0))</f>
        <v/>
      </c>
      <c r="I276" s="29" t="str">
        <f>IF(C276="","",VLOOKUP(C276,'بيانات الموظفين'!$B$3:$I$117,7,0))</f>
        <v/>
      </c>
      <c r="J276" s="62" t="str">
        <f t="shared" si="35"/>
        <v/>
      </c>
      <c r="K276" s="25" t="str">
        <f t="shared" si="36"/>
        <v/>
      </c>
      <c r="L276" s="26" t="str">
        <f t="shared" si="37"/>
        <v/>
      </c>
      <c r="M276" s="26" t="str">
        <f t="shared" si="38"/>
        <v/>
      </c>
      <c r="N276" s="26" t="str">
        <f t="shared" si="39"/>
        <v/>
      </c>
      <c r="O276" s="27" t="str">
        <f t="shared" si="40"/>
        <v/>
      </c>
    </row>
    <row r="277" spans="1:15" s="7" customFormat="1" ht="15.6" x14ac:dyDescent="0.25">
      <c r="A277" s="79" t="str">
        <f t="shared" si="41"/>
        <v/>
      </c>
      <c r="B277" s="23"/>
      <c r="C277" s="84"/>
      <c r="D277" s="28" t="str">
        <f>IF(C277="","",VLOOKUP(C277,'بيانات الموظفين'!$B$3:$I$117,2,0))</f>
        <v/>
      </c>
      <c r="E277" s="24"/>
      <c r="F277" s="24"/>
      <c r="G277" s="60"/>
      <c r="H277" s="29" t="str">
        <f>IF(C277="","",VLOOKUP(C277,'بيانات الموظفين'!$B$3:$I$117,6,0))</f>
        <v/>
      </c>
      <c r="I277" s="29" t="str">
        <f>IF(C277="","",VLOOKUP(C277,'بيانات الموظفين'!$B$3:$I$117,7,0))</f>
        <v/>
      </c>
      <c r="J277" s="62" t="str">
        <f t="shared" si="35"/>
        <v/>
      </c>
      <c r="K277" s="25" t="str">
        <f t="shared" si="36"/>
        <v/>
      </c>
      <c r="L277" s="26" t="str">
        <f t="shared" si="37"/>
        <v/>
      </c>
      <c r="M277" s="26" t="str">
        <f t="shared" si="38"/>
        <v/>
      </c>
      <c r="N277" s="26" t="str">
        <f t="shared" si="39"/>
        <v/>
      </c>
      <c r="O277" s="27" t="str">
        <f t="shared" si="40"/>
        <v/>
      </c>
    </row>
    <row r="278" spans="1:15" s="7" customFormat="1" ht="15.6" x14ac:dyDescent="0.25">
      <c r="A278" s="79" t="str">
        <f t="shared" si="41"/>
        <v/>
      </c>
      <c r="B278" s="23"/>
      <c r="C278" s="84"/>
      <c r="D278" s="28" t="str">
        <f>IF(C278="","",VLOOKUP(C278,'بيانات الموظفين'!$B$3:$I$117,2,0))</f>
        <v/>
      </c>
      <c r="E278" s="24"/>
      <c r="F278" s="24"/>
      <c r="G278" s="60"/>
      <c r="H278" s="29" t="str">
        <f>IF(C278="","",VLOOKUP(C278,'بيانات الموظفين'!$B$3:$I$117,6,0))</f>
        <v/>
      </c>
      <c r="I278" s="29" t="str">
        <f>IF(C278="","",VLOOKUP(C278,'بيانات الموظفين'!$B$3:$I$117,7,0))</f>
        <v/>
      </c>
      <c r="J278" s="62" t="str">
        <f t="shared" si="35"/>
        <v/>
      </c>
      <c r="K278" s="25" t="str">
        <f t="shared" si="36"/>
        <v/>
      </c>
      <c r="L278" s="26" t="str">
        <f t="shared" si="37"/>
        <v/>
      </c>
      <c r="M278" s="26" t="str">
        <f t="shared" si="38"/>
        <v/>
      </c>
      <c r="N278" s="26" t="str">
        <f t="shared" si="39"/>
        <v/>
      </c>
      <c r="O278" s="27" t="str">
        <f t="shared" si="40"/>
        <v/>
      </c>
    </row>
    <row r="279" spans="1:15" s="7" customFormat="1" ht="15.6" x14ac:dyDescent="0.25">
      <c r="A279" s="79" t="str">
        <f t="shared" si="41"/>
        <v/>
      </c>
      <c r="B279" s="23"/>
      <c r="C279" s="84"/>
      <c r="D279" s="28" t="str">
        <f>IF(C279="","",VLOOKUP(C279,'بيانات الموظفين'!$B$3:$I$117,2,0))</f>
        <v/>
      </c>
      <c r="E279" s="24"/>
      <c r="F279" s="24"/>
      <c r="G279" s="60"/>
      <c r="H279" s="29" t="str">
        <f>IF(C279="","",VLOOKUP(C279,'بيانات الموظفين'!$B$3:$I$117,6,0))</f>
        <v/>
      </c>
      <c r="I279" s="29" t="str">
        <f>IF(C279="","",VLOOKUP(C279,'بيانات الموظفين'!$B$3:$I$117,7,0))</f>
        <v/>
      </c>
      <c r="J279" s="62" t="str">
        <f t="shared" si="35"/>
        <v/>
      </c>
      <c r="K279" s="25" t="str">
        <f t="shared" si="36"/>
        <v/>
      </c>
      <c r="L279" s="26" t="str">
        <f t="shared" si="37"/>
        <v/>
      </c>
      <c r="M279" s="26" t="str">
        <f t="shared" si="38"/>
        <v/>
      </c>
      <c r="N279" s="26" t="str">
        <f t="shared" si="39"/>
        <v/>
      </c>
      <c r="O279" s="27" t="str">
        <f t="shared" si="40"/>
        <v/>
      </c>
    </row>
    <row r="280" spans="1:15" s="7" customFormat="1" ht="15.6" x14ac:dyDescent="0.25">
      <c r="A280" s="79" t="str">
        <f t="shared" si="41"/>
        <v/>
      </c>
      <c r="B280" s="23"/>
      <c r="C280" s="84"/>
      <c r="D280" s="28" t="str">
        <f>IF(C280="","",VLOOKUP(C280,'بيانات الموظفين'!$B$3:$I$117,2,0))</f>
        <v/>
      </c>
      <c r="E280" s="24"/>
      <c r="F280" s="24"/>
      <c r="G280" s="60"/>
      <c r="H280" s="29" t="str">
        <f>IF(C280="","",VLOOKUP(C280,'بيانات الموظفين'!$B$3:$I$117,6,0))</f>
        <v/>
      </c>
      <c r="I280" s="29" t="str">
        <f>IF(C280="","",VLOOKUP(C280,'بيانات الموظفين'!$B$3:$I$117,7,0))</f>
        <v/>
      </c>
      <c r="J280" s="62" t="str">
        <f t="shared" si="35"/>
        <v/>
      </c>
      <c r="K280" s="25" t="str">
        <f t="shared" si="36"/>
        <v/>
      </c>
      <c r="L280" s="26" t="str">
        <f t="shared" si="37"/>
        <v/>
      </c>
      <c r="M280" s="26" t="str">
        <f t="shared" si="38"/>
        <v/>
      </c>
      <c r="N280" s="26" t="str">
        <f t="shared" si="39"/>
        <v/>
      </c>
      <c r="O280" s="27" t="str">
        <f t="shared" si="40"/>
        <v/>
      </c>
    </row>
    <row r="281" spans="1:15" s="7" customFormat="1" ht="15.6" x14ac:dyDescent="0.25">
      <c r="A281" s="79" t="str">
        <f t="shared" si="41"/>
        <v/>
      </c>
      <c r="B281" s="23"/>
      <c r="C281" s="84"/>
      <c r="D281" s="28" t="str">
        <f>IF(C281="","",VLOOKUP(C281,'بيانات الموظفين'!$B$3:$I$117,2,0))</f>
        <v/>
      </c>
      <c r="E281" s="24"/>
      <c r="F281" s="24"/>
      <c r="G281" s="60"/>
      <c r="H281" s="29" t="str">
        <f>IF(C281="","",VLOOKUP(C281,'بيانات الموظفين'!$B$3:$I$117,6,0))</f>
        <v/>
      </c>
      <c r="I281" s="29" t="str">
        <f>IF(C281="","",VLOOKUP(C281,'بيانات الموظفين'!$B$3:$I$117,7,0))</f>
        <v/>
      </c>
      <c r="J281" s="62" t="str">
        <f t="shared" si="35"/>
        <v/>
      </c>
      <c r="K281" s="25" t="str">
        <f t="shared" si="36"/>
        <v/>
      </c>
      <c r="L281" s="26" t="str">
        <f t="shared" si="37"/>
        <v/>
      </c>
      <c r="M281" s="26" t="str">
        <f t="shared" si="38"/>
        <v/>
      </c>
      <c r="N281" s="26" t="str">
        <f t="shared" si="39"/>
        <v/>
      </c>
      <c r="O281" s="27" t="str">
        <f t="shared" si="40"/>
        <v/>
      </c>
    </row>
    <row r="282" spans="1:15" s="7" customFormat="1" ht="15.6" x14ac:dyDescent="0.25">
      <c r="A282" s="79" t="str">
        <f t="shared" si="41"/>
        <v/>
      </c>
      <c r="B282" s="23"/>
      <c r="C282" s="84"/>
      <c r="D282" s="28" t="str">
        <f>IF(C282="","",VLOOKUP(C282,'بيانات الموظفين'!$B$3:$I$117,2,0))</f>
        <v/>
      </c>
      <c r="E282" s="24"/>
      <c r="F282" s="24"/>
      <c r="G282" s="60"/>
      <c r="H282" s="29" t="str">
        <f>IF(C282="","",VLOOKUP(C282,'بيانات الموظفين'!$B$3:$I$117,6,0))</f>
        <v/>
      </c>
      <c r="I282" s="29" t="str">
        <f>IF(C282="","",VLOOKUP(C282,'بيانات الموظفين'!$B$3:$I$117,7,0))</f>
        <v/>
      </c>
      <c r="J282" s="62" t="str">
        <f t="shared" si="35"/>
        <v/>
      </c>
      <c r="K282" s="25" t="str">
        <f t="shared" si="36"/>
        <v/>
      </c>
      <c r="L282" s="26" t="str">
        <f t="shared" si="37"/>
        <v/>
      </c>
      <c r="M282" s="26" t="str">
        <f t="shared" si="38"/>
        <v/>
      </c>
      <c r="N282" s="26" t="str">
        <f t="shared" si="39"/>
        <v/>
      </c>
      <c r="O282" s="27" t="str">
        <f t="shared" si="40"/>
        <v/>
      </c>
    </row>
    <row r="283" spans="1:15" s="7" customFormat="1" ht="15.6" x14ac:dyDescent="0.25">
      <c r="A283" s="79" t="str">
        <f t="shared" si="41"/>
        <v/>
      </c>
      <c r="B283" s="23"/>
      <c r="C283" s="84"/>
      <c r="D283" s="28" t="str">
        <f>IF(C283="","",VLOOKUP(C283,'بيانات الموظفين'!$B$3:$I$117,2,0))</f>
        <v/>
      </c>
      <c r="E283" s="24"/>
      <c r="F283" s="24"/>
      <c r="G283" s="60"/>
      <c r="H283" s="29" t="str">
        <f>IF(C283="","",VLOOKUP(C283,'بيانات الموظفين'!$B$3:$I$117,6,0))</f>
        <v/>
      </c>
      <c r="I283" s="29" t="str">
        <f>IF(C283="","",VLOOKUP(C283,'بيانات الموظفين'!$B$3:$I$117,7,0))</f>
        <v/>
      </c>
      <c r="J283" s="62" t="str">
        <f t="shared" si="35"/>
        <v/>
      </c>
      <c r="K283" s="25" t="str">
        <f t="shared" si="36"/>
        <v/>
      </c>
      <c r="L283" s="26" t="str">
        <f t="shared" si="37"/>
        <v/>
      </c>
      <c r="M283" s="26" t="str">
        <f t="shared" si="38"/>
        <v/>
      </c>
      <c r="N283" s="26" t="str">
        <f t="shared" si="39"/>
        <v/>
      </c>
      <c r="O283" s="27" t="str">
        <f t="shared" si="40"/>
        <v/>
      </c>
    </row>
    <row r="284" spans="1:15" s="7" customFormat="1" ht="15.6" x14ac:dyDescent="0.25">
      <c r="A284" s="79" t="str">
        <f t="shared" si="41"/>
        <v/>
      </c>
      <c r="B284" s="23"/>
      <c r="C284" s="84"/>
      <c r="D284" s="28" t="str">
        <f>IF(C284="","",VLOOKUP(C284,'بيانات الموظفين'!$B$3:$I$117,2,0))</f>
        <v/>
      </c>
      <c r="E284" s="24"/>
      <c r="F284" s="24"/>
      <c r="G284" s="60"/>
      <c r="H284" s="29" t="str">
        <f>IF(C284="","",VLOOKUP(C284,'بيانات الموظفين'!$B$3:$I$117,6,0))</f>
        <v/>
      </c>
      <c r="I284" s="29" t="str">
        <f>IF(C284="","",VLOOKUP(C284,'بيانات الموظفين'!$B$3:$I$117,7,0))</f>
        <v/>
      </c>
      <c r="J284" s="62" t="str">
        <f t="shared" si="35"/>
        <v/>
      </c>
      <c r="K284" s="25" t="str">
        <f t="shared" si="36"/>
        <v/>
      </c>
      <c r="L284" s="26" t="str">
        <f t="shared" si="37"/>
        <v/>
      </c>
      <c r="M284" s="26" t="str">
        <f t="shared" si="38"/>
        <v/>
      </c>
      <c r="N284" s="26" t="str">
        <f t="shared" si="39"/>
        <v/>
      </c>
      <c r="O284" s="27" t="str">
        <f t="shared" si="40"/>
        <v/>
      </c>
    </row>
    <row r="285" spans="1:15" s="7" customFormat="1" ht="15.6" x14ac:dyDescent="0.25">
      <c r="A285" s="79" t="str">
        <f t="shared" si="41"/>
        <v/>
      </c>
      <c r="B285" s="23"/>
      <c r="C285" s="84"/>
      <c r="D285" s="28" t="str">
        <f>IF(C285="","",VLOOKUP(C285,'بيانات الموظفين'!$B$3:$I$117,2,0))</f>
        <v/>
      </c>
      <c r="E285" s="24"/>
      <c r="F285" s="24"/>
      <c r="G285" s="60"/>
      <c r="H285" s="29" t="str">
        <f>IF(C285="","",VLOOKUP(C285,'بيانات الموظفين'!$B$3:$I$117,6,0))</f>
        <v/>
      </c>
      <c r="I285" s="29" t="str">
        <f>IF(C285="","",VLOOKUP(C285,'بيانات الموظفين'!$B$3:$I$117,7,0))</f>
        <v/>
      </c>
      <c r="J285" s="62" t="str">
        <f t="shared" si="35"/>
        <v/>
      </c>
      <c r="K285" s="25" t="str">
        <f t="shared" si="36"/>
        <v/>
      </c>
      <c r="L285" s="26" t="str">
        <f t="shared" si="37"/>
        <v/>
      </c>
      <c r="M285" s="26" t="str">
        <f t="shared" si="38"/>
        <v/>
      </c>
      <c r="N285" s="26" t="str">
        <f t="shared" si="39"/>
        <v/>
      </c>
      <c r="O285" s="27" t="str">
        <f t="shared" si="40"/>
        <v/>
      </c>
    </row>
    <row r="286" spans="1:15" s="7" customFormat="1" ht="15.6" x14ac:dyDescent="0.25">
      <c r="A286" s="79" t="str">
        <f t="shared" si="41"/>
        <v/>
      </c>
      <c r="B286" s="23"/>
      <c r="C286" s="84"/>
      <c r="D286" s="28" t="str">
        <f>IF(C286="","",VLOOKUP(C286,'بيانات الموظفين'!$B$3:$I$117,2,0))</f>
        <v/>
      </c>
      <c r="E286" s="24"/>
      <c r="F286" s="24"/>
      <c r="G286" s="60"/>
      <c r="H286" s="29" t="str">
        <f>IF(C286="","",VLOOKUP(C286,'بيانات الموظفين'!$B$3:$I$117,6,0))</f>
        <v/>
      </c>
      <c r="I286" s="29" t="str">
        <f>IF(C286="","",VLOOKUP(C286,'بيانات الموظفين'!$B$3:$I$117,7,0))</f>
        <v/>
      </c>
      <c r="J286" s="62" t="str">
        <f t="shared" si="35"/>
        <v/>
      </c>
      <c r="K286" s="25" t="str">
        <f t="shared" si="36"/>
        <v/>
      </c>
      <c r="L286" s="26" t="str">
        <f t="shared" si="37"/>
        <v/>
      </c>
      <c r="M286" s="26" t="str">
        <f t="shared" si="38"/>
        <v/>
      </c>
      <c r="N286" s="26" t="str">
        <f t="shared" si="39"/>
        <v/>
      </c>
      <c r="O286" s="27" t="str">
        <f t="shared" si="40"/>
        <v/>
      </c>
    </row>
    <row r="287" spans="1:15" s="7" customFormat="1" ht="15.6" x14ac:dyDescent="0.25">
      <c r="A287" s="79" t="str">
        <f t="shared" si="41"/>
        <v/>
      </c>
      <c r="B287" s="23"/>
      <c r="C287" s="84"/>
      <c r="D287" s="28" t="str">
        <f>IF(C287="","",VLOOKUP(C287,'بيانات الموظفين'!$B$3:$I$117,2,0))</f>
        <v/>
      </c>
      <c r="E287" s="24"/>
      <c r="F287" s="24"/>
      <c r="G287" s="60"/>
      <c r="H287" s="29" t="str">
        <f>IF(C287="","",VLOOKUP(C287,'بيانات الموظفين'!$B$3:$I$117,6,0))</f>
        <v/>
      </c>
      <c r="I287" s="29" t="str">
        <f>IF(C287="","",VLOOKUP(C287,'بيانات الموظفين'!$B$3:$I$117,7,0))</f>
        <v/>
      </c>
      <c r="J287" s="62" t="str">
        <f t="shared" si="35"/>
        <v/>
      </c>
      <c r="K287" s="25" t="str">
        <f t="shared" si="36"/>
        <v/>
      </c>
      <c r="L287" s="26" t="str">
        <f t="shared" si="37"/>
        <v/>
      </c>
      <c r="M287" s="26" t="str">
        <f t="shared" si="38"/>
        <v/>
      </c>
      <c r="N287" s="26" t="str">
        <f t="shared" si="39"/>
        <v/>
      </c>
      <c r="O287" s="27" t="str">
        <f t="shared" si="40"/>
        <v/>
      </c>
    </row>
    <row r="288" spans="1:15" s="7" customFormat="1" ht="15.6" x14ac:dyDescent="0.25">
      <c r="A288" s="79" t="str">
        <f t="shared" si="41"/>
        <v/>
      </c>
      <c r="B288" s="23"/>
      <c r="C288" s="84"/>
      <c r="D288" s="28" t="str">
        <f>IF(C288="","",VLOOKUP(C288,'بيانات الموظفين'!$B$3:$I$117,2,0))</f>
        <v/>
      </c>
      <c r="E288" s="24"/>
      <c r="F288" s="24"/>
      <c r="G288" s="60"/>
      <c r="H288" s="29" t="str">
        <f>IF(C288="","",VLOOKUP(C288,'بيانات الموظفين'!$B$3:$I$117,6,0))</f>
        <v/>
      </c>
      <c r="I288" s="29" t="str">
        <f>IF(C288="","",VLOOKUP(C288,'بيانات الموظفين'!$B$3:$I$117,7,0))</f>
        <v/>
      </c>
      <c r="J288" s="62" t="str">
        <f t="shared" si="35"/>
        <v/>
      </c>
      <c r="K288" s="25" t="str">
        <f t="shared" si="36"/>
        <v/>
      </c>
      <c r="L288" s="26" t="str">
        <f t="shared" si="37"/>
        <v/>
      </c>
      <c r="M288" s="26" t="str">
        <f t="shared" si="38"/>
        <v/>
      </c>
      <c r="N288" s="26" t="str">
        <f t="shared" si="39"/>
        <v/>
      </c>
      <c r="O288" s="27" t="str">
        <f t="shared" si="40"/>
        <v/>
      </c>
    </row>
    <row r="289" spans="1:15" s="7" customFormat="1" ht="15.6" x14ac:dyDescent="0.25">
      <c r="A289" s="79" t="str">
        <f t="shared" si="41"/>
        <v/>
      </c>
      <c r="B289" s="23"/>
      <c r="C289" s="84"/>
      <c r="D289" s="28" t="str">
        <f>IF(C289="","",VLOOKUP(C289,'بيانات الموظفين'!$B$3:$I$117,2,0))</f>
        <v/>
      </c>
      <c r="E289" s="24"/>
      <c r="F289" s="24"/>
      <c r="G289" s="60"/>
      <c r="H289" s="29" t="str">
        <f>IF(C289="","",VLOOKUP(C289,'بيانات الموظفين'!$B$3:$I$117,6,0))</f>
        <v/>
      </c>
      <c r="I289" s="29" t="str">
        <f>IF(C289="","",VLOOKUP(C289,'بيانات الموظفين'!$B$3:$I$117,7,0))</f>
        <v/>
      </c>
      <c r="J289" s="62" t="str">
        <f t="shared" si="35"/>
        <v/>
      </c>
      <c r="K289" s="25" t="str">
        <f t="shared" si="36"/>
        <v/>
      </c>
      <c r="L289" s="26" t="str">
        <f t="shared" si="37"/>
        <v/>
      </c>
      <c r="M289" s="26" t="str">
        <f t="shared" si="38"/>
        <v/>
      </c>
      <c r="N289" s="26" t="str">
        <f t="shared" si="39"/>
        <v/>
      </c>
      <c r="O289" s="27" t="str">
        <f t="shared" si="40"/>
        <v/>
      </c>
    </row>
    <row r="290" spans="1:15" s="7" customFormat="1" ht="15.6" x14ac:dyDescent="0.25">
      <c r="A290" s="79" t="str">
        <f t="shared" si="41"/>
        <v/>
      </c>
      <c r="B290" s="23"/>
      <c r="C290" s="84"/>
      <c r="D290" s="28" t="str">
        <f>IF(C290="","",VLOOKUP(C290,'بيانات الموظفين'!$B$3:$I$117,2,0))</f>
        <v/>
      </c>
      <c r="E290" s="24"/>
      <c r="F290" s="24"/>
      <c r="G290" s="60"/>
      <c r="H290" s="29" t="str">
        <f>IF(C290="","",VLOOKUP(C290,'بيانات الموظفين'!$B$3:$I$117,6,0))</f>
        <v/>
      </c>
      <c r="I290" s="29" t="str">
        <f>IF(C290="","",VLOOKUP(C290,'بيانات الموظفين'!$B$3:$I$117,7,0))</f>
        <v/>
      </c>
      <c r="J290" s="62" t="str">
        <f t="shared" si="35"/>
        <v/>
      </c>
      <c r="K290" s="25" t="str">
        <f t="shared" si="36"/>
        <v/>
      </c>
      <c r="L290" s="26" t="str">
        <f t="shared" si="37"/>
        <v/>
      </c>
      <c r="M290" s="26" t="str">
        <f t="shared" si="38"/>
        <v/>
      </c>
      <c r="N290" s="26" t="str">
        <f t="shared" si="39"/>
        <v/>
      </c>
      <c r="O290" s="27" t="str">
        <f t="shared" si="40"/>
        <v/>
      </c>
    </row>
    <row r="291" spans="1:15" s="7" customFormat="1" ht="15.6" x14ac:dyDescent="0.25">
      <c r="A291" s="79" t="str">
        <f t="shared" si="41"/>
        <v/>
      </c>
      <c r="B291" s="23"/>
      <c r="C291" s="84"/>
      <c r="D291" s="28" t="str">
        <f>IF(C291="","",VLOOKUP(C291,'بيانات الموظفين'!$B$3:$I$117,2,0))</f>
        <v/>
      </c>
      <c r="E291" s="24"/>
      <c r="F291" s="24"/>
      <c r="G291" s="60"/>
      <c r="H291" s="29" t="str">
        <f>IF(C291="","",VLOOKUP(C291,'بيانات الموظفين'!$B$3:$I$117,6,0))</f>
        <v/>
      </c>
      <c r="I291" s="29" t="str">
        <f>IF(C291="","",VLOOKUP(C291,'بيانات الموظفين'!$B$3:$I$117,7,0))</f>
        <v/>
      </c>
      <c r="J291" s="62" t="str">
        <f t="shared" si="35"/>
        <v/>
      </c>
      <c r="K291" s="25" t="str">
        <f t="shared" si="36"/>
        <v/>
      </c>
      <c r="L291" s="26" t="str">
        <f t="shared" si="37"/>
        <v/>
      </c>
      <c r="M291" s="26" t="str">
        <f t="shared" si="38"/>
        <v/>
      </c>
      <c r="N291" s="26" t="str">
        <f t="shared" si="39"/>
        <v/>
      </c>
      <c r="O291" s="27" t="str">
        <f t="shared" si="40"/>
        <v/>
      </c>
    </row>
    <row r="292" spans="1:15" s="7" customFormat="1" ht="15.6" x14ac:dyDescent="0.25">
      <c r="A292" s="79" t="str">
        <f t="shared" si="41"/>
        <v/>
      </c>
      <c r="B292" s="23"/>
      <c r="C292" s="84"/>
      <c r="D292" s="28" t="str">
        <f>IF(C292="","",VLOOKUP(C292,'بيانات الموظفين'!$B$3:$I$117,2,0))</f>
        <v/>
      </c>
      <c r="E292" s="24"/>
      <c r="F292" s="24"/>
      <c r="G292" s="60"/>
      <c r="H292" s="29" t="str">
        <f>IF(C292="","",VLOOKUP(C292,'بيانات الموظفين'!$B$3:$I$117,6,0))</f>
        <v/>
      </c>
      <c r="I292" s="29" t="str">
        <f>IF(C292="","",VLOOKUP(C292,'بيانات الموظفين'!$B$3:$I$117,7,0))</f>
        <v/>
      </c>
      <c r="J292" s="62" t="str">
        <f t="shared" si="35"/>
        <v/>
      </c>
      <c r="K292" s="25" t="str">
        <f t="shared" si="36"/>
        <v/>
      </c>
      <c r="L292" s="26" t="str">
        <f t="shared" si="37"/>
        <v/>
      </c>
      <c r="M292" s="26" t="str">
        <f t="shared" si="38"/>
        <v/>
      </c>
      <c r="N292" s="26" t="str">
        <f t="shared" si="39"/>
        <v/>
      </c>
      <c r="O292" s="27" t="str">
        <f t="shared" si="40"/>
        <v/>
      </c>
    </row>
    <row r="293" spans="1:15" s="7" customFormat="1" ht="15.6" x14ac:dyDescent="0.25">
      <c r="A293" s="79" t="str">
        <f t="shared" si="41"/>
        <v/>
      </c>
      <c r="B293" s="23"/>
      <c r="C293" s="84"/>
      <c r="D293" s="28" t="str">
        <f>IF(C293="","",VLOOKUP(C293,'بيانات الموظفين'!$B$3:$I$117,2,0))</f>
        <v/>
      </c>
      <c r="E293" s="24"/>
      <c r="F293" s="24"/>
      <c r="G293" s="60"/>
      <c r="H293" s="29" t="str">
        <f>IF(C293="","",VLOOKUP(C293,'بيانات الموظفين'!$B$3:$I$117,6,0))</f>
        <v/>
      </c>
      <c r="I293" s="29" t="str">
        <f>IF(C293="","",VLOOKUP(C293,'بيانات الموظفين'!$B$3:$I$117,7,0))</f>
        <v/>
      </c>
      <c r="J293" s="62" t="str">
        <f t="shared" si="35"/>
        <v/>
      </c>
      <c r="K293" s="25" t="str">
        <f t="shared" si="36"/>
        <v/>
      </c>
      <c r="L293" s="26" t="str">
        <f t="shared" si="37"/>
        <v/>
      </c>
      <c r="M293" s="26" t="str">
        <f t="shared" si="38"/>
        <v/>
      </c>
      <c r="N293" s="26" t="str">
        <f t="shared" si="39"/>
        <v/>
      </c>
      <c r="O293" s="27" t="str">
        <f t="shared" si="40"/>
        <v/>
      </c>
    </row>
    <row r="294" spans="1:15" s="7" customFormat="1" ht="15.6" x14ac:dyDescent="0.25">
      <c r="A294" s="79" t="str">
        <f t="shared" si="41"/>
        <v/>
      </c>
      <c r="B294" s="23"/>
      <c r="C294" s="84"/>
      <c r="D294" s="28" t="str">
        <f>IF(C294="","",VLOOKUP(C294,'بيانات الموظفين'!$B$3:$I$117,2,0))</f>
        <v/>
      </c>
      <c r="E294" s="24"/>
      <c r="F294" s="24"/>
      <c r="G294" s="60"/>
      <c r="H294" s="29" t="str">
        <f>IF(C294="","",VLOOKUP(C294,'بيانات الموظفين'!$B$3:$I$117,6,0))</f>
        <v/>
      </c>
      <c r="I294" s="29" t="str">
        <f>IF(C294="","",VLOOKUP(C294,'بيانات الموظفين'!$B$3:$I$117,7,0))</f>
        <v/>
      </c>
      <c r="J294" s="62" t="str">
        <f t="shared" si="35"/>
        <v/>
      </c>
      <c r="K294" s="25" t="str">
        <f t="shared" si="36"/>
        <v/>
      </c>
      <c r="L294" s="26" t="str">
        <f t="shared" si="37"/>
        <v/>
      </c>
      <c r="M294" s="26" t="str">
        <f t="shared" si="38"/>
        <v/>
      </c>
      <c r="N294" s="26" t="str">
        <f t="shared" si="39"/>
        <v/>
      </c>
      <c r="O294" s="27" t="str">
        <f t="shared" si="40"/>
        <v/>
      </c>
    </row>
    <row r="295" spans="1:15" s="7" customFormat="1" ht="15.6" x14ac:dyDescent="0.25">
      <c r="A295" s="79" t="str">
        <f t="shared" si="41"/>
        <v/>
      </c>
      <c r="B295" s="23"/>
      <c r="C295" s="84"/>
      <c r="D295" s="28" t="str">
        <f>IF(C295="","",VLOOKUP(C295,'بيانات الموظفين'!$B$3:$I$117,2,0))</f>
        <v/>
      </c>
      <c r="E295" s="24"/>
      <c r="F295" s="24"/>
      <c r="G295" s="60"/>
      <c r="H295" s="29" t="str">
        <f>IF(C295="","",VLOOKUP(C295,'بيانات الموظفين'!$B$3:$I$117,6,0))</f>
        <v/>
      </c>
      <c r="I295" s="29" t="str">
        <f>IF(C295="","",VLOOKUP(C295,'بيانات الموظفين'!$B$3:$I$117,7,0))</f>
        <v/>
      </c>
      <c r="J295" s="62" t="str">
        <f t="shared" si="35"/>
        <v/>
      </c>
      <c r="K295" s="25" t="str">
        <f t="shared" si="36"/>
        <v/>
      </c>
      <c r="L295" s="26" t="str">
        <f t="shared" si="37"/>
        <v/>
      </c>
      <c r="M295" s="26" t="str">
        <f t="shared" si="38"/>
        <v/>
      </c>
      <c r="N295" s="26" t="str">
        <f t="shared" si="39"/>
        <v/>
      </c>
      <c r="O295" s="27" t="str">
        <f t="shared" si="40"/>
        <v/>
      </c>
    </row>
    <row r="296" spans="1:15" s="7" customFormat="1" ht="15.6" x14ac:dyDescent="0.25">
      <c r="A296" s="79" t="str">
        <f t="shared" si="41"/>
        <v/>
      </c>
      <c r="B296" s="23"/>
      <c r="C296" s="84"/>
      <c r="D296" s="28" t="str">
        <f>IF(C296="","",VLOOKUP(C296,'بيانات الموظفين'!$B$3:$I$117,2,0))</f>
        <v/>
      </c>
      <c r="E296" s="24"/>
      <c r="F296" s="24"/>
      <c r="G296" s="60"/>
      <c r="H296" s="29" t="str">
        <f>IF(C296="","",VLOOKUP(C296,'بيانات الموظفين'!$B$3:$I$117,6,0))</f>
        <v/>
      </c>
      <c r="I296" s="29" t="str">
        <f>IF(C296="","",VLOOKUP(C296,'بيانات الموظفين'!$B$3:$I$117,7,0))</f>
        <v/>
      </c>
      <c r="J296" s="62" t="str">
        <f t="shared" si="35"/>
        <v/>
      </c>
      <c r="K296" s="25" t="str">
        <f t="shared" si="36"/>
        <v/>
      </c>
      <c r="L296" s="26" t="str">
        <f t="shared" si="37"/>
        <v/>
      </c>
      <c r="M296" s="26" t="str">
        <f t="shared" si="38"/>
        <v/>
      </c>
      <c r="N296" s="26" t="str">
        <f t="shared" si="39"/>
        <v/>
      </c>
      <c r="O296" s="27" t="str">
        <f t="shared" si="40"/>
        <v/>
      </c>
    </row>
    <row r="297" spans="1:15" s="7" customFormat="1" ht="15.6" x14ac:dyDescent="0.25">
      <c r="A297" s="79" t="str">
        <f t="shared" si="41"/>
        <v/>
      </c>
      <c r="B297" s="23"/>
      <c r="C297" s="84"/>
      <c r="D297" s="28" t="str">
        <f>IF(C297="","",VLOOKUP(C297,'بيانات الموظفين'!$B$3:$I$117,2,0))</f>
        <v/>
      </c>
      <c r="E297" s="24"/>
      <c r="F297" s="24"/>
      <c r="G297" s="60"/>
      <c r="H297" s="29" t="str">
        <f>IF(C297="","",VLOOKUP(C297,'بيانات الموظفين'!$B$3:$I$117,6,0))</f>
        <v/>
      </c>
      <c r="I297" s="29" t="str">
        <f>IF(C297="","",VLOOKUP(C297,'بيانات الموظفين'!$B$3:$I$117,7,0))</f>
        <v/>
      </c>
      <c r="J297" s="62" t="str">
        <f t="shared" si="35"/>
        <v/>
      </c>
      <c r="K297" s="25" t="str">
        <f t="shared" si="36"/>
        <v/>
      </c>
      <c r="L297" s="26" t="str">
        <f t="shared" si="37"/>
        <v/>
      </c>
      <c r="M297" s="26" t="str">
        <f t="shared" si="38"/>
        <v/>
      </c>
      <c r="N297" s="26" t="str">
        <f t="shared" si="39"/>
        <v/>
      </c>
      <c r="O297" s="27" t="str">
        <f t="shared" si="40"/>
        <v/>
      </c>
    </row>
    <row r="298" spans="1:15" s="7" customFormat="1" ht="15.6" x14ac:dyDescent="0.25">
      <c r="A298" s="79" t="str">
        <f t="shared" si="41"/>
        <v/>
      </c>
      <c r="B298" s="23"/>
      <c r="C298" s="84"/>
      <c r="D298" s="28" t="str">
        <f>IF(C298="","",VLOOKUP(C298,'بيانات الموظفين'!$B$3:$I$117,2,0))</f>
        <v/>
      </c>
      <c r="E298" s="24"/>
      <c r="F298" s="24"/>
      <c r="G298" s="60"/>
      <c r="H298" s="29" t="str">
        <f>IF(C298="","",VLOOKUP(C298,'بيانات الموظفين'!$B$3:$I$117,6,0))</f>
        <v/>
      </c>
      <c r="I298" s="29" t="str">
        <f>IF(C298="","",VLOOKUP(C298,'بيانات الموظفين'!$B$3:$I$117,7,0))</f>
        <v/>
      </c>
      <c r="J298" s="62" t="str">
        <f t="shared" si="35"/>
        <v/>
      </c>
      <c r="K298" s="25" t="str">
        <f t="shared" si="36"/>
        <v/>
      </c>
      <c r="L298" s="26" t="str">
        <f t="shared" si="37"/>
        <v/>
      </c>
      <c r="M298" s="26" t="str">
        <f t="shared" si="38"/>
        <v/>
      </c>
      <c r="N298" s="26" t="str">
        <f t="shared" si="39"/>
        <v/>
      </c>
      <c r="O298" s="27" t="str">
        <f t="shared" si="40"/>
        <v/>
      </c>
    </row>
    <row r="299" spans="1:15" s="7" customFormat="1" ht="15.6" x14ac:dyDescent="0.25">
      <c r="A299" s="79" t="str">
        <f t="shared" si="41"/>
        <v/>
      </c>
      <c r="B299" s="23"/>
      <c r="C299" s="84"/>
      <c r="D299" s="28" t="str">
        <f>IF(C299="","",VLOOKUP(C299,'بيانات الموظفين'!$B$3:$I$117,2,0))</f>
        <v/>
      </c>
      <c r="E299" s="24"/>
      <c r="F299" s="24"/>
      <c r="G299" s="60"/>
      <c r="H299" s="29" t="str">
        <f>IF(C299="","",VLOOKUP(C299,'بيانات الموظفين'!$B$3:$I$117,6,0))</f>
        <v/>
      </c>
      <c r="I299" s="29" t="str">
        <f>IF(C299="","",VLOOKUP(C299,'بيانات الموظفين'!$B$3:$I$117,7,0))</f>
        <v/>
      </c>
      <c r="J299" s="62" t="str">
        <f t="shared" si="35"/>
        <v/>
      </c>
      <c r="K299" s="25" t="str">
        <f t="shared" si="36"/>
        <v/>
      </c>
      <c r="L299" s="26" t="str">
        <f t="shared" si="37"/>
        <v/>
      </c>
      <c r="M299" s="26" t="str">
        <f t="shared" si="38"/>
        <v/>
      </c>
      <c r="N299" s="26" t="str">
        <f t="shared" si="39"/>
        <v/>
      </c>
      <c r="O299" s="27" t="str">
        <f t="shared" si="40"/>
        <v/>
      </c>
    </row>
    <row r="300" spans="1:15" s="7" customFormat="1" ht="15.6" x14ac:dyDescent="0.25">
      <c r="A300" s="79" t="str">
        <f t="shared" si="41"/>
        <v/>
      </c>
      <c r="B300" s="23"/>
      <c r="C300" s="84"/>
      <c r="D300" s="28" t="str">
        <f>IF(C300="","",VLOOKUP(C300,'بيانات الموظفين'!$B$3:$I$117,2,0))</f>
        <v/>
      </c>
      <c r="E300" s="24"/>
      <c r="F300" s="24"/>
      <c r="G300" s="60"/>
      <c r="H300" s="29" t="str">
        <f>IF(C300="","",VLOOKUP(C300,'بيانات الموظفين'!$B$3:$I$117,6,0))</f>
        <v/>
      </c>
      <c r="I300" s="29" t="str">
        <f>IF(C300="","",VLOOKUP(C300,'بيانات الموظفين'!$B$3:$I$117,7,0))</f>
        <v/>
      </c>
      <c r="J300" s="62" t="str">
        <f t="shared" si="35"/>
        <v/>
      </c>
      <c r="K300" s="25" t="str">
        <f t="shared" si="36"/>
        <v/>
      </c>
      <c r="L300" s="26" t="str">
        <f t="shared" si="37"/>
        <v/>
      </c>
      <c r="M300" s="26" t="str">
        <f t="shared" si="38"/>
        <v/>
      </c>
      <c r="N300" s="26" t="str">
        <f t="shared" si="39"/>
        <v/>
      </c>
      <c r="O300" s="27" t="str">
        <f t="shared" si="40"/>
        <v/>
      </c>
    </row>
    <row r="301" spans="1:15" s="7" customFormat="1" ht="15.6" x14ac:dyDescent="0.25">
      <c r="A301" s="79" t="str">
        <f t="shared" si="41"/>
        <v/>
      </c>
      <c r="B301" s="23"/>
      <c r="C301" s="84"/>
      <c r="D301" s="28" t="str">
        <f>IF(C301="","",VLOOKUP(C301,'بيانات الموظفين'!$B$3:$I$117,2,0))</f>
        <v/>
      </c>
      <c r="E301" s="24"/>
      <c r="F301" s="24"/>
      <c r="G301" s="60"/>
      <c r="H301" s="29" t="str">
        <f>IF(C301="","",VLOOKUP(C301,'بيانات الموظفين'!$B$3:$I$117,6,0))</f>
        <v/>
      </c>
      <c r="I301" s="29" t="str">
        <f>IF(C301="","",VLOOKUP(C301,'بيانات الموظفين'!$B$3:$I$117,7,0))</f>
        <v/>
      </c>
      <c r="J301" s="62" t="str">
        <f t="shared" si="35"/>
        <v/>
      </c>
      <c r="K301" s="25" t="str">
        <f t="shared" si="36"/>
        <v/>
      </c>
      <c r="L301" s="26" t="str">
        <f t="shared" si="37"/>
        <v/>
      </c>
      <c r="M301" s="26" t="str">
        <f t="shared" si="38"/>
        <v/>
      </c>
      <c r="N301" s="26" t="str">
        <f t="shared" si="39"/>
        <v/>
      </c>
      <c r="O301" s="27" t="str">
        <f t="shared" si="40"/>
        <v/>
      </c>
    </row>
    <row r="302" spans="1:15" s="7" customFormat="1" ht="15.6" x14ac:dyDescent="0.25">
      <c r="A302" s="79" t="str">
        <f t="shared" si="41"/>
        <v/>
      </c>
      <c r="B302" s="23"/>
      <c r="C302" s="84"/>
      <c r="D302" s="28" t="str">
        <f>IF(C302="","",VLOOKUP(C302,'بيانات الموظفين'!$B$3:$I$117,2,0))</f>
        <v/>
      </c>
      <c r="E302" s="24"/>
      <c r="F302" s="24"/>
      <c r="G302" s="60"/>
      <c r="H302" s="29" t="str">
        <f>IF(C302="","",VLOOKUP(C302,'بيانات الموظفين'!$B$3:$I$117,6,0))</f>
        <v/>
      </c>
      <c r="I302" s="29" t="str">
        <f>IF(C302="","",VLOOKUP(C302,'بيانات الموظفين'!$B$3:$I$117,7,0))</f>
        <v/>
      </c>
      <c r="J302" s="62" t="str">
        <f t="shared" si="35"/>
        <v/>
      </c>
      <c r="K302" s="25" t="str">
        <f t="shared" si="36"/>
        <v/>
      </c>
      <c r="L302" s="26" t="str">
        <f t="shared" si="37"/>
        <v/>
      </c>
      <c r="M302" s="26" t="str">
        <f t="shared" si="38"/>
        <v/>
      </c>
      <c r="N302" s="26" t="str">
        <f t="shared" si="39"/>
        <v/>
      </c>
      <c r="O302" s="27" t="str">
        <f t="shared" si="40"/>
        <v/>
      </c>
    </row>
    <row r="303" spans="1:15" s="7" customFormat="1" ht="15.6" x14ac:dyDescent="0.25">
      <c r="A303" s="79" t="str">
        <f t="shared" si="41"/>
        <v/>
      </c>
      <c r="B303" s="23"/>
      <c r="C303" s="84"/>
      <c r="D303" s="28" t="str">
        <f>IF(C303="","",VLOOKUP(C303,'بيانات الموظفين'!$B$3:$I$117,2,0))</f>
        <v/>
      </c>
      <c r="E303" s="24"/>
      <c r="F303" s="24"/>
      <c r="G303" s="60"/>
      <c r="H303" s="29" t="str">
        <f>IF(C303="","",VLOOKUP(C303,'بيانات الموظفين'!$B$3:$I$117,6,0))</f>
        <v/>
      </c>
      <c r="I303" s="29" t="str">
        <f>IF(C303="","",VLOOKUP(C303,'بيانات الموظفين'!$B$3:$I$117,7,0))</f>
        <v/>
      </c>
      <c r="J303" s="62" t="str">
        <f t="shared" si="35"/>
        <v/>
      </c>
      <c r="K303" s="25" t="str">
        <f t="shared" si="36"/>
        <v/>
      </c>
      <c r="L303" s="26" t="str">
        <f t="shared" si="37"/>
        <v/>
      </c>
      <c r="M303" s="26" t="str">
        <f t="shared" si="38"/>
        <v/>
      </c>
      <c r="N303" s="26" t="str">
        <f t="shared" si="39"/>
        <v/>
      </c>
      <c r="O303" s="27" t="str">
        <f t="shared" si="40"/>
        <v/>
      </c>
    </row>
    <row r="304" spans="1:15" s="7" customFormat="1" ht="15.6" x14ac:dyDescent="0.25">
      <c r="A304" s="79" t="str">
        <f t="shared" si="41"/>
        <v/>
      </c>
      <c r="B304" s="23"/>
      <c r="C304" s="84"/>
      <c r="D304" s="28" t="str">
        <f>IF(C304="","",VLOOKUP(C304,'بيانات الموظفين'!$B$3:$I$117,2,0))</f>
        <v/>
      </c>
      <c r="E304" s="24"/>
      <c r="F304" s="24"/>
      <c r="G304" s="60"/>
      <c r="H304" s="29" t="str">
        <f>IF(C304="","",VLOOKUP(C304,'بيانات الموظفين'!$B$3:$I$117,6,0))</f>
        <v/>
      </c>
      <c r="I304" s="29" t="str">
        <f>IF(C304="","",VLOOKUP(C304,'بيانات الموظفين'!$B$3:$I$117,7,0))</f>
        <v/>
      </c>
      <c r="J304" s="62" t="str">
        <f t="shared" si="35"/>
        <v/>
      </c>
      <c r="K304" s="25" t="str">
        <f t="shared" si="36"/>
        <v/>
      </c>
      <c r="L304" s="26" t="str">
        <f t="shared" si="37"/>
        <v/>
      </c>
      <c r="M304" s="26" t="str">
        <f t="shared" si="38"/>
        <v/>
      </c>
      <c r="N304" s="26" t="str">
        <f t="shared" si="39"/>
        <v/>
      </c>
      <c r="O304" s="27" t="str">
        <f t="shared" si="40"/>
        <v/>
      </c>
    </row>
    <row r="305" spans="1:15" s="7" customFormat="1" ht="15.6" x14ac:dyDescent="0.25">
      <c r="A305" s="79" t="str">
        <f t="shared" si="41"/>
        <v/>
      </c>
      <c r="B305" s="23"/>
      <c r="C305" s="84"/>
      <c r="D305" s="28" t="str">
        <f>IF(C305="","",VLOOKUP(C305,'بيانات الموظفين'!$B$3:$I$117,2,0))</f>
        <v/>
      </c>
      <c r="E305" s="24"/>
      <c r="F305" s="24"/>
      <c r="G305" s="60"/>
      <c r="H305" s="29" t="str">
        <f>IF(C305="","",VLOOKUP(C305,'بيانات الموظفين'!$B$3:$I$117,6,0))</f>
        <v/>
      </c>
      <c r="I305" s="29" t="str">
        <f>IF(C305="","",VLOOKUP(C305,'بيانات الموظفين'!$B$3:$I$117,7,0))</f>
        <v/>
      </c>
      <c r="J305" s="62" t="str">
        <f t="shared" si="35"/>
        <v/>
      </c>
      <c r="K305" s="25" t="str">
        <f t="shared" si="36"/>
        <v/>
      </c>
      <c r="L305" s="26" t="str">
        <f t="shared" si="37"/>
        <v/>
      </c>
      <c r="M305" s="26" t="str">
        <f t="shared" si="38"/>
        <v/>
      </c>
      <c r="N305" s="26" t="str">
        <f t="shared" si="39"/>
        <v/>
      </c>
      <c r="O305" s="27" t="str">
        <f t="shared" si="40"/>
        <v/>
      </c>
    </row>
    <row r="306" spans="1:15" s="7" customFormat="1" ht="15.6" x14ac:dyDescent="0.25">
      <c r="A306" s="79" t="str">
        <f t="shared" si="41"/>
        <v/>
      </c>
      <c r="B306" s="23"/>
      <c r="C306" s="84"/>
      <c r="D306" s="28" t="str">
        <f>IF(C306="","",VLOOKUP(C306,'بيانات الموظفين'!$B$3:$I$117,2,0))</f>
        <v/>
      </c>
      <c r="E306" s="24"/>
      <c r="F306" s="24"/>
      <c r="G306" s="60"/>
      <c r="H306" s="29" t="str">
        <f>IF(C306="","",VLOOKUP(C306,'بيانات الموظفين'!$B$3:$I$117,6,0))</f>
        <v/>
      </c>
      <c r="I306" s="29" t="str">
        <f>IF(C306="","",VLOOKUP(C306,'بيانات الموظفين'!$B$3:$I$117,7,0))</f>
        <v/>
      </c>
      <c r="J306" s="62" t="str">
        <f t="shared" si="35"/>
        <v/>
      </c>
      <c r="K306" s="25" t="str">
        <f t="shared" si="36"/>
        <v/>
      </c>
      <c r="L306" s="26" t="str">
        <f t="shared" si="37"/>
        <v/>
      </c>
      <c r="M306" s="26" t="str">
        <f t="shared" si="38"/>
        <v/>
      </c>
      <c r="N306" s="26" t="str">
        <f t="shared" si="39"/>
        <v/>
      </c>
      <c r="O306" s="27" t="str">
        <f t="shared" si="40"/>
        <v/>
      </c>
    </row>
    <row r="307" spans="1:15" s="7" customFormat="1" ht="15.6" x14ac:dyDescent="0.25">
      <c r="A307" s="79" t="str">
        <f t="shared" si="41"/>
        <v/>
      </c>
      <c r="B307" s="23"/>
      <c r="C307" s="84"/>
      <c r="D307" s="28" t="str">
        <f>IF(C307="","",VLOOKUP(C307,'بيانات الموظفين'!$B$3:$I$117,2,0))</f>
        <v/>
      </c>
      <c r="E307" s="24"/>
      <c r="F307" s="24"/>
      <c r="G307" s="60"/>
      <c r="H307" s="29" t="str">
        <f>IF(C307="","",VLOOKUP(C307,'بيانات الموظفين'!$B$3:$I$117,6,0))</f>
        <v/>
      </c>
      <c r="I307" s="29" t="str">
        <f>IF(C307="","",VLOOKUP(C307,'بيانات الموظفين'!$B$3:$I$117,7,0))</f>
        <v/>
      </c>
      <c r="J307" s="62" t="str">
        <f t="shared" si="35"/>
        <v/>
      </c>
      <c r="K307" s="25" t="str">
        <f t="shared" si="36"/>
        <v/>
      </c>
      <c r="L307" s="26" t="str">
        <f t="shared" si="37"/>
        <v/>
      </c>
      <c r="M307" s="26" t="str">
        <f t="shared" si="38"/>
        <v/>
      </c>
      <c r="N307" s="26" t="str">
        <f t="shared" si="39"/>
        <v/>
      </c>
      <c r="O307" s="27" t="str">
        <f t="shared" si="40"/>
        <v/>
      </c>
    </row>
    <row r="308" spans="1:15" s="7" customFormat="1" ht="15.6" x14ac:dyDescent="0.25">
      <c r="A308" s="79" t="str">
        <f t="shared" si="41"/>
        <v/>
      </c>
      <c r="B308" s="23"/>
      <c r="C308" s="84"/>
      <c r="D308" s="28" t="str">
        <f>IF(C308="","",VLOOKUP(C308,'بيانات الموظفين'!$B$3:$I$117,2,0))</f>
        <v/>
      </c>
      <c r="E308" s="24"/>
      <c r="F308" s="24"/>
      <c r="G308" s="60"/>
      <c r="H308" s="29" t="str">
        <f>IF(C308="","",VLOOKUP(C308,'بيانات الموظفين'!$B$3:$I$117,6,0))</f>
        <v/>
      </c>
      <c r="I308" s="29" t="str">
        <f>IF(C308="","",VLOOKUP(C308,'بيانات الموظفين'!$B$3:$I$117,7,0))</f>
        <v/>
      </c>
      <c r="J308" s="62" t="str">
        <f t="shared" si="35"/>
        <v/>
      </c>
      <c r="K308" s="25" t="str">
        <f t="shared" si="36"/>
        <v/>
      </c>
      <c r="L308" s="26" t="str">
        <f t="shared" si="37"/>
        <v/>
      </c>
      <c r="M308" s="26" t="str">
        <f t="shared" si="38"/>
        <v/>
      </c>
      <c r="N308" s="26" t="str">
        <f t="shared" si="39"/>
        <v/>
      </c>
      <c r="O308" s="27" t="str">
        <f t="shared" si="40"/>
        <v/>
      </c>
    </row>
    <row r="309" spans="1:15" s="7" customFormat="1" ht="15.6" x14ac:dyDescent="0.25">
      <c r="A309" s="79" t="str">
        <f t="shared" si="41"/>
        <v/>
      </c>
      <c r="B309" s="23"/>
      <c r="C309" s="84"/>
      <c r="D309" s="28" t="str">
        <f>IF(C309="","",VLOOKUP(C309,'بيانات الموظفين'!$B$3:$I$117,2,0))</f>
        <v/>
      </c>
      <c r="E309" s="24"/>
      <c r="F309" s="24"/>
      <c r="G309" s="60"/>
      <c r="H309" s="29" t="str">
        <f>IF(C309="","",VLOOKUP(C309,'بيانات الموظفين'!$B$3:$I$117,6,0))</f>
        <v/>
      </c>
      <c r="I309" s="29" t="str">
        <f>IF(C309="","",VLOOKUP(C309,'بيانات الموظفين'!$B$3:$I$117,7,0))</f>
        <v/>
      </c>
      <c r="J309" s="62" t="str">
        <f t="shared" si="35"/>
        <v/>
      </c>
      <c r="K309" s="25" t="str">
        <f t="shared" si="36"/>
        <v/>
      </c>
      <c r="L309" s="26" t="str">
        <f t="shared" si="37"/>
        <v/>
      </c>
      <c r="M309" s="26" t="str">
        <f t="shared" si="38"/>
        <v/>
      </c>
      <c r="N309" s="26" t="str">
        <f t="shared" si="39"/>
        <v/>
      </c>
      <c r="O309" s="27" t="str">
        <f t="shared" si="40"/>
        <v/>
      </c>
    </row>
    <row r="310" spans="1:15" s="7" customFormat="1" ht="15.6" x14ac:dyDescent="0.25">
      <c r="A310" s="79" t="str">
        <f t="shared" si="41"/>
        <v/>
      </c>
      <c r="B310" s="23"/>
      <c r="C310" s="84"/>
      <c r="D310" s="28" t="str">
        <f>IF(C310="","",VLOOKUP(C310,'بيانات الموظفين'!$B$3:$I$117,2,0))</f>
        <v/>
      </c>
      <c r="E310" s="24"/>
      <c r="F310" s="24"/>
      <c r="G310" s="60"/>
      <c r="H310" s="29" t="str">
        <f>IF(C310="","",VLOOKUP(C310,'بيانات الموظفين'!$B$3:$I$117,6,0))</f>
        <v/>
      </c>
      <c r="I310" s="29" t="str">
        <f>IF(C310="","",VLOOKUP(C310,'بيانات الموظفين'!$B$3:$I$117,7,0))</f>
        <v/>
      </c>
      <c r="J310" s="62" t="str">
        <f t="shared" si="35"/>
        <v/>
      </c>
      <c r="K310" s="25" t="str">
        <f t="shared" si="36"/>
        <v/>
      </c>
      <c r="L310" s="26" t="str">
        <f t="shared" si="37"/>
        <v/>
      </c>
      <c r="M310" s="26" t="str">
        <f t="shared" si="38"/>
        <v/>
      </c>
      <c r="N310" s="26" t="str">
        <f t="shared" si="39"/>
        <v/>
      </c>
      <c r="O310" s="27" t="str">
        <f t="shared" si="40"/>
        <v/>
      </c>
    </row>
    <row r="311" spans="1:15" s="7" customFormat="1" ht="15.6" x14ac:dyDescent="0.25">
      <c r="A311" s="79" t="str">
        <f t="shared" si="41"/>
        <v/>
      </c>
      <c r="B311" s="23"/>
      <c r="C311" s="84"/>
      <c r="D311" s="28" t="str">
        <f>IF(C311="","",VLOOKUP(C311,'بيانات الموظفين'!$B$3:$I$117,2,0))</f>
        <v/>
      </c>
      <c r="E311" s="24"/>
      <c r="F311" s="24"/>
      <c r="G311" s="60"/>
      <c r="H311" s="29" t="str">
        <f>IF(C311="","",VLOOKUP(C311,'بيانات الموظفين'!$B$3:$I$117,6,0))</f>
        <v/>
      </c>
      <c r="I311" s="29" t="str">
        <f>IF(C311="","",VLOOKUP(C311,'بيانات الموظفين'!$B$3:$I$117,7,0))</f>
        <v/>
      </c>
      <c r="J311" s="62" t="str">
        <f t="shared" si="35"/>
        <v/>
      </c>
      <c r="K311" s="25" t="str">
        <f t="shared" si="36"/>
        <v/>
      </c>
      <c r="L311" s="26" t="str">
        <f t="shared" si="37"/>
        <v/>
      </c>
      <c r="M311" s="26" t="str">
        <f t="shared" si="38"/>
        <v/>
      </c>
      <c r="N311" s="26" t="str">
        <f t="shared" si="39"/>
        <v/>
      </c>
      <c r="O311" s="27" t="str">
        <f t="shared" si="40"/>
        <v/>
      </c>
    </row>
    <row r="312" spans="1:15" s="7" customFormat="1" ht="15.6" x14ac:dyDescent="0.25">
      <c r="A312" s="79" t="str">
        <f t="shared" si="41"/>
        <v/>
      </c>
      <c r="B312" s="23"/>
      <c r="C312" s="84"/>
      <c r="D312" s="28" t="str">
        <f>IF(C312="","",VLOOKUP(C312,'بيانات الموظفين'!$B$3:$I$117,2,0))</f>
        <v/>
      </c>
      <c r="E312" s="24"/>
      <c r="F312" s="24"/>
      <c r="G312" s="60"/>
      <c r="H312" s="29" t="str">
        <f>IF(C312="","",VLOOKUP(C312,'بيانات الموظفين'!$B$3:$I$117,6,0))</f>
        <v/>
      </c>
      <c r="I312" s="29" t="str">
        <f>IF(C312="","",VLOOKUP(C312,'بيانات الموظفين'!$B$3:$I$117,7,0))</f>
        <v/>
      </c>
      <c r="J312" s="62" t="str">
        <f t="shared" si="35"/>
        <v/>
      </c>
      <c r="K312" s="25" t="str">
        <f t="shared" si="36"/>
        <v/>
      </c>
      <c r="L312" s="26" t="str">
        <f t="shared" si="37"/>
        <v/>
      </c>
      <c r="M312" s="26" t="str">
        <f t="shared" si="38"/>
        <v/>
      </c>
      <c r="N312" s="26" t="str">
        <f t="shared" si="39"/>
        <v/>
      </c>
      <c r="O312" s="27" t="str">
        <f t="shared" si="40"/>
        <v/>
      </c>
    </row>
    <row r="313" spans="1:15" s="7" customFormat="1" ht="15.6" x14ac:dyDescent="0.25">
      <c r="A313" s="79" t="str">
        <f t="shared" si="41"/>
        <v/>
      </c>
      <c r="B313" s="23"/>
      <c r="C313" s="84"/>
      <c r="D313" s="28" t="str">
        <f>IF(C313="","",VLOOKUP(C313,'بيانات الموظفين'!$B$3:$I$117,2,0))</f>
        <v/>
      </c>
      <c r="E313" s="24"/>
      <c r="F313" s="24"/>
      <c r="G313" s="60"/>
      <c r="H313" s="29" t="str">
        <f>IF(C313="","",VLOOKUP(C313,'بيانات الموظفين'!$B$3:$I$117,6,0))</f>
        <v/>
      </c>
      <c r="I313" s="29" t="str">
        <f>IF(C313="","",VLOOKUP(C313,'بيانات الموظفين'!$B$3:$I$117,7,0))</f>
        <v/>
      </c>
      <c r="J313" s="62" t="str">
        <f t="shared" si="35"/>
        <v/>
      </c>
      <c r="K313" s="25" t="str">
        <f t="shared" si="36"/>
        <v/>
      </c>
      <c r="L313" s="26" t="str">
        <f t="shared" si="37"/>
        <v/>
      </c>
      <c r="M313" s="26" t="str">
        <f t="shared" si="38"/>
        <v/>
      </c>
      <c r="N313" s="26" t="str">
        <f t="shared" si="39"/>
        <v/>
      </c>
      <c r="O313" s="27" t="str">
        <f t="shared" si="40"/>
        <v/>
      </c>
    </row>
    <row r="314" spans="1:15" s="7" customFormat="1" ht="15.6" x14ac:dyDescent="0.25">
      <c r="A314" s="79" t="str">
        <f t="shared" si="41"/>
        <v/>
      </c>
      <c r="B314" s="23"/>
      <c r="C314" s="84"/>
      <c r="D314" s="28" t="str">
        <f>IF(C314="","",VLOOKUP(C314,'بيانات الموظفين'!$B$3:$I$117,2,0))</f>
        <v/>
      </c>
      <c r="E314" s="24"/>
      <c r="F314" s="24"/>
      <c r="G314" s="60"/>
      <c r="H314" s="29" t="str">
        <f>IF(C314="","",VLOOKUP(C314,'بيانات الموظفين'!$B$3:$I$117,6,0))</f>
        <v/>
      </c>
      <c r="I314" s="29" t="str">
        <f>IF(C314="","",VLOOKUP(C314,'بيانات الموظفين'!$B$3:$I$117,7,0))</f>
        <v/>
      </c>
      <c r="J314" s="62" t="str">
        <f t="shared" si="35"/>
        <v/>
      </c>
      <c r="K314" s="25" t="str">
        <f t="shared" si="36"/>
        <v/>
      </c>
      <c r="L314" s="26" t="str">
        <f t="shared" si="37"/>
        <v/>
      </c>
      <c r="M314" s="26" t="str">
        <f t="shared" si="38"/>
        <v/>
      </c>
      <c r="N314" s="26" t="str">
        <f t="shared" si="39"/>
        <v/>
      </c>
      <c r="O314" s="27" t="str">
        <f t="shared" si="40"/>
        <v/>
      </c>
    </row>
    <row r="315" spans="1:15" s="7" customFormat="1" ht="15.6" x14ac:dyDescent="0.25">
      <c r="A315" s="79" t="str">
        <f t="shared" si="41"/>
        <v/>
      </c>
      <c r="B315" s="23"/>
      <c r="C315" s="84"/>
      <c r="D315" s="28" t="str">
        <f>IF(C315="","",VLOOKUP(C315,'بيانات الموظفين'!$B$3:$I$117,2,0))</f>
        <v/>
      </c>
      <c r="E315" s="24"/>
      <c r="F315" s="24"/>
      <c r="G315" s="60"/>
      <c r="H315" s="29" t="str">
        <f>IF(C315="","",VLOOKUP(C315,'بيانات الموظفين'!$B$3:$I$117,6,0))</f>
        <v/>
      </c>
      <c r="I315" s="29" t="str">
        <f>IF(C315="","",VLOOKUP(C315,'بيانات الموظفين'!$B$3:$I$117,7,0))</f>
        <v/>
      </c>
      <c r="J315" s="62" t="str">
        <f t="shared" si="35"/>
        <v/>
      </c>
      <c r="K315" s="25" t="str">
        <f t="shared" si="36"/>
        <v/>
      </c>
      <c r="L315" s="26" t="str">
        <f t="shared" si="37"/>
        <v/>
      </c>
      <c r="M315" s="26" t="str">
        <f t="shared" si="38"/>
        <v/>
      </c>
      <c r="N315" s="26" t="str">
        <f t="shared" si="39"/>
        <v/>
      </c>
      <c r="O315" s="27" t="str">
        <f t="shared" si="40"/>
        <v/>
      </c>
    </row>
    <row r="316" spans="1:15" s="7" customFormat="1" ht="15.6" x14ac:dyDescent="0.25">
      <c r="A316" s="79" t="str">
        <f t="shared" si="41"/>
        <v/>
      </c>
      <c r="B316" s="23"/>
      <c r="C316" s="84"/>
      <c r="D316" s="28" t="str">
        <f>IF(C316="","",VLOOKUP(C316,'بيانات الموظفين'!$B$3:$I$117,2,0))</f>
        <v/>
      </c>
      <c r="E316" s="24"/>
      <c r="F316" s="24"/>
      <c r="G316" s="60"/>
      <c r="H316" s="29" t="str">
        <f>IF(C316="","",VLOOKUP(C316,'بيانات الموظفين'!$B$3:$I$117,6,0))</f>
        <v/>
      </c>
      <c r="I316" s="29" t="str">
        <f>IF(C316="","",VLOOKUP(C316,'بيانات الموظفين'!$B$3:$I$117,7,0))</f>
        <v/>
      </c>
      <c r="J316" s="62" t="str">
        <f t="shared" si="35"/>
        <v/>
      </c>
      <c r="K316" s="25" t="str">
        <f t="shared" si="36"/>
        <v/>
      </c>
      <c r="L316" s="26" t="str">
        <f t="shared" si="37"/>
        <v/>
      </c>
      <c r="M316" s="26" t="str">
        <f t="shared" si="38"/>
        <v/>
      </c>
      <c r="N316" s="26" t="str">
        <f t="shared" si="39"/>
        <v/>
      </c>
      <c r="O316" s="27" t="str">
        <f t="shared" si="40"/>
        <v/>
      </c>
    </row>
    <row r="317" spans="1:15" s="7" customFormat="1" ht="15.6" x14ac:dyDescent="0.25">
      <c r="A317" s="79" t="str">
        <f t="shared" si="41"/>
        <v/>
      </c>
      <c r="B317" s="23"/>
      <c r="C317" s="84"/>
      <c r="D317" s="28" t="str">
        <f>IF(C317="","",VLOOKUP(C317,'بيانات الموظفين'!$B$3:$I$117,2,0))</f>
        <v/>
      </c>
      <c r="E317" s="24"/>
      <c r="F317" s="24"/>
      <c r="G317" s="60"/>
      <c r="H317" s="29" t="str">
        <f>IF(C317="","",VLOOKUP(C317,'بيانات الموظفين'!$B$3:$I$117,6,0))</f>
        <v/>
      </c>
      <c r="I317" s="29" t="str">
        <f>IF(C317="","",VLOOKUP(C317,'بيانات الموظفين'!$B$3:$I$117,7,0))</f>
        <v/>
      </c>
      <c r="J317" s="62" t="str">
        <f t="shared" si="35"/>
        <v/>
      </c>
      <c r="K317" s="25" t="str">
        <f t="shared" si="36"/>
        <v/>
      </c>
      <c r="L317" s="26" t="str">
        <f t="shared" si="37"/>
        <v/>
      </c>
      <c r="M317" s="26" t="str">
        <f t="shared" si="38"/>
        <v/>
      </c>
      <c r="N317" s="26" t="str">
        <f t="shared" si="39"/>
        <v/>
      </c>
      <c r="O317" s="27" t="str">
        <f t="shared" si="40"/>
        <v/>
      </c>
    </row>
    <row r="318" spans="1:15" s="7" customFormat="1" ht="15.6" x14ac:dyDescent="0.25">
      <c r="A318" s="79" t="str">
        <f t="shared" si="41"/>
        <v/>
      </c>
      <c r="B318" s="23"/>
      <c r="C318" s="84"/>
      <c r="D318" s="28" t="str">
        <f>IF(C318="","",VLOOKUP(C318,'بيانات الموظفين'!$B$3:$I$117,2,0))</f>
        <v/>
      </c>
      <c r="E318" s="24"/>
      <c r="F318" s="24"/>
      <c r="G318" s="60"/>
      <c r="H318" s="29" t="str">
        <f>IF(C318="","",VLOOKUP(C318,'بيانات الموظفين'!$B$3:$I$117,6,0))</f>
        <v/>
      </c>
      <c r="I318" s="29" t="str">
        <f>IF(C318="","",VLOOKUP(C318,'بيانات الموظفين'!$B$3:$I$117,7,0))</f>
        <v/>
      </c>
      <c r="J318" s="62" t="str">
        <f t="shared" si="35"/>
        <v/>
      </c>
      <c r="K318" s="25" t="str">
        <f t="shared" si="36"/>
        <v/>
      </c>
      <c r="L318" s="26" t="str">
        <f t="shared" si="37"/>
        <v/>
      </c>
      <c r="M318" s="26" t="str">
        <f t="shared" si="38"/>
        <v/>
      </c>
      <c r="N318" s="26" t="str">
        <f t="shared" si="39"/>
        <v/>
      </c>
      <c r="O318" s="27" t="str">
        <f t="shared" si="40"/>
        <v/>
      </c>
    </row>
    <row r="319" spans="1:15" s="7" customFormat="1" ht="15.6" x14ac:dyDescent="0.25">
      <c r="A319" s="79" t="str">
        <f t="shared" si="41"/>
        <v/>
      </c>
      <c r="B319" s="23"/>
      <c r="C319" s="84"/>
      <c r="D319" s="28" t="str">
        <f>IF(C319="","",VLOOKUP(C319,'بيانات الموظفين'!$B$3:$I$117,2,0))</f>
        <v/>
      </c>
      <c r="E319" s="24"/>
      <c r="F319" s="24"/>
      <c r="G319" s="60"/>
      <c r="H319" s="29" t="str">
        <f>IF(C319="","",VLOOKUP(C319,'بيانات الموظفين'!$B$3:$I$117,6,0))</f>
        <v/>
      </c>
      <c r="I319" s="29" t="str">
        <f>IF(C319="","",VLOOKUP(C319,'بيانات الموظفين'!$B$3:$I$117,7,0))</f>
        <v/>
      </c>
      <c r="J319" s="62" t="str">
        <f t="shared" si="35"/>
        <v/>
      </c>
      <c r="K319" s="25" t="str">
        <f t="shared" si="36"/>
        <v/>
      </c>
      <c r="L319" s="26" t="str">
        <f t="shared" si="37"/>
        <v/>
      </c>
      <c r="M319" s="26" t="str">
        <f t="shared" si="38"/>
        <v/>
      </c>
      <c r="N319" s="26" t="str">
        <f t="shared" si="39"/>
        <v/>
      </c>
      <c r="O319" s="27" t="str">
        <f t="shared" si="40"/>
        <v/>
      </c>
    </row>
    <row r="320" spans="1:15" s="7" customFormat="1" ht="15.6" x14ac:dyDescent="0.25">
      <c r="A320" s="79" t="str">
        <f t="shared" si="41"/>
        <v/>
      </c>
      <c r="B320" s="23"/>
      <c r="C320" s="84"/>
      <c r="D320" s="28" t="str">
        <f>IF(C320="","",VLOOKUP(C320,'بيانات الموظفين'!$B$3:$I$117,2,0))</f>
        <v/>
      </c>
      <c r="E320" s="24"/>
      <c r="F320" s="24"/>
      <c r="G320" s="60"/>
      <c r="H320" s="29" t="str">
        <f>IF(C320="","",VLOOKUP(C320,'بيانات الموظفين'!$B$3:$I$117,6,0))</f>
        <v/>
      </c>
      <c r="I320" s="29" t="str">
        <f>IF(C320="","",VLOOKUP(C320,'بيانات الموظفين'!$B$3:$I$117,7,0))</f>
        <v/>
      </c>
      <c r="J320" s="62" t="str">
        <f t="shared" si="35"/>
        <v/>
      </c>
      <c r="K320" s="25" t="str">
        <f t="shared" si="36"/>
        <v/>
      </c>
      <c r="L320" s="26" t="str">
        <f t="shared" si="37"/>
        <v/>
      </c>
      <c r="M320" s="26" t="str">
        <f t="shared" si="38"/>
        <v/>
      </c>
      <c r="N320" s="26" t="str">
        <f t="shared" si="39"/>
        <v/>
      </c>
      <c r="O320" s="27" t="str">
        <f t="shared" si="40"/>
        <v/>
      </c>
    </row>
    <row r="321" spans="1:18" s="7" customFormat="1" ht="15.6" x14ac:dyDescent="0.25">
      <c r="A321" s="79" t="str">
        <f t="shared" si="41"/>
        <v/>
      </c>
      <c r="B321" s="23"/>
      <c r="C321" s="84"/>
      <c r="D321" s="28" t="str">
        <f>IF(C321="","",VLOOKUP(C321,'بيانات الموظفين'!$B$3:$I$117,2,0))</f>
        <v/>
      </c>
      <c r="E321" s="24"/>
      <c r="F321" s="24"/>
      <c r="G321" s="60"/>
      <c r="H321" s="29" t="str">
        <f>IF(C321="","",VLOOKUP(C321,'بيانات الموظفين'!$B$3:$I$117,6,0))</f>
        <v/>
      </c>
      <c r="I321" s="29" t="str">
        <f>IF(C321="","",VLOOKUP(C321,'بيانات الموظفين'!$B$3:$I$117,7,0))</f>
        <v/>
      </c>
      <c r="J321" s="62" t="str">
        <f t="shared" si="35"/>
        <v/>
      </c>
      <c r="K321" s="25" t="str">
        <f t="shared" si="36"/>
        <v/>
      </c>
      <c r="L321" s="26" t="str">
        <f t="shared" si="37"/>
        <v/>
      </c>
      <c r="M321" s="26" t="str">
        <f t="shared" si="38"/>
        <v/>
      </c>
      <c r="N321" s="26" t="str">
        <f t="shared" si="39"/>
        <v/>
      </c>
      <c r="O321" s="27" t="str">
        <f t="shared" si="40"/>
        <v/>
      </c>
    </row>
    <row r="322" spans="1:18" s="7" customFormat="1" ht="15.6" x14ac:dyDescent="0.25">
      <c r="A322" s="79" t="str">
        <f t="shared" si="41"/>
        <v/>
      </c>
      <c r="B322" s="23"/>
      <c r="C322" s="84"/>
      <c r="D322" s="28" t="str">
        <f>IF(C322="","",VLOOKUP(C322,'بيانات الموظفين'!$B$3:$I$117,2,0))</f>
        <v/>
      </c>
      <c r="E322" s="24"/>
      <c r="F322" s="24"/>
      <c r="G322" s="60"/>
      <c r="H322" s="29" t="str">
        <f>IF(C322="","",VLOOKUP(C322,'بيانات الموظفين'!$B$3:$I$117,6,0))</f>
        <v/>
      </c>
      <c r="I322" s="29" t="str">
        <f>IF(C322="","",VLOOKUP(C322,'بيانات الموظفين'!$B$3:$I$117,7,0))</f>
        <v/>
      </c>
      <c r="J322" s="62" t="str">
        <f t="shared" si="35"/>
        <v/>
      </c>
      <c r="K322" s="25" t="str">
        <f t="shared" si="36"/>
        <v/>
      </c>
      <c r="L322" s="26" t="str">
        <f t="shared" si="37"/>
        <v/>
      </c>
      <c r="M322" s="26" t="str">
        <f t="shared" si="38"/>
        <v/>
      </c>
      <c r="N322" s="26" t="str">
        <f t="shared" si="39"/>
        <v/>
      </c>
      <c r="O322" s="27" t="str">
        <f t="shared" si="40"/>
        <v/>
      </c>
    </row>
    <row r="323" spans="1:18" s="7" customFormat="1" ht="15.6" x14ac:dyDescent="0.25">
      <c r="A323" s="79" t="str">
        <f t="shared" si="41"/>
        <v/>
      </c>
      <c r="B323" s="23"/>
      <c r="C323" s="84"/>
      <c r="D323" s="28" t="str">
        <f>IF(C323="","",VLOOKUP(C323,'بيانات الموظفين'!$B$3:$I$117,2,0))</f>
        <v/>
      </c>
      <c r="E323" s="24"/>
      <c r="F323" s="24"/>
      <c r="G323" s="60"/>
      <c r="H323" s="29" t="str">
        <f>IF(C323="","",VLOOKUP(C323,'بيانات الموظفين'!$B$3:$I$117,6,0))</f>
        <v/>
      </c>
      <c r="I323" s="29" t="str">
        <f>IF(C323="","",VLOOKUP(C323,'بيانات الموظفين'!$B$3:$I$117,7,0))</f>
        <v/>
      </c>
      <c r="J323" s="62" t="str">
        <f t="shared" si="35"/>
        <v/>
      </c>
      <c r="K323" s="25" t="str">
        <f t="shared" si="36"/>
        <v/>
      </c>
      <c r="L323" s="26" t="str">
        <f t="shared" si="37"/>
        <v/>
      </c>
      <c r="M323" s="26" t="str">
        <f t="shared" si="38"/>
        <v/>
      </c>
      <c r="N323" s="26" t="str">
        <f t="shared" si="39"/>
        <v/>
      </c>
      <c r="O323" s="27" t="str">
        <f t="shared" si="40"/>
        <v/>
      </c>
    </row>
    <row r="324" spans="1:18" s="7" customFormat="1" ht="15.6" x14ac:dyDescent="0.25">
      <c r="A324" s="79" t="str">
        <f t="shared" si="41"/>
        <v/>
      </c>
      <c r="B324" s="23"/>
      <c r="C324" s="84"/>
      <c r="D324" s="28" t="str">
        <f>IF(C324="","",VLOOKUP(C324,'بيانات الموظفين'!$B$3:$I$117,2,0))</f>
        <v/>
      </c>
      <c r="E324" s="24"/>
      <c r="F324" s="24"/>
      <c r="G324" s="60"/>
      <c r="H324" s="29" t="str">
        <f>IF(C324="","",VLOOKUP(C324,'بيانات الموظفين'!$B$3:$I$117,6,0))</f>
        <v/>
      </c>
      <c r="I324" s="29" t="str">
        <f>IF(C324="","",VLOOKUP(C324,'بيانات الموظفين'!$B$3:$I$117,7,0))</f>
        <v/>
      </c>
      <c r="J324" s="62" t="str">
        <f t="shared" si="35"/>
        <v/>
      </c>
      <c r="K324" s="25" t="str">
        <f t="shared" si="36"/>
        <v/>
      </c>
      <c r="L324" s="26" t="str">
        <f t="shared" si="37"/>
        <v/>
      </c>
      <c r="M324" s="26" t="str">
        <f t="shared" si="38"/>
        <v/>
      </c>
      <c r="N324" s="26" t="str">
        <f t="shared" si="39"/>
        <v/>
      </c>
      <c r="O324" s="27" t="str">
        <f t="shared" si="40"/>
        <v/>
      </c>
    </row>
    <row r="325" spans="1:18" s="7" customFormat="1" ht="15.6" x14ac:dyDescent="0.25">
      <c r="A325" s="79" t="str">
        <f t="shared" si="41"/>
        <v/>
      </c>
      <c r="B325" s="23"/>
      <c r="C325" s="84"/>
      <c r="D325" s="28" t="str">
        <f>IF(C325="","",VLOOKUP(C325,'بيانات الموظفين'!$B$3:$I$117,2,0))</f>
        <v/>
      </c>
      <c r="E325" s="24"/>
      <c r="F325" s="24"/>
      <c r="G325" s="60"/>
      <c r="H325" s="29" t="str">
        <f>IF(C325="","",VLOOKUP(C325,'بيانات الموظفين'!$B$3:$I$117,6,0))</f>
        <v/>
      </c>
      <c r="I325" s="29" t="str">
        <f>IF(C325="","",VLOOKUP(C325,'بيانات الموظفين'!$B$3:$I$117,7,0))</f>
        <v/>
      </c>
      <c r="J325" s="62" t="str">
        <f t="shared" si="35"/>
        <v/>
      </c>
      <c r="K325" s="25" t="str">
        <f t="shared" si="36"/>
        <v/>
      </c>
      <c r="L325" s="26" t="str">
        <f t="shared" si="37"/>
        <v/>
      </c>
      <c r="M325" s="26" t="str">
        <f t="shared" si="38"/>
        <v/>
      </c>
      <c r="N325" s="26" t="str">
        <f t="shared" si="39"/>
        <v/>
      </c>
      <c r="O325" s="27" t="str">
        <f t="shared" si="40"/>
        <v/>
      </c>
    </row>
    <row r="326" spans="1:18" s="7" customFormat="1" ht="15.6" x14ac:dyDescent="0.25">
      <c r="A326" s="79" t="str">
        <f t="shared" si="41"/>
        <v/>
      </c>
      <c r="B326" s="23"/>
      <c r="C326" s="84"/>
      <c r="D326" s="28" t="str">
        <f>IF(C326="","",VLOOKUP(C326,'بيانات الموظفين'!$B$3:$I$117,2,0))</f>
        <v/>
      </c>
      <c r="E326" s="24"/>
      <c r="F326" s="24"/>
      <c r="G326" s="60"/>
      <c r="H326" s="29" t="str">
        <f>IF(C326="","",VLOOKUP(C326,'بيانات الموظفين'!$B$3:$I$117,6,0))</f>
        <v/>
      </c>
      <c r="I326" s="29" t="str">
        <f>IF(C326="","",VLOOKUP(C326,'بيانات الموظفين'!$B$3:$I$117,7,0))</f>
        <v/>
      </c>
      <c r="J326" s="62" t="str">
        <f t="shared" si="35"/>
        <v/>
      </c>
      <c r="K326" s="25" t="str">
        <f t="shared" si="36"/>
        <v/>
      </c>
      <c r="L326" s="26" t="str">
        <f t="shared" si="37"/>
        <v/>
      </c>
      <c r="M326" s="26" t="str">
        <f t="shared" si="38"/>
        <v/>
      </c>
      <c r="N326" s="26" t="str">
        <f t="shared" si="39"/>
        <v/>
      </c>
      <c r="O326" s="27" t="str">
        <f t="shared" si="40"/>
        <v/>
      </c>
    </row>
    <row r="327" spans="1:18" s="7" customFormat="1" ht="15.6" x14ac:dyDescent="0.25">
      <c r="A327" s="79" t="str">
        <f t="shared" si="41"/>
        <v/>
      </c>
      <c r="B327" s="23"/>
      <c r="C327" s="84"/>
      <c r="D327" s="28" t="str">
        <f>IF(C327="","",VLOOKUP(C327,'بيانات الموظفين'!$B$3:$I$117,2,0))</f>
        <v/>
      </c>
      <c r="E327" s="24"/>
      <c r="F327" s="24"/>
      <c r="G327" s="60"/>
      <c r="H327" s="29" t="str">
        <f>IF(C327="","",VLOOKUP(C327,'بيانات الموظفين'!$B$3:$I$117,6,0))</f>
        <v/>
      </c>
      <c r="I327" s="29" t="str">
        <f>IF(C327="","",VLOOKUP(C327,'بيانات الموظفين'!$B$3:$I$117,7,0))</f>
        <v/>
      </c>
      <c r="J327" s="62" t="str">
        <f t="shared" si="35"/>
        <v/>
      </c>
      <c r="K327" s="25" t="str">
        <f t="shared" si="36"/>
        <v/>
      </c>
      <c r="L327" s="26" t="str">
        <f t="shared" si="37"/>
        <v/>
      </c>
      <c r="M327" s="26" t="str">
        <f t="shared" si="38"/>
        <v/>
      </c>
      <c r="N327" s="26" t="str">
        <f t="shared" si="39"/>
        <v/>
      </c>
      <c r="O327" s="27" t="str">
        <f t="shared" si="40"/>
        <v/>
      </c>
    </row>
    <row r="328" spans="1:18" s="7" customFormat="1" ht="15.6" x14ac:dyDescent="0.25">
      <c r="A328" s="79" t="str">
        <f t="shared" si="41"/>
        <v/>
      </c>
      <c r="B328" s="23"/>
      <c r="C328" s="84"/>
      <c r="D328" s="28" t="str">
        <f>IF(C328="","",VLOOKUP(C328,'بيانات الموظفين'!$B$3:$I$117,2,0))</f>
        <v/>
      </c>
      <c r="E328" s="24"/>
      <c r="F328" s="24"/>
      <c r="G328" s="60"/>
      <c r="H328" s="29" t="str">
        <f>IF(C328="","",VLOOKUP(C328,'بيانات الموظفين'!$B$3:$I$117,6,0))</f>
        <v/>
      </c>
      <c r="I328" s="29" t="str">
        <f>IF(C328="","",VLOOKUP(C328,'بيانات الموظفين'!$B$3:$I$117,7,0))</f>
        <v/>
      </c>
      <c r="J328" s="62" t="str">
        <f t="shared" ref="J328:J331" si="42">IF(D328="","",I328-H328)</f>
        <v/>
      </c>
      <c r="K328" s="25" t="str">
        <f t="shared" ref="K328:K331" si="43">IF(E328&gt;H328,E328-H328,"")</f>
        <v/>
      </c>
      <c r="L328" s="26" t="str">
        <f t="shared" ref="L328:L331" si="44">IF(F328&lt;I328,I328-F328,"")</f>
        <v/>
      </c>
      <c r="M328" s="26" t="str">
        <f t="shared" ref="M328:M331" si="45">IF(SUM(K328,L328)-SUM(N328,O328)&gt;=$D$3,$D$3,"")</f>
        <v/>
      </c>
      <c r="N328" s="26" t="str">
        <f t="shared" ref="N328:N331" si="46">IF(E328&lt;H328,H328-E328,"")</f>
        <v/>
      </c>
      <c r="O328" s="27" t="str">
        <f t="shared" ref="O328:O331" si="47">IF(F328&gt;I328,F328-I328,"")</f>
        <v/>
      </c>
    </row>
    <row r="329" spans="1:18" s="7" customFormat="1" ht="15.6" x14ac:dyDescent="0.25">
      <c r="A329" s="79" t="str">
        <f t="shared" ref="A329:A331" si="48">IF(D329="","",ROW()-6)</f>
        <v/>
      </c>
      <c r="B329" s="23"/>
      <c r="C329" s="84"/>
      <c r="D329" s="28" t="str">
        <f>IF(C329="","",VLOOKUP(C329,'بيانات الموظفين'!$B$3:$I$117,2,0))</f>
        <v/>
      </c>
      <c r="E329" s="24"/>
      <c r="F329" s="24"/>
      <c r="G329" s="60"/>
      <c r="H329" s="29" t="str">
        <f>IF(C329="","",VLOOKUP(C329,'بيانات الموظفين'!$B$3:$I$117,6,0))</f>
        <v/>
      </c>
      <c r="I329" s="29" t="str">
        <f>IF(C329="","",VLOOKUP(C329,'بيانات الموظفين'!$B$3:$I$117,7,0))</f>
        <v/>
      </c>
      <c r="J329" s="62" t="str">
        <f t="shared" si="42"/>
        <v/>
      </c>
      <c r="K329" s="25" t="str">
        <f t="shared" si="43"/>
        <v/>
      </c>
      <c r="L329" s="26" t="str">
        <f t="shared" si="44"/>
        <v/>
      </c>
      <c r="M329" s="26" t="str">
        <f t="shared" si="45"/>
        <v/>
      </c>
      <c r="N329" s="26" t="str">
        <f t="shared" si="46"/>
        <v/>
      </c>
      <c r="O329" s="27" t="str">
        <f t="shared" si="47"/>
        <v/>
      </c>
    </row>
    <row r="330" spans="1:18" s="7" customFormat="1" ht="15.6" x14ac:dyDescent="0.25">
      <c r="A330" s="79" t="str">
        <f t="shared" si="48"/>
        <v/>
      </c>
      <c r="B330" s="23"/>
      <c r="C330" s="84"/>
      <c r="D330" s="28" t="str">
        <f>IF(C330="","",VLOOKUP(C330,'بيانات الموظفين'!$B$3:$I$117,2,0))</f>
        <v/>
      </c>
      <c r="E330" s="24"/>
      <c r="F330" s="24"/>
      <c r="G330" s="60"/>
      <c r="H330" s="29" t="str">
        <f>IF(C330="","",VLOOKUP(C330,'بيانات الموظفين'!$B$3:$I$117,6,0))</f>
        <v/>
      </c>
      <c r="I330" s="29" t="str">
        <f>IF(C330="","",VLOOKUP(C330,'بيانات الموظفين'!$B$3:$I$117,7,0))</f>
        <v/>
      </c>
      <c r="J330" s="62" t="str">
        <f t="shared" si="42"/>
        <v/>
      </c>
      <c r="K330" s="25" t="str">
        <f t="shared" si="43"/>
        <v/>
      </c>
      <c r="L330" s="26" t="str">
        <f t="shared" si="44"/>
        <v/>
      </c>
      <c r="M330" s="26" t="str">
        <f t="shared" si="45"/>
        <v/>
      </c>
      <c r="N330" s="26" t="str">
        <f t="shared" si="46"/>
        <v/>
      </c>
      <c r="O330" s="27" t="str">
        <f t="shared" si="47"/>
        <v/>
      </c>
    </row>
    <row r="331" spans="1:18" s="7" customFormat="1" ht="16.2" thickBot="1" x14ac:dyDescent="0.3">
      <c r="A331" s="79" t="str">
        <f t="shared" si="48"/>
        <v/>
      </c>
      <c r="B331" s="23"/>
      <c r="C331" s="84"/>
      <c r="D331" s="28" t="str">
        <f>IF(C331="","",VLOOKUP(C331,'بيانات الموظفين'!$B$3:$I$117,2,0))</f>
        <v/>
      </c>
      <c r="E331" s="24"/>
      <c r="F331" s="24"/>
      <c r="G331" s="60"/>
      <c r="H331" s="29" t="str">
        <f>IF(C331="","",VLOOKUP(C331,'بيانات الموظفين'!$B$3:$I$117,6,0))</f>
        <v/>
      </c>
      <c r="I331" s="29" t="str">
        <f>IF(C331="","",VLOOKUP(C331,'بيانات الموظفين'!$B$3:$I$117,7,0))</f>
        <v/>
      </c>
      <c r="J331" s="62" t="str">
        <f t="shared" si="42"/>
        <v/>
      </c>
      <c r="K331" s="25" t="str">
        <f t="shared" si="43"/>
        <v/>
      </c>
      <c r="L331" s="26" t="str">
        <f t="shared" si="44"/>
        <v/>
      </c>
      <c r="M331" s="26" t="str">
        <f t="shared" si="45"/>
        <v/>
      </c>
      <c r="N331" s="26" t="str">
        <f t="shared" si="46"/>
        <v/>
      </c>
      <c r="O331" s="27" t="str">
        <f t="shared" si="47"/>
        <v/>
      </c>
    </row>
    <row r="332" spans="1:18" s="89" customFormat="1" ht="16.2" thickBot="1" x14ac:dyDescent="0.35">
      <c r="A332" s="93"/>
      <c r="B332" s="94"/>
      <c r="C332" s="95"/>
      <c r="D332" s="96"/>
      <c r="E332" s="97"/>
      <c r="F332" s="97"/>
      <c r="G332" s="98">
        <f>SUM(G7:G331)</f>
        <v>16.957638888888873</v>
      </c>
      <c r="H332" s="99"/>
      <c r="I332" s="99"/>
      <c r="J332" s="98">
        <f t="shared" ref="J332:O332" si="49">SUM(J7:J331)</f>
        <v>18.374999999999947</v>
      </c>
      <c r="K332" s="98">
        <f t="shared" si="49"/>
        <v>0.10347222222221297</v>
      </c>
      <c r="L332" s="98">
        <f t="shared" si="49"/>
        <v>1.3138888888888784</v>
      </c>
      <c r="M332" s="98">
        <f t="shared" si="49"/>
        <v>0.15277777777777771</v>
      </c>
      <c r="N332" s="98">
        <f t="shared" si="49"/>
        <v>0</v>
      </c>
      <c r="O332" s="100">
        <f t="shared" si="49"/>
        <v>0</v>
      </c>
    </row>
    <row r="333" spans="1:18" s="89" customFormat="1" ht="15.6" x14ac:dyDescent="0.3">
      <c r="B333" s="90"/>
      <c r="D333" s="91"/>
      <c r="E333" s="91"/>
      <c r="K333" s="101">
        <f>K332+L332</f>
        <v>1.4173611111110915</v>
      </c>
      <c r="N333" s="101">
        <f>N332+O332</f>
        <v>0</v>
      </c>
      <c r="P333" s="102"/>
      <c r="R333" s="102"/>
    </row>
  </sheetData>
  <autoFilter ref="B6:G333" xr:uid="{00000000-0001-0000-0000-000000000000}"/>
  <mergeCells count="9">
    <mergeCell ref="N4:N5"/>
    <mergeCell ref="O4:O5"/>
    <mergeCell ref="A2:O2"/>
    <mergeCell ref="A3:B3"/>
    <mergeCell ref="E5:G5"/>
    <mergeCell ref="H5:J5"/>
    <mergeCell ref="K4:K5"/>
    <mergeCell ref="L4:L5"/>
    <mergeCell ref="M4:M5"/>
  </mergeCells>
  <conditionalFormatting sqref="N7:O331">
    <cfRule type="notContainsBlanks" dxfId="2" priority="3">
      <formula>LEN(TRIM(N7))&gt;0</formula>
    </cfRule>
  </conditionalFormatting>
  <conditionalFormatting sqref="K7:M331">
    <cfRule type="notContainsBlanks" dxfId="1" priority="2">
      <formula>LEN(TRIM(K7))&gt;0</formula>
    </cfRule>
  </conditionalFormatting>
  <conditionalFormatting sqref="K7:L331 N7:O331">
    <cfRule type="cellIs" dxfId="0" priority="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fitToPage="1"/>
  </sheetPr>
  <dimension ref="A1:K21"/>
  <sheetViews>
    <sheetView showGridLines="0" rightToLeft="1" tabSelected="1" zoomScale="115" zoomScaleNormal="115" zoomScaleSheetLayoutView="85" workbookViewId="0">
      <selection activeCell="M8" sqref="M8"/>
    </sheetView>
  </sheetViews>
  <sheetFormatPr defaultColWidth="9" defaultRowHeight="13.8" x14ac:dyDescent="0.25"/>
  <cols>
    <col min="1" max="1" width="9" style="63"/>
    <col min="2" max="2" width="5.59765625" style="63" customWidth="1"/>
    <col min="3" max="4" width="11.19921875" style="63" customWidth="1"/>
    <col min="5" max="5" width="10.296875" style="63" customWidth="1"/>
    <col min="6" max="6" width="9" style="63" customWidth="1"/>
    <col min="7" max="7" width="10.296875" style="74" customWidth="1"/>
    <col min="8" max="8" width="9.59765625" style="74" customWidth="1"/>
    <col min="9" max="9" width="8.69921875" style="74" customWidth="1"/>
    <col min="10" max="10" width="11.19921875" style="74" customWidth="1"/>
    <col min="11" max="11" width="10.8984375" style="74" customWidth="1"/>
    <col min="12" max="16384" width="9" style="63"/>
  </cols>
  <sheetData>
    <row r="1" spans="1:11" s="4" customFormat="1" ht="66.599999999999994" customHeight="1" thickBot="1" x14ac:dyDescent="0.3">
      <c r="A1" s="9"/>
      <c r="B1" s="9"/>
      <c r="C1" s="9"/>
      <c r="D1" s="9"/>
      <c r="E1" s="9"/>
      <c r="F1" s="9"/>
      <c r="G1" s="9"/>
    </row>
    <row r="2" spans="1:11" s="4" customFormat="1" ht="27" customHeight="1" thickBot="1" x14ac:dyDescent="0.3">
      <c r="A2" s="9"/>
      <c r="B2" s="15"/>
      <c r="C2" s="15"/>
      <c r="D2" s="15"/>
      <c r="E2" s="15"/>
      <c r="F2" s="15"/>
      <c r="G2" s="9"/>
      <c r="J2" s="18" t="s">
        <v>1</v>
      </c>
      <c r="K2" s="16">
        <v>44197</v>
      </c>
    </row>
    <row r="3" spans="1:11" s="4" customFormat="1" ht="27.6" customHeight="1" thickBot="1" x14ac:dyDescent="0.3">
      <c r="A3" s="9"/>
      <c r="B3" s="117" t="s">
        <v>20</v>
      </c>
      <c r="C3" s="118"/>
      <c r="D3" s="103">
        <v>22</v>
      </c>
      <c r="E3" s="77" t="s">
        <v>19</v>
      </c>
      <c r="F3" s="120" t="str">
        <f>IF(D3="","",VLOOKUP(D3,'بيانات الموظفين'!$B$3:$I$117,2,0))</f>
        <v>راشد على</v>
      </c>
      <c r="G3" s="120"/>
      <c r="H3" s="121"/>
      <c r="J3" s="17" t="s">
        <v>18</v>
      </c>
      <c r="K3" s="16">
        <v>44561</v>
      </c>
    </row>
    <row r="4" spans="1:11" s="4" customFormat="1" x14ac:dyDescent="0.25">
      <c r="A4" s="9"/>
      <c r="B4" s="9"/>
      <c r="C4" s="9"/>
      <c r="D4" s="5"/>
      <c r="E4" s="3"/>
      <c r="F4" s="5"/>
    </row>
    <row r="5" spans="1:11" s="4" customFormat="1" ht="32.4" customHeight="1" x14ac:dyDescent="0.25">
      <c r="B5" s="19" t="s">
        <v>15</v>
      </c>
      <c r="C5" s="20" t="s">
        <v>10</v>
      </c>
      <c r="D5" s="21" t="s">
        <v>2</v>
      </c>
      <c r="E5" s="21" t="s">
        <v>3</v>
      </c>
      <c r="F5" s="21" t="s">
        <v>4</v>
      </c>
      <c r="G5" s="21" t="s">
        <v>5</v>
      </c>
      <c r="H5" s="21" t="s">
        <v>6</v>
      </c>
      <c r="I5" s="21" t="s">
        <v>7</v>
      </c>
      <c r="J5" s="21" t="s">
        <v>8</v>
      </c>
      <c r="K5" s="22" t="s">
        <v>9</v>
      </c>
    </row>
    <row r="6" spans="1:11" s="4" customFormat="1" ht="17.399999999999999" x14ac:dyDescent="0.25">
      <c r="B6" s="13">
        <f>IF(C6="","",ROW()-5)</f>
        <v>1</v>
      </c>
      <c r="C6" s="71" cm="1">
        <f t="array" ref="C6">IFERROR(INDEX(سبتمبر!$B$7:$O$958,SMALL(IF(التقارير!$K$2&lt;=سبتمبر!$B$7:$B$958,IF(التقارير!$K$3&gt;=سبتمبر!$B$7:$B$958,IF(التقارير!$F$3=سبتمبر!$D$7:$D$958,ROW(سبتمبر!$B$7:$O$958)-3))),ROW($A1)),MATCH(التقارير!C$5,سبتمبر!$B$6:$AA$6,0)),"")</f>
        <v>44444</v>
      </c>
      <c r="D6" s="64" cm="1">
        <f t="array" ref="D6">IFERROR(INDEX(سبتمبر!$B$7:$O$958,SMALL(IF(التقارير!$K$2&lt;=سبتمبر!$B$7:$B$958,IF(التقارير!$K$3&gt;=سبتمبر!$B$7:$B$958,IF(التقارير!$F$3=سبتمبر!$D$7:$D$958,ROW(سبتمبر!$B$7:$O$958)-3))),ROW($B1)),MATCH(التقارير!D$5,سبتمبر!$B$6:$AA$6,0)),"")</f>
        <v>0.29166666666666702</v>
      </c>
      <c r="E6" s="64" cm="1">
        <f t="array" ref="E6">IFERROR(INDEX(سبتمبر!$B$7:$O$958,SMALL(IF(التقارير!$K$2&lt;=سبتمبر!$B$7:$B$958,IF(التقارير!$K$3&gt;=سبتمبر!$B$7:$B$958,IF(التقارير!$F$3=سبتمبر!$D$7:$D$958,ROW(سبتمبر!$B$7:$O$958)-3))),ROW($B1)),MATCH(التقارير!E$5,سبتمبر!$B$6:$AA$6,0)),"")</f>
        <v>0.55625000000000002</v>
      </c>
      <c r="F6" s="65" cm="1">
        <f t="array" ref="F6">IFERROR(INDEX(سبتمبر!$B$7:$O$958,SMALL(IF(التقارير!$K$2&lt;=سبتمبر!$B$7:$B$958,IF(التقارير!$K$3&gt;=سبتمبر!$B$7:$B$958,IF(التقارير!$F$3=سبتمبر!$D$7:$D$958,ROW(سبتمبر!$B$7:$O$958)-3))),ROW($B1)),MATCH(التقارير!F$5,سبتمبر!$B$6:$AA$6,0)),"")</f>
        <v>0.264583333333333</v>
      </c>
      <c r="G6" s="68" t="str" cm="1">
        <f t="array" ref="G6">IFERROR(INDEX(سبتمبر!$B$7:$O$958,SMALL(IF(التقارير!$K$2&lt;=سبتمبر!$B$7:$B$958,IF(التقارير!$K$3&gt;=سبتمبر!$B$7:$B$958,IF(التقارير!$F$3=سبتمبر!$D$7:$D$958,ROW(سبتمبر!$B$7:$O$958)-3))),ROW($B1)),MATCH(التقارير!G$5,سبتمبر!$B$6:$AA$6,0)),"")</f>
        <v/>
      </c>
      <c r="H6" s="68" cm="1">
        <f t="array" ref="H6">IFERROR(INDEX(سبتمبر!$B$7:$O$958,SMALL(IF(التقارير!$K$2&lt;=سبتمبر!$B$7:$B$958,IF(التقارير!$K$3&gt;=سبتمبر!$B$7:$B$958,IF(التقارير!$F$3=سبتمبر!$D$7:$D$958,ROW(سبتمبر!$B$7:$O$958)-3))),ROW($B1)),MATCH(التقارير!H$5,سبتمبر!$B$6:$AA$6,0)),"")</f>
        <v>2.7083333333333015E-2</v>
      </c>
      <c r="I6" s="68" cm="1">
        <f t="array" ref="I6">IFERROR(INDEX(سبتمبر!$B$7:$O$958,SMALL(IF(التقارير!$K$2&lt;=سبتمبر!$B$7:$B$958,IF(التقارير!$K$3&gt;=سبتمبر!$B$7:$B$958,IF(التقارير!$F$3=سبتمبر!$D$7:$D$958,ROW(سبتمبر!$B$7:$O$958)-3))),ROW($B1)),MATCH(التقارير!I$5,سبتمبر!$B$6:$AA$6,0)),"")</f>
        <v>3.472222222222222E-3</v>
      </c>
      <c r="J6" s="68" t="str" cm="1">
        <f t="array" ref="J6">IFERROR(INDEX(سبتمبر!$B$7:$O$958,SMALL(IF(التقارير!$K$2&lt;=سبتمبر!$B$7:$B$958,IF(التقارير!$K$3&gt;=سبتمبر!$B$7:$B$958,IF(التقارير!$F$3=سبتمبر!$D$7:$D$958,ROW(سبتمبر!$B$7:$O$958)-3))),ROW($B1)),MATCH(التقارير!J$5,سبتمبر!$B$6:$AA$6,0)),"")</f>
        <v/>
      </c>
      <c r="K6" s="69" t="str" cm="1">
        <f t="array" ref="K6">IFERROR(INDEX(سبتمبر!$B$7:$O$958,SMALL(IF(التقارير!$K$2&lt;=سبتمبر!$B$7:$B$958,IF(التقارير!$K$3&gt;=سبتمبر!$B$7:$B$958,IF(التقارير!$F$3=سبتمبر!$D$7:$D$958,ROW(سبتمبر!$B$7:$O$958)-3))),ROW($B1)),MATCH(التقارير!K$5,سبتمبر!$B$6:$AA$6,0)),"")</f>
        <v/>
      </c>
    </row>
    <row r="7" spans="1:11" s="4" customFormat="1" ht="17.399999999999999" x14ac:dyDescent="0.25">
      <c r="B7" s="14">
        <f t="shared" ref="B7:B20" si="0">IF(C7="","",ROW()-5)</f>
        <v>2</v>
      </c>
      <c r="C7" s="72" cm="1">
        <f t="array" ref="C7">IFERROR(INDEX(سبتمبر!$B$7:$O$958,SMALL(IF(التقارير!$K$2&lt;=سبتمبر!$B$7:$B$958,IF(التقارير!$K$3&gt;=سبتمبر!$B$7:$B$958,IF(التقارير!$F$3=سبتمبر!$D$7:$D$958,ROW(سبتمبر!$B$7:$O$958)-3))),ROW($A2)),MATCH(التقارير!C$5,سبتمبر!$B$6:$AA$6,0)),"")</f>
        <v>44445</v>
      </c>
      <c r="D7" s="66" cm="1">
        <f t="array" ref="D7">IFERROR(INDEX(سبتمبر!$B$7:$O$958,SMALL(IF(التقارير!$K$2&lt;=سبتمبر!$B$7:$B$958,IF(التقارير!$K$3&gt;=سبتمبر!$B$7:$B$958,IF(التقارير!$F$3=سبتمبر!$D$7:$D$958,ROW(سبتمبر!$B$7:$O$958)-3))),ROW($B2)),MATCH(التقارير!D$5,سبتمبر!$B$6:$AA$6,0)),"")</f>
        <v>0.29444444444444445</v>
      </c>
      <c r="E7" s="66" cm="1">
        <f t="array" ref="E7">IFERROR(INDEX(سبتمبر!$B$7:$O$958,SMALL(IF(التقارير!$K$2&lt;=سبتمبر!$B$7:$B$958,IF(التقارير!$K$3&gt;=سبتمبر!$B$7:$B$958,IF(التقارير!$F$3=سبتمبر!$D$7:$D$958,ROW(سبتمبر!$B$7:$O$958)-3))),ROW($B2)),MATCH(التقارير!E$5,سبتمبر!$B$6:$AA$6,0)),"")</f>
        <v>0.58333333333333304</v>
      </c>
      <c r="F7" s="65" cm="1">
        <f t="array" ref="F7">IFERROR(INDEX(سبتمبر!$B$7:$O$958,SMALL(IF(التقارير!$K$2&lt;=سبتمبر!$B$7:$B$958,IF(التقارير!$K$3&gt;=سبتمبر!$B$7:$B$958,IF(التقارير!$F$3=سبتمبر!$D$7:$D$958,ROW(سبتمبر!$B$7:$O$958)-3))),ROW($B2)),MATCH(التقارير!F$5,سبتمبر!$B$6:$AA$6,0)),"")</f>
        <v>0.28888888888888858</v>
      </c>
      <c r="G7" s="67" cm="1">
        <f t="array" ref="G7">IFERROR(INDEX(سبتمبر!$B$7:$O$958,SMALL(IF(التقارير!$K$2&lt;=سبتمبر!$B$7:$B$958,IF(التقارير!$K$3&gt;=سبتمبر!$B$7:$B$958,IF(التقارير!$F$3=سبتمبر!$D$7:$D$958,ROW(سبتمبر!$B$7:$O$958)-3))),ROW($B2)),MATCH(التقارير!G$5,سبتمبر!$B$6:$AA$6,0)),"")</f>
        <v>2.7777777777774348E-3</v>
      </c>
      <c r="H7" s="67" t="str" cm="1">
        <f t="array" ref="H7">IFERROR(INDEX(سبتمبر!$B$7:$O$958,SMALL(IF(التقارير!$K$2&lt;=سبتمبر!$B$7:$B$958,IF(التقارير!$K$3&gt;=سبتمبر!$B$7:$B$958,IF(التقارير!$F$3=سبتمبر!$D$7:$D$958,ROW(سبتمبر!$B$7:$O$958)-3))),ROW($B2)),MATCH(التقارير!H$5,سبتمبر!$B$6:$AA$6,0)),"")</f>
        <v/>
      </c>
      <c r="I7" s="67" t="str" cm="1">
        <f t="array" ref="I7">IFERROR(INDEX(سبتمبر!$B$7:$O$958,SMALL(IF(التقارير!$K$2&lt;=سبتمبر!$B$7:$B$958,IF(التقارير!$K$3&gt;=سبتمبر!$B$7:$B$958,IF(التقارير!$F$3=سبتمبر!$D$7:$D$958,ROW(سبتمبر!$B$7:$O$958)-3))),ROW($B2)),MATCH(التقارير!I$5,سبتمبر!$B$6:$AA$6,0)),"")</f>
        <v/>
      </c>
      <c r="J7" s="67" t="str" cm="1">
        <f t="array" ref="J7">IFERROR(INDEX(سبتمبر!$B$7:$O$958,SMALL(IF(التقارير!$K$2&lt;=سبتمبر!$B$7:$B$958,IF(التقارير!$K$3&gt;=سبتمبر!$B$7:$B$958,IF(التقارير!$F$3=سبتمبر!$D$7:$D$958,ROW(سبتمبر!$B$7:$O$958)-3))),ROW($B2)),MATCH(التقارير!J$5,سبتمبر!$B$6:$AA$6,0)),"")</f>
        <v/>
      </c>
      <c r="K7" s="70" t="str" cm="1">
        <f t="array" ref="K7">IFERROR(INDEX(سبتمبر!$B$7:$O$958,SMALL(IF(التقارير!$K$2&lt;=سبتمبر!$B$7:$B$958,IF(التقارير!$K$3&gt;=سبتمبر!$B$7:$B$958,IF(التقارير!$F$3=سبتمبر!$D$7:$D$958,ROW(سبتمبر!$B$7:$O$958)-3))),ROW($B2)),MATCH(التقارير!K$5,سبتمبر!$B$6:$AA$6,0)),"")</f>
        <v/>
      </c>
    </row>
    <row r="8" spans="1:11" s="4" customFormat="1" ht="17.399999999999999" x14ac:dyDescent="0.25">
      <c r="B8" s="14">
        <f t="shared" si="0"/>
        <v>3</v>
      </c>
      <c r="C8" s="72" cm="1">
        <f t="array" ref="C8">IFERROR(INDEX(سبتمبر!$B$7:$O$958,SMALL(IF(التقارير!$K$2&lt;=سبتمبر!$B$7:$B$958,IF(التقارير!$K$3&gt;=سبتمبر!$B$7:$B$958,IF(التقارير!$F$3=سبتمبر!$D$7:$D$958,ROW(سبتمبر!$B$7:$O$958)-3))),ROW($A3)),MATCH(التقارير!C$5,سبتمبر!$B$6:$AA$6,0)),"")</f>
        <v>44446</v>
      </c>
      <c r="D8" s="66" cm="1">
        <f t="array" ref="D8">IFERROR(INDEX(سبتمبر!$B$7:$O$958,SMALL(IF(التقارير!$K$2&lt;=سبتمبر!$B$7:$B$958,IF(التقارير!$K$3&gt;=سبتمبر!$B$7:$B$958,IF(التقارير!$F$3=سبتمبر!$D$7:$D$958,ROW(سبتمبر!$B$7:$O$958)-3))),ROW($B3)),MATCH(التقارير!D$5,سبتمبر!$B$6:$AA$6,0)),"")</f>
        <v>0.29236111111111113</v>
      </c>
      <c r="E8" s="66" cm="1">
        <f t="array" ref="E8">IFERROR(INDEX(سبتمبر!$B$7:$O$958,SMALL(IF(التقارير!$K$2&lt;=سبتمبر!$B$7:$B$958,IF(التقارير!$K$3&gt;=سبتمبر!$B$7:$B$958,IF(التقارير!$F$3=سبتمبر!$D$7:$D$958,ROW(سبتمبر!$B$7:$O$958)-3))),ROW($B3)),MATCH(التقارير!E$5,سبتمبر!$B$6:$AA$6,0)),"")</f>
        <v>0.58333333333333304</v>
      </c>
      <c r="F8" s="65" cm="1">
        <f t="array" ref="F8">IFERROR(INDEX(سبتمبر!$B$7:$O$958,SMALL(IF(التقارير!$K$2&lt;=سبتمبر!$B$7:$B$958,IF(التقارير!$K$3&gt;=سبتمبر!$B$7:$B$958,IF(التقارير!$F$3=سبتمبر!$D$7:$D$958,ROW(سبتمبر!$B$7:$O$958)-3))),ROW($B3)),MATCH(التقارير!F$5,سبتمبر!$B$6:$AA$6,0)),"")</f>
        <v>0.29097222222222191</v>
      </c>
      <c r="G8" s="67" cm="1">
        <f t="array" ref="G8">IFERROR(INDEX(سبتمبر!$B$7:$O$958,SMALL(IF(التقارير!$K$2&lt;=سبتمبر!$B$7:$B$958,IF(التقارير!$K$3&gt;=سبتمبر!$B$7:$B$958,IF(التقارير!$F$3=سبتمبر!$D$7:$D$958,ROW(سبتمبر!$B$7:$O$958)-3))),ROW($B3)),MATCH(التقارير!G$5,سبتمبر!$B$6:$AA$6,0)),"")</f>
        <v>6.9444444444410891E-4</v>
      </c>
      <c r="H8" s="67" t="str" cm="1">
        <f t="array" ref="H8">IFERROR(INDEX(سبتمبر!$B$7:$O$958,SMALL(IF(التقارير!$K$2&lt;=سبتمبر!$B$7:$B$958,IF(التقارير!$K$3&gt;=سبتمبر!$B$7:$B$958,IF(التقارير!$F$3=سبتمبر!$D$7:$D$958,ROW(سبتمبر!$B$7:$O$958)-3))),ROW($B3)),MATCH(التقارير!H$5,سبتمبر!$B$6:$AA$6,0)),"")</f>
        <v/>
      </c>
      <c r="I8" s="67" t="str" cm="1">
        <f t="array" ref="I8">IFERROR(INDEX(سبتمبر!$B$7:$O$958,SMALL(IF(التقارير!$K$2&lt;=سبتمبر!$B$7:$B$958,IF(التقارير!$K$3&gt;=سبتمبر!$B$7:$B$958,IF(التقارير!$F$3=سبتمبر!$D$7:$D$958,ROW(سبتمبر!$B$7:$O$958)-3))),ROW($B3)),MATCH(التقارير!I$5,سبتمبر!$B$6:$AA$6,0)),"")</f>
        <v/>
      </c>
      <c r="J8" s="67" t="str" cm="1">
        <f t="array" ref="J8">IFERROR(INDEX(سبتمبر!$B$7:$O$958,SMALL(IF(التقارير!$K$2&lt;=سبتمبر!$B$7:$B$958,IF(التقارير!$K$3&gt;=سبتمبر!$B$7:$B$958,IF(التقارير!$F$3=سبتمبر!$D$7:$D$958,ROW(سبتمبر!$B$7:$O$958)-3))),ROW($B3)),MATCH(التقارير!J$5,سبتمبر!$B$6:$AA$6,0)),"")</f>
        <v/>
      </c>
      <c r="K8" s="70" t="str" cm="1">
        <f t="array" ref="K8">IFERROR(INDEX(سبتمبر!$B$7:$O$958,SMALL(IF(التقارير!$K$2&lt;=سبتمبر!$B$7:$B$958,IF(التقارير!$K$3&gt;=سبتمبر!$B$7:$B$958,IF(التقارير!$F$3=سبتمبر!$D$7:$D$958,ROW(سبتمبر!$B$7:$O$958)-3))),ROW($B3)),MATCH(التقارير!K$5,سبتمبر!$B$6:$AA$6,0)),"")</f>
        <v/>
      </c>
    </row>
    <row r="9" spans="1:11" s="4" customFormat="1" ht="17.399999999999999" x14ac:dyDescent="0.25">
      <c r="B9" s="14">
        <f t="shared" si="0"/>
        <v>4</v>
      </c>
      <c r="C9" s="72" cm="1">
        <f t="array" ref="C9">IFERROR(INDEX(سبتمبر!$B$7:$O$958,SMALL(IF(التقارير!$K$2&lt;=سبتمبر!$B$7:$B$958,IF(التقارير!$K$3&gt;=سبتمبر!$B$7:$B$958,IF(التقارير!$F$3=سبتمبر!$D$7:$D$958,ROW(سبتمبر!$B$7:$O$958)-3))),ROW($A4)),MATCH(التقارير!C$5,سبتمبر!$B$6:$AA$6,0)),"")</f>
        <v>0</v>
      </c>
      <c r="D9" s="66" cm="1">
        <f t="array" ref="D9">IFERROR(INDEX(سبتمبر!$B$7:$O$958,SMALL(IF(التقارير!$K$2&lt;=سبتمبر!$B$7:$B$958,IF(التقارير!$K$3&gt;=سبتمبر!$B$7:$B$958,IF(التقارير!$F$3=سبتمبر!$D$7:$D$958,ROW(سبتمبر!$B$7:$O$958)-3))),ROW($B4)),MATCH(التقارير!D$5,سبتمبر!$B$6:$AA$6,0)),"")</f>
        <v>0</v>
      </c>
      <c r="E9" s="66" cm="1">
        <f t="array" ref="E9">IFERROR(INDEX(سبتمبر!$B$7:$O$958,SMALL(IF(التقارير!$K$2&lt;=سبتمبر!$B$7:$B$958,IF(التقارير!$K$3&gt;=سبتمبر!$B$7:$B$958,IF(التقارير!$F$3=سبتمبر!$D$7:$D$958,ROW(سبتمبر!$B$7:$O$958)-3))),ROW($B4)),MATCH(التقارير!E$5,سبتمبر!$B$6:$AA$6,0)),"")</f>
        <v>0</v>
      </c>
      <c r="F9" s="66" cm="1">
        <f t="array" ref="F9">IFERROR(INDEX(سبتمبر!$B$7:$O$958,SMALL(IF(التقارير!$K$2&lt;=سبتمبر!$B$7:$B$958,IF(التقارير!$K$3&gt;=سبتمبر!$B$7:$B$958,IF(التقارير!$F$3=سبتمبر!$D$7:$D$958,ROW(سبتمبر!$B$7:$O$958)-3))),ROW($B4)),MATCH(التقارير!F$5,سبتمبر!$B$6:$AA$6,0)),"")</f>
        <v>0</v>
      </c>
      <c r="G9" s="104" t="str" cm="1">
        <f t="array" ref="G9">IFERROR(INDEX(سبتمبر!$B$7:$O$958,SMALL(IF(التقارير!$K$2&lt;=سبتمبر!$B$7:$B$958,IF(التقارير!$K$3&gt;=سبتمبر!$B$7:$B$958,IF(التقارير!$F$3=سبتمبر!$D$7:$D$958,ROW(سبتمبر!$B$7:$O$958)-3))),ROW($B4)),MATCH(التقارير!G$5,سبتمبر!$B$6:$AA$6,0)),"")</f>
        <v/>
      </c>
      <c r="H9" s="104" t="str" cm="1">
        <f t="array" ref="H9">IFERROR(INDEX(سبتمبر!$B$7:$O$958,SMALL(IF(التقارير!$K$2&lt;=سبتمبر!$B$7:$B$958,IF(التقارير!$K$3&gt;=سبتمبر!$B$7:$B$958,IF(التقارير!$F$3=سبتمبر!$D$7:$D$958,ROW(سبتمبر!$B$7:$O$958)-3))),ROW($B4)),MATCH(التقارير!H$5,سبتمبر!$B$6:$AA$6,0)),"")</f>
        <v/>
      </c>
      <c r="I9" s="104" t="str" cm="1">
        <f t="array" ref="I9">IFERROR(INDEX(سبتمبر!$B$7:$O$958,SMALL(IF(التقارير!$K$2&lt;=سبتمبر!$B$7:$B$958,IF(التقارير!$K$3&gt;=سبتمبر!$B$7:$B$958,IF(التقارير!$F$3=سبتمبر!$D$7:$D$958,ROW(سبتمبر!$B$7:$O$958)-3))),ROW($B4)),MATCH(التقارير!I$5,سبتمبر!$B$6:$AA$6,0)),"")</f>
        <v/>
      </c>
      <c r="J9" s="104" t="str" cm="1">
        <f t="array" ref="J9">IFERROR(INDEX(سبتمبر!$B$7:$O$958,SMALL(IF(التقارير!$K$2&lt;=سبتمبر!$B$7:$B$958,IF(التقارير!$K$3&gt;=سبتمبر!$B$7:$B$958,IF(التقارير!$F$3=سبتمبر!$D$7:$D$958,ROW(سبتمبر!$B$7:$O$958)-3))),ROW($B4)),MATCH(التقارير!J$5,سبتمبر!$B$6:$AA$6,0)),"")</f>
        <v/>
      </c>
      <c r="K9" s="105" t="str" cm="1">
        <f t="array" ref="K9">IFERROR(INDEX(سبتمبر!$B$7:$O$958,SMALL(IF(التقارير!$K$2&lt;=سبتمبر!$B$7:$B$958,IF(التقارير!$K$3&gt;=سبتمبر!$B$7:$B$958,IF(التقارير!$F$3=سبتمبر!$D$7:$D$958,ROW(سبتمبر!$B$7:$O$958)-3))),ROW($B4)),MATCH(التقارير!K$5,سبتمبر!$B$6:$AA$6,0)),"")</f>
        <v/>
      </c>
    </row>
    <row r="10" spans="1:11" s="4" customFormat="1" ht="17.399999999999999" x14ac:dyDescent="0.25">
      <c r="B10" s="14" t="str">
        <f t="shared" si="0"/>
        <v/>
      </c>
      <c r="C10" s="72" t="str" cm="1">
        <f t="array" ref="C10">IFERROR(INDEX(سبتمبر!$B$7:$O$958,SMALL(IF(التقارير!$K$2&lt;=سبتمبر!$B$7:$B$958,IF(التقارير!$K$3&gt;=سبتمبر!$B$7:$B$958,IF(التقارير!$F$3=سبتمبر!$D$7:$D$958,ROW(سبتمبر!$B$7:$O$958)-3))),ROW($B5)),MATCH(التقارير!C$5,سبتمبر!$B$6:$AA$6,0)),"")</f>
        <v/>
      </c>
      <c r="D10" s="66" t="str" cm="1">
        <f t="array" ref="D10">IFERROR(INDEX(سبتمبر!$B$7:$O$958,SMALL(IF(التقارير!$K$2&lt;=سبتمبر!$B$7:$B$958,IF(التقارير!$K$3&gt;=سبتمبر!$B$7:$B$958,IF(التقارير!$F$3=سبتمبر!$D$7:$D$958,ROW(سبتمبر!$B$7:$O$958)-3))),ROW($B5)),MATCH(التقارير!D$5,سبتمبر!$B$6:$AA$6,0)),"")</f>
        <v/>
      </c>
      <c r="E10" s="66" t="str" cm="1">
        <f t="array" ref="E10">IFERROR(INDEX(سبتمبر!$B$7:$O$958,SMALL(IF(التقارير!$K$2&lt;=سبتمبر!$B$7:$B$958,IF(التقارير!$K$3&gt;=سبتمبر!$B$7:$B$958,IF(التقارير!$F$3=سبتمبر!$D$7:$D$958,ROW(سبتمبر!$B$7:$O$958)-3))),ROW($B5)),MATCH(التقارير!E$5,سبتمبر!$B$6:$AA$6,0)),"")</f>
        <v/>
      </c>
      <c r="F10" s="66" t="str" cm="1">
        <f t="array" ref="F10">IFERROR(INDEX(سبتمبر!$B$7:$O$958,SMALL(IF(التقارير!$K$2&lt;=سبتمبر!$B$7:$B$958,IF(التقارير!$K$3&gt;=سبتمبر!$B$7:$B$958,IF(التقارير!$F$3=سبتمبر!$D$7:$D$958,ROW(سبتمبر!$B$7:$O$958)-3))),ROW($B5)),MATCH(التقارير!F$5,سبتمبر!$B$6:$AA$6,0)),"")</f>
        <v/>
      </c>
      <c r="G10" s="104" t="str" cm="1">
        <f t="array" ref="G10">IFERROR(INDEX(سبتمبر!$B$7:$O$958,SMALL(IF(التقارير!$K$2&lt;=سبتمبر!$B$7:$B$958,IF(التقارير!$K$3&gt;=سبتمبر!$B$7:$B$958,IF(التقارير!$F$3=سبتمبر!$D$7:$D$958,ROW(سبتمبر!$B$7:$O$958)-3))),ROW($B5)),MATCH(التقارير!G$5,سبتمبر!$B$6:$AA$6,0)),"")</f>
        <v/>
      </c>
      <c r="H10" s="104" t="str" cm="1">
        <f t="array" ref="H10">IFERROR(INDEX(سبتمبر!$B$7:$O$958,SMALL(IF(التقارير!$K$2&lt;=سبتمبر!$B$7:$B$958,IF(التقارير!$K$3&gt;=سبتمبر!$B$7:$B$958,IF(التقارير!$F$3=سبتمبر!$D$7:$D$958,ROW(سبتمبر!$B$7:$O$958)-3))),ROW($B5)),MATCH(التقارير!H$5,سبتمبر!$B$6:$AA$6,0)),"")</f>
        <v/>
      </c>
      <c r="I10" s="104" t="str" cm="1">
        <f t="array" ref="I10">IFERROR(INDEX(سبتمبر!$B$7:$O$958,SMALL(IF(التقارير!$K$2&lt;=سبتمبر!$B$7:$B$958,IF(التقارير!$K$3&gt;=سبتمبر!$B$7:$B$958,IF(التقارير!$F$3=سبتمبر!$D$7:$D$958,ROW(سبتمبر!$B$7:$O$958)-3))),ROW($B5)),MATCH(التقارير!I$5,سبتمبر!$B$6:$AA$6,0)),"")</f>
        <v/>
      </c>
      <c r="J10" s="104" t="str" cm="1">
        <f t="array" ref="J10">IFERROR(INDEX(سبتمبر!$B$7:$O$958,SMALL(IF(التقارير!$K$2&lt;=سبتمبر!$B$7:$B$958,IF(التقارير!$K$3&gt;=سبتمبر!$B$7:$B$958,IF(التقارير!$F$3=سبتمبر!$D$7:$D$958,ROW(سبتمبر!$B$7:$O$958)-3))),ROW($B5)),MATCH(التقارير!J$5,سبتمبر!$B$6:$AA$6,0)),"")</f>
        <v/>
      </c>
      <c r="K10" s="105" t="str" cm="1">
        <f t="array" ref="K10">IFERROR(INDEX(سبتمبر!$B$7:$O$958,SMALL(IF(التقارير!$K$2&lt;=سبتمبر!$B$7:$B$958,IF(التقارير!$K$3&gt;=سبتمبر!$B$7:$B$958,IF(التقارير!$F$3=سبتمبر!$D$7:$D$958,ROW(سبتمبر!$B$7:$O$958)-3))),ROW($B5)),MATCH(التقارير!K$5,سبتمبر!$B$6:$AA$6,0)),"")</f>
        <v/>
      </c>
    </row>
    <row r="11" spans="1:11" s="4" customFormat="1" ht="17.399999999999999" x14ac:dyDescent="0.25">
      <c r="B11" s="14" t="str">
        <f t="shared" si="0"/>
        <v/>
      </c>
      <c r="C11" s="72" t="str" cm="1">
        <f t="array" ref="C11">IFERROR(INDEX(سبتمبر!$B$7:$O$958,SMALL(IF(التقارير!$K$2&lt;=سبتمبر!$B$7:$B$958,IF(التقارير!$K$3&gt;=سبتمبر!$B$7:$B$958,IF(التقارير!$F$3=سبتمبر!$D$7:$D$958,ROW(سبتمبر!$B$7:$O$958)-3))),ROW($B6)),MATCH(التقارير!C$5,سبتمبر!$B$6:$AA$6,0)),"")</f>
        <v/>
      </c>
      <c r="D11" s="66" t="str" cm="1">
        <f t="array" ref="D11">IFERROR(INDEX(سبتمبر!$B$7:$O$958,SMALL(IF(التقارير!$K$2&lt;=سبتمبر!$B$7:$B$958,IF(التقارير!$K$3&gt;=سبتمبر!$B$7:$B$958,IF(التقارير!$F$3=سبتمبر!$D$7:$D$958,ROW(سبتمبر!$B$7:$O$958)-3))),ROW($B6)),MATCH(التقارير!D$5,سبتمبر!$B$6:$AA$6,0)),"")</f>
        <v/>
      </c>
      <c r="E11" s="66" t="str" cm="1">
        <f t="array" ref="E11">IFERROR(INDEX(سبتمبر!$B$7:$O$958,SMALL(IF(التقارير!$K$2&lt;=سبتمبر!$B$7:$B$958,IF(التقارير!$K$3&gt;=سبتمبر!$B$7:$B$958,IF(التقارير!$F$3=سبتمبر!$D$7:$D$958,ROW(سبتمبر!$B$7:$O$958)-3))),ROW($B6)),MATCH(التقارير!E$5,سبتمبر!$B$6:$AA$6,0)),"")</f>
        <v/>
      </c>
      <c r="F11" s="66" t="str" cm="1">
        <f t="array" ref="F11">IFERROR(INDEX(سبتمبر!$B$7:$O$958,SMALL(IF(التقارير!$K$2&lt;=سبتمبر!$B$7:$B$958,IF(التقارير!$K$3&gt;=سبتمبر!$B$7:$B$958,IF(التقارير!$F$3=سبتمبر!$D$7:$D$958,ROW(سبتمبر!$B$7:$O$958)-3))),ROW($B6)),MATCH(التقارير!F$5,سبتمبر!$B$6:$AA$6,0)),"")</f>
        <v/>
      </c>
      <c r="G11" s="104" t="str" cm="1">
        <f t="array" ref="G11">IFERROR(INDEX(سبتمبر!$B$7:$O$958,SMALL(IF(التقارير!$K$2&lt;=سبتمبر!$B$7:$B$958,IF(التقارير!$K$3&gt;=سبتمبر!$B$7:$B$958,IF(التقارير!$F$3=سبتمبر!$D$7:$D$958,ROW(سبتمبر!$B$7:$O$958)-3))),ROW($B6)),MATCH(التقارير!G$5,سبتمبر!$B$6:$AA$6,0)),"")</f>
        <v/>
      </c>
      <c r="H11" s="104" t="str" cm="1">
        <f t="array" ref="H11">IFERROR(INDEX(سبتمبر!$B$7:$O$958,SMALL(IF(التقارير!$K$2&lt;=سبتمبر!$B$7:$B$958,IF(التقارير!$K$3&gt;=سبتمبر!$B$7:$B$958,IF(التقارير!$F$3=سبتمبر!$D$7:$D$958,ROW(سبتمبر!$B$7:$O$958)-3))),ROW($B6)),MATCH(التقارير!H$5,سبتمبر!$B$6:$AA$6,0)),"")</f>
        <v/>
      </c>
      <c r="I11" s="104" t="str" cm="1">
        <f t="array" ref="I11">IFERROR(INDEX(سبتمبر!$B$7:$O$958,SMALL(IF(التقارير!$K$2&lt;=سبتمبر!$B$7:$B$958,IF(التقارير!$K$3&gt;=سبتمبر!$B$7:$B$958,IF(التقارير!$F$3=سبتمبر!$D$7:$D$958,ROW(سبتمبر!$B$7:$O$958)-3))),ROW($B6)),MATCH(التقارير!I$5,سبتمبر!$B$6:$AA$6,0)),"")</f>
        <v/>
      </c>
      <c r="J11" s="104" t="str" cm="1">
        <f t="array" ref="J11">IFERROR(INDEX(سبتمبر!$B$7:$O$958,SMALL(IF(التقارير!$K$2&lt;=سبتمبر!$B$7:$B$958,IF(التقارير!$K$3&gt;=سبتمبر!$B$7:$B$958,IF(التقارير!$F$3=سبتمبر!$D$7:$D$958,ROW(سبتمبر!$B$7:$O$958)-3))),ROW($B6)),MATCH(التقارير!J$5,سبتمبر!$B$6:$AA$6,0)),"")</f>
        <v/>
      </c>
      <c r="K11" s="105" t="str" cm="1">
        <f t="array" ref="K11">IFERROR(INDEX(سبتمبر!$B$7:$O$958,SMALL(IF(التقارير!$K$2&lt;=سبتمبر!$B$7:$B$958,IF(التقارير!$K$3&gt;=سبتمبر!$B$7:$B$958,IF(التقارير!$F$3=سبتمبر!$D$7:$D$958,ROW(سبتمبر!$B$7:$O$958)-3))),ROW($B6)),MATCH(التقارير!K$5,سبتمبر!$B$6:$AA$6,0)),"")</f>
        <v/>
      </c>
    </row>
    <row r="12" spans="1:11" s="4" customFormat="1" ht="17.399999999999999" x14ac:dyDescent="0.25">
      <c r="B12" s="14" t="str">
        <f t="shared" si="0"/>
        <v/>
      </c>
      <c r="C12" s="72" t="str" cm="1">
        <f t="array" ref="C12">IFERROR(INDEX(سبتمبر!$B$7:$O$958,SMALL(IF(التقارير!$K$2&lt;=سبتمبر!$B$7:$B$958,IF(التقارير!$K$3&gt;=سبتمبر!$B$7:$B$958,IF(التقارير!$F$3=سبتمبر!$D$7:$D$958,ROW(سبتمبر!$B$7:$O$958)-3))),ROW($B7)),MATCH(التقارير!C$5,سبتمبر!$B$6:$AA$6,0)),"")</f>
        <v/>
      </c>
      <c r="D12" s="66" t="str" cm="1">
        <f t="array" ref="D12">IFERROR(INDEX(سبتمبر!$B$7:$O$958,SMALL(IF(التقارير!$K$2&lt;=سبتمبر!$B$7:$B$958,IF(التقارير!$K$3&gt;=سبتمبر!$B$7:$B$958,IF(التقارير!$F$3=سبتمبر!$D$7:$D$958,ROW(سبتمبر!$B$7:$O$958)-3))),ROW($B7)),MATCH(التقارير!D$5,سبتمبر!$B$6:$AA$6,0)),"")</f>
        <v/>
      </c>
      <c r="E12" s="66" t="str" cm="1">
        <f t="array" ref="E12">IFERROR(INDEX(سبتمبر!$B$7:$O$958,SMALL(IF(التقارير!$K$2&lt;=سبتمبر!$B$7:$B$958,IF(التقارير!$K$3&gt;=سبتمبر!$B$7:$B$958,IF(التقارير!$F$3=سبتمبر!$D$7:$D$958,ROW(سبتمبر!$B$7:$O$958)-3))),ROW($B7)),MATCH(التقارير!E$5,سبتمبر!$B$6:$AA$6,0)),"")</f>
        <v/>
      </c>
      <c r="F12" s="66" t="str" cm="1">
        <f t="array" ref="F12">IFERROR(INDEX(سبتمبر!$B$7:$O$958,SMALL(IF(التقارير!$K$2&lt;=سبتمبر!$B$7:$B$958,IF(التقارير!$K$3&gt;=سبتمبر!$B$7:$B$958,IF(التقارير!$F$3=سبتمبر!$D$7:$D$958,ROW(سبتمبر!$B$7:$O$958)-3))),ROW($B7)),MATCH(التقارير!F$5,سبتمبر!$B$6:$AA$6,0)),"")</f>
        <v/>
      </c>
      <c r="G12" s="104" t="str" cm="1">
        <f t="array" ref="G12">IFERROR(INDEX(سبتمبر!$B$7:$O$958,SMALL(IF(التقارير!$K$2&lt;=سبتمبر!$B$7:$B$958,IF(التقارير!$K$3&gt;=سبتمبر!$B$7:$B$958,IF(التقارير!$F$3=سبتمبر!$D$7:$D$958,ROW(سبتمبر!$B$7:$O$958)-3))),ROW($B7)),MATCH(التقارير!G$5,سبتمبر!$B$6:$AA$6,0)),"")</f>
        <v/>
      </c>
      <c r="H12" s="104" t="str" cm="1">
        <f t="array" ref="H12">IFERROR(INDEX(سبتمبر!$B$7:$O$958,SMALL(IF(التقارير!$K$2&lt;=سبتمبر!$B$7:$B$958,IF(التقارير!$K$3&gt;=سبتمبر!$B$7:$B$958,IF(التقارير!$F$3=سبتمبر!$D$7:$D$958,ROW(سبتمبر!$B$7:$O$958)-3))),ROW($B7)),MATCH(التقارير!H$5,سبتمبر!$B$6:$AA$6,0)),"")</f>
        <v/>
      </c>
      <c r="I12" s="104" t="str" cm="1">
        <f t="array" ref="I12">IFERROR(INDEX(سبتمبر!$B$7:$O$958,SMALL(IF(التقارير!$K$2&lt;=سبتمبر!$B$7:$B$958,IF(التقارير!$K$3&gt;=سبتمبر!$B$7:$B$958,IF(التقارير!$F$3=سبتمبر!$D$7:$D$958,ROW(سبتمبر!$B$7:$O$958)-3))),ROW($B7)),MATCH(التقارير!I$5,سبتمبر!$B$6:$AA$6,0)),"")</f>
        <v/>
      </c>
      <c r="J12" s="104" t="str" cm="1">
        <f t="array" ref="J12">IFERROR(INDEX(سبتمبر!$B$7:$O$958,SMALL(IF(التقارير!$K$2&lt;=سبتمبر!$B$7:$B$958,IF(التقارير!$K$3&gt;=سبتمبر!$B$7:$B$958,IF(التقارير!$F$3=سبتمبر!$D$7:$D$958,ROW(سبتمبر!$B$7:$O$958)-3))),ROW($B7)),MATCH(التقارير!J$5,سبتمبر!$B$6:$AA$6,0)),"")</f>
        <v/>
      </c>
      <c r="K12" s="105" t="str" cm="1">
        <f t="array" ref="K12">IFERROR(INDEX(سبتمبر!$B$7:$O$958,SMALL(IF(التقارير!$K$2&lt;=سبتمبر!$B$7:$B$958,IF(التقارير!$K$3&gt;=سبتمبر!$B$7:$B$958,IF(التقارير!$F$3=سبتمبر!$D$7:$D$958,ROW(سبتمبر!$B$7:$O$958)-3))),ROW($B7)),MATCH(التقارير!K$5,سبتمبر!$B$6:$AA$6,0)),"")</f>
        <v/>
      </c>
    </row>
    <row r="13" spans="1:11" s="4" customFormat="1" ht="17.399999999999999" x14ac:dyDescent="0.25">
      <c r="B13" s="14" t="str">
        <f t="shared" si="0"/>
        <v/>
      </c>
      <c r="C13" s="72" t="str" cm="1">
        <f t="array" ref="C13">IFERROR(INDEX(سبتمبر!$B$7:$O$958,SMALL(IF(التقارير!$K$2&lt;=سبتمبر!$B$7:$B$958,IF(التقارير!$K$3&gt;=سبتمبر!$B$7:$B$958,IF(التقارير!$F$3=سبتمبر!$D$7:$D$958,ROW(سبتمبر!$B$7:$O$958)-3))),ROW($B8)),MATCH(التقارير!C$5,سبتمبر!$B$6:$AA$6,0)),"")</f>
        <v/>
      </c>
      <c r="D13" s="66" t="str" cm="1">
        <f t="array" ref="D13">IFERROR(INDEX(سبتمبر!$B$7:$O$958,SMALL(IF(التقارير!$K$2&lt;=سبتمبر!$B$7:$B$958,IF(التقارير!$K$3&gt;=سبتمبر!$B$7:$B$958,IF(التقارير!$F$3=سبتمبر!$D$7:$D$958,ROW(سبتمبر!$B$7:$O$958)-3))),ROW($B8)),MATCH(التقارير!D$5,سبتمبر!$B$6:$AA$6,0)),"")</f>
        <v/>
      </c>
      <c r="E13" s="66" t="str" cm="1">
        <f t="array" ref="E13">IFERROR(INDEX(سبتمبر!$B$7:$O$958,SMALL(IF(التقارير!$K$2&lt;=سبتمبر!$B$7:$B$958,IF(التقارير!$K$3&gt;=سبتمبر!$B$7:$B$958,IF(التقارير!$F$3=سبتمبر!$D$7:$D$958,ROW(سبتمبر!$B$7:$O$958)-3))),ROW($B8)),MATCH(التقارير!E$5,سبتمبر!$B$6:$AA$6,0)),"")</f>
        <v/>
      </c>
      <c r="F13" s="66" t="str" cm="1">
        <f t="array" ref="F13">IFERROR(INDEX(سبتمبر!$B$7:$O$958,SMALL(IF(التقارير!$K$2&lt;=سبتمبر!$B$7:$B$958,IF(التقارير!$K$3&gt;=سبتمبر!$B$7:$B$958,IF(التقارير!$F$3=سبتمبر!$D$7:$D$958,ROW(سبتمبر!$B$7:$O$958)-3))),ROW($B8)),MATCH(التقارير!F$5,سبتمبر!$B$6:$AA$6,0)),"")</f>
        <v/>
      </c>
      <c r="G13" s="104" t="str" cm="1">
        <f t="array" ref="G13">IFERROR(INDEX(سبتمبر!$B$7:$O$958,SMALL(IF(التقارير!$K$2&lt;=سبتمبر!$B$7:$B$958,IF(التقارير!$K$3&gt;=سبتمبر!$B$7:$B$958,IF(التقارير!$F$3=سبتمبر!$D$7:$D$958,ROW(سبتمبر!$B$7:$O$958)-3))),ROW($B8)),MATCH(التقارير!G$5,سبتمبر!$B$6:$AA$6,0)),"")</f>
        <v/>
      </c>
      <c r="H13" s="104" t="str" cm="1">
        <f t="array" ref="H13">IFERROR(INDEX(سبتمبر!$B$7:$O$958,SMALL(IF(التقارير!$K$2&lt;=سبتمبر!$B$7:$B$958,IF(التقارير!$K$3&gt;=سبتمبر!$B$7:$B$958,IF(التقارير!$F$3=سبتمبر!$D$7:$D$958,ROW(سبتمبر!$B$7:$O$958)-3))),ROW($B8)),MATCH(التقارير!H$5,سبتمبر!$B$6:$AA$6,0)),"")</f>
        <v/>
      </c>
      <c r="I13" s="104" t="str" cm="1">
        <f t="array" ref="I13">IFERROR(INDEX(سبتمبر!$B$7:$O$958,SMALL(IF(التقارير!$K$2&lt;=سبتمبر!$B$7:$B$958,IF(التقارير!$K$3&gt;=سبتمبر!$B$7:$B$958,IF(التقارير!$F$3=سبتمبر!$D$7:$D$958,ROW(سبتمبر!$B$7:$O$958)-3))),ROW($B8)),MATCH(التقارير!I$5,سبتمبر!$B$6:$AA$6,0)),"")</f>
        <v/>
      </c>
      <c r="J13" s="104" t="str" cm="1">
        <f t="array" ref="J13">IFERROR(INDEX(سبتمبر!$B$7:$O$958,SMALL(IF(التقارير!$K$2&lt;=سبتمبر!$B$7:$B$958,IF(التقارير!$K$3&gt;=سبتمبر!$B$7:$B$958,IF(التقارير!$F$3=سبتمبر!$D$7:$D$958,ROW(سبتمبر!$B$7:$O$958)-3))),ROW($B8)),MATCH(التقارير!J$5,سبتمبر!$B$6:$AA$6,0)),"")</f>
        <v/>
      </c>
      <c r="K13" s="105" t="str" cm="1">
        <f t="array" ref="K13">IFERROR(INDEX(سبتمبر!$B$7:$O$958,SMALL(IF(التقارير!$K$2&lt;=سبتمبر!$B$7:$B$958,IF(التقارير!$K$3&gt;=سبتمبر!$B$7:$B$958,IF(التقارير!$F$3=سبتمبر!$D$7:$D$958,ROW(سبتمبر!$B$7:$O$958)-3))),ROW($B8)),MATCH(التقارير!K$5,سبتمبر!$B$6:$AA$6,0)),"")</f>
        <v/>
      </c>
    </row>
    <row r="14" spans="1:11" s="4" customFormat="1" ht="17.399999999999999" x14ac:dyDescent="0.25">
      <c r="B14" s="14" t="str">
        <f t="shared" si="0"/>
        <v/>
      </c>
      <c r="C14" s="72" t="str" cm="1">
        <f t="array" ref="C14">IFERROR(INDEX(سبتمبر!$B$7:$O$958,SMALL(IF(التقارير!$K$2&lt;=سبتمبر!$B$7:$B$958,IF(التقارير!$K$3&gt;=سبتمبر!$B$7:$B$958,IF(التقارير!$F$3=سبتمبر!$D$7:$D$958,ROW(سبتمبر!$B$7:$O$958)-3))),ROW($B9)),MATCH(التقارير!C$5,سبتمبر!$B$6:$AA$6,0)),"")</f>
        <v/>
      </c>
      <c r="D14" s="66" t="str" cm="1">
        <f t="array" ref="D14">IFERROR(INDEX(سبتمبر!$B$7:$O$958,SMALL(IF(التقارير!$K$2&lt;=سبتمبر!$B$7:$B$958,IF(التقارير!$K$3&gt;=سبتمبر!$B$7:$B$958,IF(التقارير!$F$3=سبتمبر!$D$7:$D$958,ROW(سبتمبر!$B$7:$O$958)-3))),ROW($B9)),MATCH(التقارير!D$5,سبتمبر!$B$6:$AA$6,0)),"")</f>
        <v/>
      </c>
      <c r="E14" s="66" t="str" cm="1">
        <f t="array" ref="E14">IFERROR(INDEX(سبتمبر!$B$7:$O$958,SMALL(IF(التقارير!$K$2&lt;=سبتمبر!$B$7:$B$958,IF(التقارير!$K$3&gt;=سبتمبر!$B$7:$B$958,IF(التقارير!$F$3=سبتمبر!$D$7:$D$958,ROW(سبتمبر!$B$7:$O$958)-3))),ROW($B9)),MATCH(التقارير!E$5,سبتمبر!$B$6:$AA$6,0)),"")</f>
        <v/>
      </c>
      <c r="F14" s="66" t="str" cm="1">
        <f t="array" ref="F14">IFERROR(INDEX(سبتمبر!$B$7:$O$958,SMALL(IF(التقارير!$K$2&lt;=سبتمبر!$B$7:$B$958,IF(التقارير!$K$3&gt;=سبتمبر!$B$7:$B$958,IF(التقارير!$F$3=سبتمبر!$D$7:$D$958,ROW(سبتمبر!$B$7:$O$958)-3))),ROW($B9)),MATCH(التقارير!F$5,سبتمبر!$B$6:$AA$6,0)),"")</f>
        <v/>
      </c>
      <c r="G14" s="104" t="str" cm="1">
        <f t="array" ref="G14">IFERROR(INDEX(سبتمبر!$B$7:$O$958,SMALL(IF(التقارير!$K$2&lt;=سبتمبر!$B$7:$B$958,IF(التقارير!$K$3&gt;=سبتمبر!$B$7:$B$958,IF(التقارير!$F$3=سبتمبر!$D$7:$D$958,ROW(سبتمبر!$B$7:$O$958)-3))),ROW($B9)),MATCH(التقارير!G$5,سبتمبر!$B$6:$AA$6,0)),"")</f>
        <v/>
      </c>
      <c r="H14" s="104" t="str" cm="1">
        <f t="array" ref="H14">IFERROR(INDEX(سبتمبر!$B$7:$O$958,SMALL(IF(التقارير!$K$2&lt;=سبتمبر!$B$7:$B$958,IF(التقارير!$K$3&gt;=سبتمبر!$B$7:$B$958,IF(التقارير!$F$3=سبتمبر!$D$7:$D$958,ROW(سبتمبر!$B$7:$O$958)-3))),ROW($B9)),MATCH(التقارير!H$5,سبتمبر!$B$6:$AA$6,0)),"")</f>
        <v/>
      </c>
      <c r="I14" s="104" t="str" cm="1">
        <f t="array" ref="I14">IFERROR(INDEX(سبتمبر!$B$7:$O$958,SMALL(IF(التقارير!$K$2&lt;=سبتمبر!$B$7:$B$958,IF(التقارير!$K$3&gt;=سبتمبر!$B$7:$B$958,IF(التقارير!$F$3=سبتمبر!$D$7:$D$958,ROW(سبتمبر!$B$7:$O$958)-3))),ROW($B9)),MATCH(التقارير!I$5,سبتمبر!$B$6:$AA$6,0)),"")</f>
        <v/>
      </c>
      <c r="J14" s="104" t="str" cm="1">
        <f t="array" ref="J14">IFERROR(INDEX(سبتمبر!$B$7:$O$958,SMALL(IF(التقارير!$K$2&lt;=سبتمبر!$B$7:$B$958,IF(التقارير!$K$3&gt;=سبتمبر!$B$7:$B$958,IF(التقارير!$F$3=سبتمبر!$D$7:$D$958,ROW(سبتمبر!$B$7:$O$958)-3))),ROW($B9)),MATCH(التقارير!J$5,سبتمبر!$B$6:$AA$6,0)),"")</f>
        <v/>
      </c>
      <c r="K14" s="105" t="str" cm="1">
        <f t="array" ref="K14">IFERROR(INDEX(سبتمبر!$B$7:$O$958,SMALL(IF(التقارير!$K$2&lt;=سبتمبر!$B$7:$B$958,IF(التقارير!$K$3&gt;=سبتمبر!$B$7:$B$958,IF(التقارير!$F$3=سبتمبر!$D$7:$D$958,ROW(سبتمبر!$B$7:$O$958)-3))),ROW($B9)),MATCH(التقارير!K$5,سبتمبر!$B$6:$AA$6,0)),"")</f>
        <v/>
      </c>
    </row>
    <row r="15" spans="1:11" s="4" customFormat="1" ht="17.399999999999999" x14ac:dyDescent="0.25">
      <c r="B15" s="14" t="str">
        <f t="shared" si="0"/>
        <v/>
      </c>
      <c r="C15" s="72" t="str" cm="1">
        <f t="array" ref="C15">IFERROR(INDEX(سبتمبر!$B$7:$O$958,SMALL(IF(التقارير!$K$2&lt;=سبتمبر!$B$7:$B$958,IF(التقارير!$K$3&gt;=سبتمبر!$B$7:$B$958,IF(التقارير!$F$3=سبتمبر!$D$7:$D$958,ROW(سبتمبر!$B$7:$O$958)-3))),ROW($B10)),MATCH(التقارير!C$5,سبتمبر!$B$6:$AA$6,0)),"")</f>
        <v/>
      </c>
      <c r="D15" s="66" t="str" cm="1">
        <f t="array" ref="D15">IFERROR(INDEX(سبتمبر!$B$7:$O$958,SMALL(IF(التقارير!$K$2&lt;=سبتمبر!$B$7:$B$958,IF(التقارير!$K$3&gt;=سبتمبر!$B$7:$B$958,IF(التقارير!$F$3=سبتمبر!$D$7:$D$958,ROW(سبتمبر!$B$7:$O$958)-3))),ROW($B10)),MATCH(التقارير!D$5,سبتمبر!$B$6:$AA$6,0)),"")</f>
        <v/>
      </c>
      <c r="E15" s="66" t="str" cm="1">
        <f t="array" ref="E15">IFERROR(INDEX(سبتمبر!$B$7:$O$958,SMALL(IF(التقارير!$K$2&lt;=سبتمبر!$B$7:$B$958,IF(التقارير!$K$3&gt;=سبتمبر!$B$7:$B$958,IF(التقارير!$F$3=سبتمبر!$D$7:$D$958,ROW(سبتمبر!$B$7:$O$958)-3))),ROW($B10)),MATCH(التقارير!E$5,سبتمبر!$B$6:$AA$6,0)),"")</f>
        <v/>
      </c>
      <c r="F15" s="65" t="str" cm="1">
        <f t="array" ref="F15">IFERROR(INDEX(سبتمبر!$B$7:$O$958,SMALL(IF(التقارير!$K$2&lt;=سبتمبر!$B$7:$B$958,IF(التقارير!$K$3&gt;=سبتمبر!$B$7:$B$958,IF(التقارير!$F$3=سبتمبر!$D$7:$D$958,ROW(سبتمبر!$B$7:$O$958)-3))),ROW($B10)),MATCH(التقارير!F$5,سبتمبر!$B$6:$AA$6,0)),"")</f>
        <v/>
      </c>
      <c r="G15" s="67" t="str" cm="1">
        <f t="array" ref="G15">IFERROR(INDEX(سبتمبر!$B$7:$O$958,SMALL(IF(التقارير!$K$2&lt;=سبتمبر!$B$7:$B$958,IF(التقارير!$K$3&gt;=سبتمبر!$B$7:$B$958,IF(التقارير!$F$3=سبتمبر!$D$7:$D$958,ROW(سبتمبر!$B$7:$O$958)-3))),ROW($B10)),MATCH(التقارير!G$5,سبتمبر!$B$6:$AA$6,0)),"")</f>
        <v/>
      </c>
      <c r="H15" s="67" t="str" cm="1">
        <f t="array" ref="H15">IFERROR(INDEX(سبتمبر!$B$7:$O$958,SMALL(IF(التقارير!$K$2&lt;=سبتمبر!$B$7:$B$958,IF(التقارير!$K$3&gt;=سبتمبر!$B$7:$B$958,IF(التقارير!$F$3=سبتمبر!$D$7:$D$958,ROW(سبتمبر!$B$7:$O$958)-3))),ROW($B10)),MATCH(التقارير!H$5,سبتمبر!$B$6:$AA$6,0)),"")</f>
        <v/>
      </c>
      <c r="I15" s="67" t="str" cm="1">
        <f t="array" ref="I15">IFERROR(INDEX(سبتمبر!$B$7:$O$958,SMALL(IF(التقارير!$K$2&lt;=سبتمبر!$B$7:$B$958,IF(التقارير!$K$3&gt;=سبتمبر!$B$7:$B$958,IF(التقارير!$F$3=سبتمبر!$D$7:$D$958,ROW(سبتمبر!$B$7:$O$958)-3))),ROW($B10)),MATCH(التقارير!I$5,سبتمبر!$B$6:$AA$6,0)),"")</f>
        <v/>
      </c>
      <c r="J15" s="67" t="str" cm="1">
        <f t="array" ref="J15">IFERROR(INDEX(سبتمبر!$B$7:$O$958,SMALL(IF(التقارير!$K$2&lt;=سبتمبر!$B$7:$B$958,IF(التقارير!$K$3&gt;=سبتمبر!$B$7:$B$958,IF(التقارير!$F$3=سبتمبر!$D$7:$D$958,ROW(سبتمبر!$B$7:$O$958)-3))),ROW($B10)),MATCH(التقارير!J$5,سبتمبر!$B$6:$AA$6,0)),"")</f>
        <v/>
      </c>
      <c r="K15" s="70" t="str" cm="1">
        <f t="array" ref="K15">IFERROR(INDEX(سبتمبر!$B$7:$O$958,SMALL(IF(التقارير!$K$2&lt;=سبتمبر!$B$7:$B$958,IF(التقارير!$K$3&gt;=سبتمبر!$B$7:$B$958,IF(التقارير!$F$3=سبتمبر!$D$7:$D$958,ROW(سبتمبر!$B$7:$O$958)-3))),ROW($B10)),MATCH(التقارير!K$5,سبتمبر!$B$6:$AA$6,0)),"")</f>
        <v/>
      </c>
    </row>
    <row r="16" spans="1:11" s="4" customFormat="1" ht="17.399999999999999" x14ac:dyDescent="0.25">
      <c r="B16" s="14" t="str">
        <f t="shared" si="0"/>
        <v/>
      </c>
      <c r="C16" s="72" t="str" cm="1">
        <f t="array" ref="C16">IFERROR(INDEX(سبتمبر!$B$7:$O$958,SMALL(IF(التقارير!$K$2&lt;=سبتمبر!$B$7:$B$958,IF(التقارير!$K$3&gt;=سبتمبر!$B$7:$B$958,IF(التقارير!$F$3=سبتمبر!$D$7:$D$958,ROW(سبتمبر!$B$7:$O$958)-3))),ROW($B11)),MATCH(التقارير!C$5,سبتمبر!$B$6:$AA$6,0)),"")</f>
        <v/>
      </c>
      <c r="D16" s="66" t="str" cm="1">
        <f t="array" ref="D16">IFERROR(INDEX(سبتمبر!$B$7:$O$958,SMALL(IF(التقارير!$K$2&lt;=سبتمبر!$B$7:$B$958,IF(التقارير!$K$3&gt;=سبتمبر!$B$7:$B$958,IF(التقارير!$F$3=سبتمبر!$D$7:$D$958,ROW(سبتمبر!$B$7:$O$958)-3))),ROW($B11)),MATCH(التقارير!D$5,سبتمبر!$B$6:$AA$6,0)),"")</f>
        <v/>
      </c>
      <c r="E16" s="66" t="str" cm="1">
        <f t="array" ref="E16">IFERROR(INDEX(سبتمبر!$B$7:$O$958,SMALL(IF(التقارير!$K$2&lt;=سبتمبر!$B$7:$B$958,IF(التقارير!$K$3&gt;=سبتمبر!$B$7:$B$958,IF(التقارير!$F$3=سبتمبر!$D$7:$D$958,ROW(سبتمبر!$B$7:$O$958)-3))),ROW($B11)),MATCH(التقارير!E$5,سبتمبر!$B$6:$AA$6,0)),"")</f>
        <v/>
      </c>
      <c r="F16" s="65" t="str" cm="1">
        <f t="array" ref="F16">IFERROR(INDEX(سبتمبر!$B$7:$O$958,SMALL(IF(التقارير!$K$2&lt;=سبتمبر!$B$7:$B$958,IF(التقارير!$K$3&gt;=سبتمبر!$B$7:$B$958,IF(التقارير!$F$3=سبتمبر!$D$7:$D$958,ROW(سبتمبر!$B$7:$O$958)-3))),ROW($B11)),MATCH(التقارير!F$5,سبتمبر!$B$6:$AA$6,0)),"")</f>
        <v/>
      </c>
      <c r="G16" s="67" t="str" cm="1">
        <f t="array" ref="G16">IFERROR(INDEX(سبتمبر!$B$7:$O$958,SMALL(IF(التقارير!$K$2&lt;=سبتمبر!$B$7:$B$958,IF(التقارير!$K$3&gt;=سبتمبر!$B$7:$B$958,IF(التقارير!$F$3=سبتمبر!$D$7:$D$958,ROW(سبتمبر!$B$7:$O$958)-3))),ROW($B11)),MATCH(التقارير!G$5,سبتمبر!$B$6:$AA$6,0)),"")</f>
        <v/>
      </c>
      <c r="H16" s="67" t="str" cm="1">
        <f t="array" ref="H16">IFERROR(INDEX(سبتمبر!$B$7:$O$958,SMALL(IF(التقارير!$K$2&lt;=سبتمبر!$B$7:$B$958,IF(التقارير!$K$3&gt;=سبتمبر!$B$7:$B$958,IF(التقارير!$F$3=سبتمبر!$D$7:$D$958,ROW(سبتمبر!$B$7:$O$958)-3))),ROW($B11)),MATCH(التقارير!H$5,سبتمبر!$B$6:$AA$6,0)),"")</f>
        <v/>
      </c>
      <c r="I16" s="67" t="str" cm="1">
        <f t="array" ref="I16">IFERROR(INDEX(سبتمبر!$B$7:$O$958,SMALL(IF(التقارير!$K$2&lt;=سبتمبر!$B$7:$B$958,IF(التقارير!$K$3&gt;=سبتمبر!$B$7:$B$958,IF(التقارير!$F$3=سبتمبر!$D$7:$D$958,ROW(سبتمبر!$B$7:$O$958)-3))),ROW($B11)),MATCH(التقارير!I$5,سبتمبر!$B$6:$AA$6,0)),"")</f>
        <v/>
      </c>
      <c r="J16" s="67" t="str" cm="1">
        <f t="array" ref="J16">IFERROR(INDEX(سبتمبر!$B$7:$O$958,SMALL(IF(التقارير!$K$2&lt;=سبتمبر!$B$7:$B$958,IF(التقارير!$K$3&gt;=سبتمبر!$B$7:$B$958,IF(التقارير!$F$3=سبتمبر!$D$7:$D$958,ROW(سبتمبر!$B$7:$O$958)-3))),ROW($B11)),MATCH(التقارير!J$5,سبتمبر!$B$6:$AA$6,0)),"")</f>
        <v/>
      </c>
      <c r="K16" s="70" t="str" cm="1">
        <f t="array" ref="K16">IFERROR(INDEX(سبتمبر!$B$7:$O$958,SMALL(IF(التقارير!$K$2&lt;=سبتمبر!$B$7:$B$958,IF(التقارير!$K$3&gt;=سبتمبر!$B$7:$B$958,IF(التقارير!$F$3=سبتمبر!$D$7:$D$958,ROW(سبتمبر!$B$7:$O$958)-3))),ROW($B11)),MATCH(التقارير!K$5,سبتمبر!$B$6:$AA$6,0)),"")</f>
        <v/>
      </c>
    </row>
    <row r="17" spans="2:11" s="4" customFormat="1" ht="17.399999999999999" x14ac:dyDescent="0.25">
      <c r="B17" s="14" t="str">
        <f t="shared" si="0"/>
        <v/>
      </c>
      <c r="C17" s="72" t="str" cm="1">
        <f t="array" ref="C17">IFERROR(INDEX(سبتمبر!$B$7:$O$958,SMALL(IF(التقارير!$K$2&lt;=سبتمبر!$B$7:$B$958,IF(التقارير!$K$3&gt;=سبتمبر!$B$7:$B$958,IF(التقارير!$F$3=سبتمبر!$D$7:$D$958,ROW(سبتمبر!$B$7:$O$958)-3))),ROW($B12)),MATCH(التقارير!C$5,سبتمبر!$B$6:$AA$6,0)),"")</f>
        <v/>
      </c>
      <c r="D17" s="66" t="str" cm="1">
        <f t="array" ref="D17">IFERROR(INDEX(سبتمبر!$B$7:$O$958,SMALL(IF(التقارير!$K$2&lt;=سبتمبر!$B$7:$B$958,IF(التقارير!$K$3&gt;=سبتمبر!$B$7:$B$958,IF(التقارير!$F$3=سبتمبر!$D$7:$D$958,ROW(سبتمبر!$B$7:$O$958)-3))),ROW($B12)),MATCH(التقارير!D$5,سبتمبر!$B$6:$AA$6,0)),"")</f>
        <v/>
      </c>
      <c r="E17" s="66" t="str" cm="1">
        <f t="array" ref="E17">IFERROR(INDEX(سبتمبر!$B$7:$O$958,SMALL(IF(التقارير!$K$2&lt;=سبتمبر!$B$7:$B$958,IF(التقارير!$K$3&gt;=سبتمبر!$B$7:$B$958,IF(التقارير!$F$3=سبتمبر!$D$7:$D$958,ROW(سبتمبر!$B$7:$O$958)-3))),ROW($B12)),MATCH(التقارير!E$5,سبتمبر!$B$6:$AA$6,0)),"")</f>
        <v/>
      </c>
      <c r="F17" s="65" t="str" cm="1">
        <f t="array" ref="F17">IFERROR(INDEX(سبتمبر!$B$7:$O$958,SMALL(IF(التقارير!$K$2&lt;=سبتمبر!$B$7:$B$958,IF(التقارير!$K$3&gt;=سبتمبر!$B$7:$B$958,IF(التقارير!$F$3=سبتمبر!$D$7:$D$958,ROW(سبتمبر!$B$7:$O$958)-3))),ROW($B12)),MATCH(التقارير!F$5,سبتمبر!$B$6:$AA$6,0)),"")</f>
        <v/>
      </c>
      <c r="G17" s="67" t="str" cm="1">
        <f t="array" ref="G17">IFERROR(INDEX(سبتمبر!$B$7:$O$958,SMALL(IF(التقارير!$K$2&lt;=سبتمبر!$B$7:$B$958,IF(التقارير!$K$3&gt;=سبتمبر!$B$7:$B$958,IF(التقارير!$F$3=سبتمبر!$D$7:$D$958,ROW(سبتمبر!$B$7:$O$958)-3))),ROW($B12)),MATCH(التقارير!G$5,سبتمبر!$B$6:$AA$6,0)),"")</f>
        <v/>
      </c>
      <c r="H17" s="67" t="str" cm="1">
        <f t="array" ref="H17">IFERROR(INDEX(سبتمبر!$B$7:$O$958,SMALL(IF(التقارير!$K$2&lt;=سبتمبر!$B$7:$B$958,IF(التقارير!$K$3&gt;=سبتمبر!$B$7:$B$958,IF(التقارير!$F$3=سبتمبر!$D$7:$D$958,ROW(سبتمبر!$B$7:$O$958)-3))),ROW($B12)),MATCH(التقارير!H$5,سبتمبر!$B$6:$AA$6,0)),"")</f>
        <v/>
      </c>
      <c r="I17" s="67" t="str" cm="1">
        <f t="array" ref="I17">IFERROR(INDEX(سبتمبر!$B$7:$O$958,SMALL(IF(التقارير!$K$2&lt;=سبتمبر!$B$7:$B$958,IF(التقارير!$K$3&gt;=سبتمبر!$B$7:$B$958,IF(التقارير!$F$3=سبتمبر!$D$7:$D$958,ROW(سبتمبر!$B$7:$O$958)-3))),ROW($B12)),MATCH(التقارير!I$5,سبتمبر!$B$6:$AA$6,0)),"")</f>
        <v/>
      </c>
      <c r="J17" s="67" t="str" cm="1">
        <f t="array" ref="J17">IFERROR(INDEX(سبتمبر!$B$7:$O$958,SMALL(IF(التقارير!$K$2&lt;=سبتمبر!$B$7:$B$958,IF(التقارير!$K$3&gt;=سبتمبر!$B$7:$B$958,IF(التقارير!$F$3=سبتمبر!$D$7:$D$958,ROW(سبتمبر!$B$7:$O$958)-3))),ROW($B12)),MATCH(التقارير!J$5,سبتمبر!$B$6:$AA$6,0)),"")</f>
        <v/>
      </c>
      <c r="K17" s="70" t="str" cm="1">
        <f t="array" ref="K17">IFERROR(INDEX(سبتمبر!$B$7:$O$958,SMALL(IF(التقارير!$K$2&lt;=سبتمبر!$B$7:$B$958,IF(التقارير!$K$3&gt;=سبتمبر!$B$7:$B$958,IF(التقارير!$F$3=سبتمبر!$D$7:$D$958,ROW(سبتمبر!$B$7:$O$958)-3))),ROW($B12)),MATCH(التقارير!K$5,سبتمبر!$B$6:$AA$6,0)),"")</f>
        <v/>
      </c>
    </row>
    <row r="18" spans="2:11" s="4" customFormat="1" ht="17.399999999999999" x14ac:dyDescent="0.25">
      <c r="B18" s="14" t="str">
        <f t="shared" si="0"/>
        <v/>
      </c>
      <c r="C18" s="72" t="str" cm="1">
        <f t="array" ref="C18">IFERROR(INDEX(سبتمبر!$B$7:$O$958,SMALL(IF(التقارير!$K$2&lt;=سبتمبر!$B$7:$B$958,IF(التقارير!$K$3&gt;=سبتمبر!$B$7:$B$958,IF(التقارير!$F$3=سبتمبر!$D$7:$D$958,ROW(سبتمبر!$B$7:$O$958)-3))),ROW($B13)),MATCH(التقارير!C$5,سبتمبر!$B$6:$AA$6,0)),"")</f>
        <v/>
      </c>
      <c r="D18" s="66" t="str" cm="1">
        <f t="array" ref="D18">IFERROR(INDEX(سبتمبر!$B$7:$O$958,SMALL(IF(التقارير!$K$2&lt;=سبتمبر!$B$7:$B$958,IF(التقارير!$K$3&gt;=سبتمبر!$B$7:$B$958,IF(التقارير!$F$3=سبتمبر!$D$7:$D$958,ROW(سبتمبر!$B$7:$O$958)-3))),ROW($B13)),MATCH(التقارير!D$5,سبتمبر!$B$6:$AA$6,0)),"")</f>
        <v/>
      </c>
      <c r="E18" s="66" t="str" cm="1">
        <f t="array" ref="E18">IFERROR(INDEX(سبتمبر!$B$7:$O$958,SMALL(IF(التقارير!$K$2&lt;=سبتمبر!$B$7:$B$958,IF(التقارير!$K$3&gt;=سبتمبر!$B$7:$B$958,IF(التقارير!$F$3=سبتمبر!$D$7:$D$958,ROW(سبتمبر!$B$7:$O$958)-3))),ROW($B13)),MATCH(التقارير!E$5,سبتمبر!$B$6:$AA$6,0)),"")</f>
        <v/>
      </c>
      <c r="F18" s="65" t="str" cm="1">
        <f t="array" ref="F18">IFERROR(INDEX(سبتمبر!$B$7:$O$958,SMALL(IF(التقارير!$K$2&lt;=سبتمبر!$B$7:$B$958,IF(التقارير!$K$3&gt;=سبتمبر!$B$7:$B$958,IF(التقارير!$F$3=سبتمبر!$D$7:$D$958,ROW(سبتمبر!$B$7:$O$958)-3))),ROW($B13)),MATCH(التقارير!F$5,سبتمبر!$B$6:$AA$6,0)),"")</f>
        <v/>
      </c>
      <c r="G18" s="67" t="str" cm="1">
        <f t="array" ref="G18">IFERROR(INDEX(سبتمبر!$B$7:$O$958,SMALL(IF(التقارير!$K$2&lt;=سبتمبر!$B$7:$B$958,IF(التقارير!$K$3&gt;=سبتمبر!$B$7:$B$958,IF(التقارير!$F$3=سبتمبر!$D$7:$D$958,ROW(سبتمبر!$B$7:$O$958)-3))),ROW($B13)),MATCH(التقارير!G$5,سبتمبر!$B$6:$AA$6,0)),"")</f>
        <v/>
      </c>
      <c r="H18" s="67" t="str" cm="1">
        <f t="array" ref="H18">IFERROR(INDEX(سبتمبر!$B$7:$O$958,SMALL(IF(التقارير!$K$2&lt;=سبتمبر!$B$7:$B$958,IF(التقارير!$K$3&gt;=سبتمبر!$B$7:$B$958,IF(التقارير!$F$3=سبتمبر!$D$7:$D$958,ROW(سبتمبر!$B$7:$O$958)-3))),ROW($B13)),MATCH(التقارير!H$5,سبتمبر!$B$6:$AA$6,0)),"")</f>
        <v/>
      </c>
      <c r="I18" s="67" t="str" cm="1">
        <f t="array" ref="I18">IFERROR(INDEX(سبتمبر!$B$7:$O$958,SMALL(IF(التقارير!$K$2&lt;=سبتمبر!$B$7:$B$958,IF(التقارير!$K$3&gt;=سبتمبر!$B$7:$B$958,IF(التقارير!$F$3=سبتمبر!$D$7:$D$958,ROW(سبتمبر!$B$7:$O$958)-3))),ROW($B13)),MATCH(التقارير!I$5,سبتمبر!$B$6:$AA$6,0)),"")</f>
        <v/>
      </c>
      <c r="J18" s="67" t="str" cm="1">
        <f t="array" ref="J18">IFERROR(INDEX(سبتمبر!$B$7:$O$958,SMALL(IF(التقارير!$K$2&lt;=سبتمبر!$B$7:$B$958,IF(التقارير!$K$3&gt;=سبتمبر!$B$7:$B$958,IF(التقارير!$F$3=سبتمبر!$D$7:$D$958,ROW(سبتمبر!$B$7:$O$958)-3))),ROW($B13)),MATCH(التقارير!J$5,سبتمبر!$B$6:$AA$6,0)),"")</f>
        <v/>
      </c>
      <c r="K18" s="70" t="str" cm="1">
        <f t="array" ref="K18">IFERROR(INDEX(سبتمبر!$B$7:$O$958,SMALL(IF(التقارير!$K$2&lt;=سبتمبر!$B$7:$B$958,IF(التقارير!$K$3&gt;=سبتمبر!$B$7:$B$958,IF(التقارير!$F$3=سبتمبر!$D$7:$D$958,ROW(سبتمبر!$B$7:$O$958)-3))),ROW($B13)),MATCH(التقارير!K$5,سبتمبر!$B$6:$AA$6,0)),"")</f>
        <v/>
      </c>
    </row>
    <row r="19" spans="2:11" s="4" customFormat="1" ht="17.399999999999999" x14ac:dyDescent="0.25">
      <c r="B19" s="14" t="str">
        <f t="shared" si="0"/>
        <v/>
      </c>
      <c r="C19" s="72" t="str" cm="1">
        <f t="array" ref="C19">IFERROR(INDEX(سبتمبر!$B$7:$O$958,SMALL(IF(التقارير!$K$2&lt;=سبتمبر!$B$7:$B$958,IF(التقارير!$K$3&gt;=سبتمبر!$B$7:$B$958,IF(التقارير!$F$3=سبتمبر!$D$7:$D$958,ROW(سبتمبر!$B$7:$O$958)-3))),ROW($B14)),MATCH(التقارير!C$5,سبتمبر!$B$6:$AA$6,0)),"")</f>
        <v/>
      </c>
      <c r="D19" s="66" t="str" cm="1">
        <f t="array" ref="D19">IFERROR(INDEX(سبتمبر!$B$7:$O$958,SMALL(IF(التقارير!$K$2&lt;=سبتمبر!$B$7:$B$958,IF(التقارير!$K$3&gt;=سبتمبر!$B$7:$B$958,IF(التقارير!$F$3=سبتمبر!$D$7:$D$958,ROW(سبتمبر!$B$7:$O$958)-3))),ROW($B14)),MATCH(التقارير!D$5,سبتمبر!$B$6:$AA$6,0)),"")</f>
        <v/>
      </c>
      <c r="E19" s="66" t="str" cm="1">
        <f t="array" ref="E19">IFERROR(INDEX(سبتمبر!$B$7:$O$958,SMALL(IF(التقارير!$K$2&lt;=سبتمبر!$B$7:$B$958,IF(التقارير!$K$3&gt;=سبتمبر!$B$7:$B$958,IF(التقارير!$F$3=سبتمبر!$D$7:$D$958,ROW(سبتمبر!$B$7:$O$958)-3))),ROW($B14)),MATCH(التقارير!E$5,سبتمبر!$B$6:$AA$6,0)),"")</f>
        <v/>
      </c>
      <c r="F19" s="65" t="str" cm="1">
        <f t="array" ref="F19">IFERROR(INDEX(سبتمبر!$B$7:$O$958,SMALL(IF(التقارير!$K$2&lt;=سبتمبر!$B$7:$B$958,IF(التقارير!$K$3&gt;=سبتمبر!$B$7:$B$958,IF(التقارير!$F$3=سبتمبر!$D$7:$D$958,ROW(سبتمبر!$B$7:$O$958)-3))),ROW($B14)),MATCH(التقارير!F$5,سبتمبر!$B$6:$AA$6,0)),"")</f>
        <v/>
      </c>
      <c r="G19" s="67" t="str" cm="1">
        <f t="array" ref="G19">IFERROR(INDEX(سبتمبر!$B$7:$O$958,SMALL(IF(التقارير!$K$2&lt;=سبتمبر!$B$7:$B$958,IF(التقارير!$K$3&gt;=سبتمبر!$B$7:$B$958,IF(التقارير!$F$3=سبتمبر!$D$7:$D$958,ROW(سبتمبر!$B$7:$O$958)-3))),ROW($B14)),MATCH(التقارير!G$5,سبتمبر!$B$6:$AA$6,0)),"")</f>
        <v/>
      </c>
      <c r="H19" s="67" t="str" cm="1">
        <f t="array" ref="H19">IFERROR(INDEX(سبتمبر!$B$7:$O$958,SMALL(IF(التقارير!$K$2&lt;=سبتمبر!$B$7:$B$958,IF(التقارير!$K$3&gt;=سبتمبر!$B$7:$B$958,IF(التقارير!$F$3=سبتمبر!$D$7:$D$958,ROW(سبتمبر!$B$7:$O$958)-3))),ROW($B14)),MATCH(التقارير!H$5,سبتمبر!$B$6:$AA$6,0)),"")</f>
        <v/>
      </c>
      <c r="I19" s="67" t="str" cm="1">
        <f t="array" ref="I19">IFERROR(INDEX(سبتمبر!$B$7:$O$958,SMALL(IF(التقارير!$K$2&lt;=سبتمبر!$B$7:$B$958,IF(التقارير!$K$3&gt;=سبتمبر!$B$7:$B$958,IF(التقارير!$F$3=سبتمبر!$D$7:$D$958,ROW(سبتمبر!$B$7:$O$958)-3))),ROW($B14)),MATCH(التقارير!I$5,سبتمبر!$B$6:$AA$6,0)),"")</f>
        <v/>
      </c>
      <c r="J19" s="67" t="str" cm="1">
        <f t="array" ref="J19">IFERROR(INDEX(سبتمبر!$B$7:$O$958,SMALL(IF(التقارير!$K$2&lt;=سبتمبر!$B$7:$B$958,IF(التقارير!$K$3&gt;=سبتمبر!$B$7:$B$958,IF(التقارير!$F$3=سبتمبر!$D$7:$D$958,ROW(سبتمبر!$B$7:$O$958)-3))),ROW($B14)),MATCH(التقارير!J$5,سبتمبر!$B$6:$AA$6,0)),"")</f>
        <v/>
      </c>
      <c r="K19" s="70" t="str" cm="1">
        <f t="array" ref="K19">IFERROR(INDEX(سبتمبر!$B$7:$O$958,SMALL(IF(التقارير!$K$2&lt;=سبتمبر!$B$7:$B$958,IF(التقارير!$K$3&gt;=سبتمبر!$B$7:$B$958,IF(التقارير!$F$3=سبتمبر!$D$7:$D$958,ROW(سبتمبر!$B$7:$O$958)-3))),ROW($B14)),MATCH(التقارير!K$5,سبتمبر!$B$6:$AA$6,0)),"")</f>
        <v/>
      </c>
    </row>
    <row r="20" spans="2:11" s="4" customFormat="1" ht="17.399999999999999" x14ac:dyDescent="0.25">
      <c r="B20" s="75" t="str">
        <f t="shared" si="0"/>
        <v/>
      </c>
      <c r="C20" s="72" t="str" cm="1">
        <f t="array" ref="C20">IFERROR(INDEX(سبتمبر!$B$7:$O$958,SMALL(IF(التقارير!$K$2&lt;=سبتمبر!$B$7:$B$958,IF(التقارير!$K$3&gt;=سبتمبر!$B$7:$B$958,IF(التقارير!$F$3=سبتمبر!$D$7:$D$958,ROW(سبتمبر!$B$7:$O$958)-3))),ROW($B15)),MATCH(التقارير!C$5,سبتمبر!$B$6:$AA$6,0)),"")</f>
        <v/>
      </c>
      <c r="D20" s="66" t="str" cm="1">
        <f t="array" ref="D20">IFERROR(INDEX(سبتمبر!$B$7:$O$958,SMALL(IF(التقارير!$K$2&lt;=سبتمبر!$B$7:$B$958,IF(التقارير!$K$3&gt;=سبتمبر!$B$7:$B$958,IF(التقارير!$F$3=سبتمبر!$D$7:$D$958,ROW(سبتمبر!$B$7:$O$958)-3))),ROW($B15)),MATCH(التقارير!D$5,سبتمبر!$B$6:$AA$6,0)),"")</f>
        <v/>
      </c>
      <c r="E20" s="66" t="str" cm="1">
        <f t="array" ref="E20">IFERROR(INDEX(سبتمبر!$B$7:$O$958,SMALL(IF(التقارير!$K$2&lt;=سبتمبر!$B$7:$B$958,IF(التقارير!$K$3&gt;=سبتمبر!$B$7:$B$958,IF(التقارير!$F$3=سبتمبر!$D$7:$D$958,ROW(سبتمبر!$B$7:$O$958)-3))),ROW($B15)),MATCH(التقارير!E$5,سبتمبر!$B$6:$AA$6,0)),"")</f>
        <v/>
      </c>
      <c r="F20" s="65" t="str" cm="1">
        <f t="array" ref="F20">IFERROR(INDEX(سبتمبر!$B$7:$O$958,SMALL(IF(التقارير!$K$2&lt;=سبتمبر!$B$7:$B$958,IF(التقارير!$K$3&gt;=سبتمبر!$B$7:$B$958,IF(التقارير!$F$3=سبتمبر!$D$7:$D$958,ROW(سبتمبر!$B$7:$O$958)-3))),ROW($B15)),MATCH(التقارير!F$5,سبتمبر!$B$6:$AA$6,0)),"")</f>
        <v/>
      </c>
      <c r="G20" s="67" t="str" cm="1">
        <f t="array" ref="G20">IFERROR(INDEX(سبتمبر!$B$7:$O$958,SMALL(IF(التقارير!$K$2&lt;=سبتمبر!$B$7:$B$958,IF(التقارير!$K$3&gt;=سبتمبر!$B$7:$B$958,IF(التقارير!$F$3=سبتمبر!$D$7:$D$958,ROW(سبتمبر!$B$7:$O$958)-3))),ROW($B15)),MATCH(التقارير!G$5,سبتمبر!$B$6:$AA$6,0)),"")</f>
        <v/>
      </c>
      <c r="H20" s="67" t="str" cm="1">
        <f t="array" ref="H20">IFERROR(INDEX(سبتمبر!$B$7:$O$958,SMALL(IF(التقارير!$K$2&lt;=سبتمبر!$B$7:$B$958,IF(التقارير!$K$3&gt;=سبتمبر!$B$7:$B$958,IF(التقارير!$F$3=سبتمبر!$D$7:$D$958,ROW(سبتمبر!$B$7:$O$958)-3))),ROW($B15)),MATCH(التقارير!H$5,سبتمبر!$B$6:$AA$6,0)),"")</f>
        <v/>
      </c>
      <c r="I20" s="67" t="str" cm="1">
        <f t="array" ref="I20">IFERROR(INDEX(سبتمبر!$B$7:$O$958,SMALL(IF(التقارير!$K$2&lt;=سبتمبر!$B$7:$B$958,IF(التقارير!$K$3&gt;=سبتمبر!$B$7:$B$958,IF(التقارير!$F$3=سبتمبر!$D$7:$D$958,ROW(سبتمبر!$B$7:$O$958)-3))),ROW($B15)),MATCH(التقارير!I$5,سبتمبر!$B$6:$AA$6,0)),"")</f>
        <v/>
      </c>
      <c r="J20" s="67" t="str" cm="1">
        <f t="array" ref="J20">IFERROR(INDEX(سبتمبر!$B$7:$O$958,SMALL(IF(التقارير!$K$2&lt;=سبتمبر!$B$7:$B$958,IF(التقارير!$K$3&gt;=سبتمبر!$B$7:$B$958,IF(التقارير!$F$3=سبتمبر!$D$7:$D$958,ROW(سبتمبر!$B$7:$O$958)-3))),ROW($B15)),MATCH(التقارير!J$5,سبتمبر!$B$6:$AA$6,0)),"")</f>
        <v/>
      </c>
      <c r="K20" s="70" t="str" cm="1">
        <f t="array" ref="K20">IFERROR(INDEX(سبتمبر!$B$7:$O$958,SMALL(IF(التقارير!$K$2&lt;=سبتمبر!$B$7:$B$958,IF(التقارير!$K$3&gt;=سبتمبر!$B$7:$B$958,IF(التقارير!$F$3=سبتمبر!$D$7:$D$958,ROW(سبتمبر!$B$7:$O$958)-3))),ROW($B15)),MATCH(التقارير!K$5,سبتمبر!$B$6:$AA$6,0)),"")</f>
        <v/>
      </c>
    </row>
    <row r="21" spans="2:11" ht="24" customHeight="1" x14ac:dyDescent="0.25">
      <c r="B21" s="119" t="s">
        <v>79</v>
      </c>
      <c r="C21" s="119"/>
      <c r="D21" s="119"/>
      <c r="E21" s="119"/>
      <c r="F21" s="119"/>
      <c r="G21" s="76">
        <f>SUM(G6:G20)</f>
        <v>3.4722222222215438E-3</v>
      </c>
      <c r="H21" s="76">
        <f>SUM(H6:H20)</f>
        <v>2.7083333333333015E-2</v>
      </c>
      <c r="I21" s="76">
        <f t="shared" ref="I21:K21" si="1">SUM(I6:I20)</f>
        <v>3.472222222222222E-3</v>
      </c>
      <c r="J21" s="76">
        <f t="shared" si="1"/>
        <v>0</v>
      </c>
      <c r="K21" s="76">
        <f t="shared" si="1"/>
        <v>0</v>
      </c>
    </row>
  </sheetData>
  <mergeCells count="3">
    <mergeCell ref="B3:C3"/>
    <mergeCell ref="B21:F21"/>
    <mergeCell ref="F3:H3"/>
  </mergeCells>
  <pageMargins left="0.7" right="0.7" top="0.75" bottom="0.75" header="0.3" footer="0.3"/>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الصفحه الرئيسيه</vt:lpstr>
      <vt:lpstr>بيانات الموظفين</vt:lpstr>
      <vt:lpstr>أغسطس</vt:lpstr>
      <vt:lpstr>سبتمبر</vt:lpstr>
      <vt:lpstr>التقارير</vt:lpstr>
      <vt:lpstr>التقارير!Print_Area</vt:lpstr>
      <vt:lpstr>'بيانات الموظفين'!Print_Titles</vt:lpstr>
      <vt:lpstr>الأسماء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سبحان الله</dc:creator>
  <cp:lastModifiedBy>سبحان الله</cp:lastModifiedBy>
  <cp:lastPrinted>2021-09-13T18:57:28Z</cp:lastPrinted>
  <dcterms:created xsi:type="dcterms:W3CDTF">2006-09-16T00:00:00Z</dcterms:created>
  <dcterms:modified xsi:type="dcterms:W3CDTF">2021-09-14T02:29:12Z</dcterms:modified>
</cp:coreProperties>
</file>