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ouari\Desktop\"/>
    </mc:Choice>
  </mc:AlternateContent>
  <bookViews>
    <workbookView xWindow="0" yWindow="0" windowWidth="20490" windowHeight="7785"/>
  </bookViews>
  <sheets>
    <sheet name="7" sheetId="109" r:id="rId1"/>
    <sheet name="6" sheetId="108" r:id="rId2"/>
    <sheet name="5" sheetId="106" r:id="rId3"/>
    <sheet name="4" sheetId="105" r:id="rId4"/>
    <sheet name="3" sheetId="104" r:id="rId5"/>
    <sheet name="معلومات" sheetId="2" r:id="rId6"/>
    <sheet name="Feuil1" sheetId="107" r:id="rId7"/>
  </sheets>
  <definedNames>
    <definedName name="_xlnm.Print_Area" localSheetId="4">'3'!$A$1:$W$98</definedName>
    <definedName name="_xlnm.Print_Area" localSheetId="3">'4'!$A$1:$W$98</definedName>
    <definedName name="_xlnm.Print_Area" localSheetId="2">'5'!$A$1:$W$98</definedName>
    <definedName name="_xlnm.Print_Area" localSheetId="1">'6'!$A$1:$W$98</definedName>
    <definedName name="_xlnm.Print_Area" localSheetId="0">'7'!$A$1:$W$98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4" i="107" l="1"/>
  <c r="A45" i="107"/>
  <c r="A46" i="107"/>
  <c r="A43" i="107"/>
  <c r="A42" i="107"/>
  <c r="A41" i="107"/>
  <c r="A40" i="107"/>
  <c r="A26" i="107"/>
  <c r="A27" i="107"/>
  <c r="A28" i="107"/>
  <c r="A29" i="107"/>
  <c r="A30" i="107"/>
  <c r="A31" i="107"/>
  <c r="A32" i="107"/>
  <c r="A33" i="107"/>
  <c r="A34" i="107"/>
  <c r="A35" i="107"/>
  <c r="A36" i="107"/>
  <c r="A37" i="107"/>
  <c r="A38" i="107"/>
  <c r="A39" i="107"/>
  <c r="A25" i="107"/>
  <c r="Q93" i="109" l="1"/>
  <c r="S93" i="109" s="1"/>
  <c r="S92" i="109"/>
  <c r="Q92" i="109"/>
  <c r="Q91" i="109"/>
  <c r="S91" i="109" s="1"/>
  <c r="W44" i="109"/>
  <c r="G25" i="109"/>
  <c r="G26" i="109" s="1"/>
  <c r="F25" i="109"/>
  <c r="D25" i="109"/>
  <c r="C25" i="109"/>
  <c r="P24" i="109"/>
  <c r="O24" i="109"/>
  <c r="Q24" i="109" s="1"/>
  <c r="M24" i="109"/>
  <c r="L24" i="109"/>
  <c r="J24" i="109"/>
  <c r="I24" i="109"/>
  <c r="K24" i="109" s="1"/>
  <c r="H24" i="109"/>
  <c r="E24" i="109"/>
  <c r="P23" i="109"/>
  <c r="O23" i="109"/>
  <c r="M23" i="109"/>
  <c r="L23" i="109"/>
  <c r="J23" i="109"/>
  <c r="J25" i="109" s="1"/>
  <c r="I23" i="109"/>
  <c r="K23" i="109" s="1"/>
  <c r="H23" i="109"/>
  <c r="E23" i="109"/>
  <c r="P22" i="109"/>
  <c r="O22" i="109"/>
  <c r="M22" i="109"/>
  <c r="M25" i="109" s="1"/>
  <c r="L22" i="109"/>
  <c r="L25" i="109" s="1"/>
  <c r="J22" i="109"/>
  <c r="I22" i="109"/>
  <c r="I25" i="109" s="1"/>
  <c r="K25" i="109" s="1"/>
  <c r="H22" i="109"/>
  <c r="H25" i="109" s="1"/>
  <c r="E22" i="109"/>
  <c r="E25" i="109" s="1"/>
  <c r="G21" i="109"/>
  <c r="F21" i="109"/>
  <c r="D21" i="109"/>
  <c r="C21" i="109"/>
  <c r="P19" i="109"/>
  <c r="O19" i="109"/>
  <c r="M19" i="109"/>
  <c r="S19" i="109" s="1"/>
  <c r="L19" i="109"/>
  <c r="J19" i="109"/>
  <c r="I19" i="109"/>
  <c r="K19" i="109" s="1"/>
  <c r="H19" i="109"/>
  <c r="E19" i="109"/>
  <c r="P18" i="109"/>
  <c r="O18" i="109"/>
  <c r="N18" i="109"/>
  <c r="M18" i="109"/>
  <c r="L18" i="109"/>
  <c r="R18" i="109" s="1"/>
  <c r="J18" i="109"/>
  <c r="J21" i="109" s="1"/>
  <c r="I18" i="109"/>
  <c r="I21" i="109" s="1"/>
  <c r="K21" i="109" s="1"/>
  <c r="H18" i="109"/>
  <c r="H21" i="109" s="1"/>
  <c r="E18" i="109"/>
  <c r="E21" i="109" s="1"/>
  <c r="G17" i="109"/>
  <c r="F17" i="109"/>
  <c r="D17" i="109"/>
  <c r="D26" i="109" s="1"/>
  <c r="S44" i="109" s="1"/>
  <c r="C17" i="109"/>
  <c r="P15" i="109"/>
  <c r="O15" i="109"/>
  <c r="M15" i="109"/>
  <c r="L15" i="109"/>
  <c r="N15" i="109" s="1"/>
  <c r="J15" i="109"/>
  <c r="I15" i="109"/>
  <c r="K15" i="109" s="1"/>
  <c r="H15" i="109"/>
  <c r="E15" i="109"/>
  <c r="P14" i="109"/>
  <c r="O14" i="109"/>
  <c r="M14" i="109"/>
  <c r="L14" i="109"/>
  <c r="J14" i="109"/>
  <c r="J17" i="109" s="1"/>
  <c r="I14" i="109"/>
  <c r="K14" i="109" s="1"/>
  <c r="H14" i="109"/>
  <c r="H17" i="109" s="1"/>
  <c r="E14" i="109"/>
  <c r="E17" i="109" s="1"/>
  <c r="G13" i="109"/>
  <c r="F13" i="109"/>
  <c r="F26" i="109" s="1"/>
  <c r="D13" i="109"/>
  <c r="C13" i="109"/>
  <c r="C26" i="109" s="1"/>
  <c r="R44" i="109" s="1"/>
  <c r="T44" i="109" s="1"/>
  <c r="P11" i="109"/>
  <c r="O11" i="109"/>
  <c r="Q11" i="109" s="1"/>
  <c r="M11" i="109"/>
  <c r="L11" i="109"/>
  <c r="J11" i="109"/>
  <c r="I11" i="109"/>
  <c r="K11" i="109" s="1"/>
  <c r="H11" i="109"/>
  <c r="E11" i="109"/>
  <c r="P10" i="109"/>
  <c r="P13" i="109" s="1"/>
  <c r="O10" i="109"/>
  <c r="M10" i="109"/>
  <c r="S10" i="109" s="1"/>
  <c r="L10" i="109"/>
  <c r="N10" i="109" s="1"/>
  <c r="J10" i="109"/>
  <c r="J13" i="109" s="1"/>
  <c r="J26" i="109" s="1"/>
  <c r="I10" i="109"/>
  <c r="I13" i="109" s="1"/>
  <c r="H10" i="109"/>
  <c r="H13" i="109" s="1"/>
  <c r="E10" i="109"/>
  <c r="E13" i="109" s="1"/>
  <c r="Q93" i="108"/>
  <c r="S93" i="108" s="1"/>
  <c r="Q92" i="108"/>
  <c r="S92" i="108" s="1"/>
  <c r="S91" i="108"/>
  <c r="Q91" i="108"/>
  <c r="W44" i="108"/>
  <c r="G25" i="108"/>
  <c r="G26" i="108" s="1"/>
  <c r="F25" i="108"/>
  <c r="D25" i="108"/>
  <c r="C25" i="108"/>
  <c r="P24" i="108"/>
  <c r="O24" i="108"/>
  <c r="Q24" i="108" s="1"/>
  <c r="M24" i="108"/>
  <c r="S24" i="108" s="1"/>
  <c r="L24" i="108"/>
  <c r="R24" i="108" s="1"/>
  <c r="K24" i="108"/>
  <c r="J24" i="108"/>
  <c r="I24" i="108"/>
  <c r="H24" i="108"/>
  <c r="E24" i="108"/>
  <c r="R23" i="108"/>
  <c r="Q23" i="108"/>
  <c r="P23" i="108"/>
  <c r="O23" i="108"/>
  <c r="M23" i="108"/>
  <c r="N23" i="108" s="1"/>
  <c r="L23" i="108"/>
  <c r="J23" i="108"/>
  <c r="I23" i="108"/>
  <c r="K23" i="108" s="1"/>
  <c r="H23" i="108"/>
  <c r="E23" i="108"/>
  <c r="S22" i="108"/>
  <c r="P22" i="108"/>
  <c r="P25" i="108" s="1"/>
  <c r="O22" i="108"/>
  <c r="O25" i="108" s="1"/>
  <c r="M22" i="108"/>
  <c r="M25" i="108" s="1"/>
  <c r="L22" i="108"/>
  <c r="L25" i="108" s="1"/>
  <c r="K22" i="108"/>
  <c r="J22" i="108"/>
  <c r="J25" i="108" s="1"/>
  <c r="I22" i="108"/>
  <c r="I25" i="108" s="1"/>
  <c r="K25" i="108" s="1"/>
  <c r="H22" i="108"/>
  <c r="H25" i="108" s="1"/>
  <c r="E22" i="108"/>
  <c r="E25" i="108" s="1"/>
  <c r="G21" i="108"/>
  <c r="F21" i="108"/>
  <c r="D21" i="108"/>
  <c r="C21" i="108"/>
  <c r="S19" i="108"/>
  <c r="P19" i="108"/>
  <c r="O19" i="108"/>
  <c r="Q19" i="108" s="1"/>
  <c r="M19" i="108"/>
  <c r="L19" i="108"/>
  <c r="R19" i="108" s="1"/>
  <c r="T19" i="108" s="1"/>
  <c r="K19" i="108"/>
  <c r="J19" i="108"/>
  <c r="I19" i="108"/>
  <c r="H19" i="108"/>
  <c r="E19" i="108"/>
  <c r="E21" i="108" s="1"/>
  <c r="R18" i="108"/>
  <c r="Q18" i="108"/>
  <c r="P18" i="108"/>
  <c r="P21" i="108" s="1"/>
  <c r="O18" i="108"/>
  <c r="O21" i="108" s="1"/>
  <c r="M18" i="108"/>
  <c r="N18" i="108" s="1"/>
  <c r="L18" i="108"/>
  <c r="L21" i="108" s="1"/>
  <c r="J18" i="108"/>
  <c r="J21" i="108" s="1"/>
  <c r="I18" i="108"/>
  <c r="I21" i="108" s="1"/>
  <c r="K21" i="108" s="1"/>
  <c r="H18" i="108"/>
  <c r="H21" i="108" s="1"/>
  <c r="E18" i="108"/>
  <c r="G17" i="108"/>
  <c r="F17" i="108"/>
  <c r="D17" i="108"/>
  <c r="C17" i="108"/>
  <c r="R15" i="108"/>
  <c r="Q15" i="108"/>
  <c r="P15" i="108"/>
  <c r="O15" i="108"/>
  <c r="M15" i="108"/>
  <c r="N15" i="108" s="1"/>
  <c r="L15" i="108"/>
  <c r="J15" i="108"/>
  <c r="I15" i="108"/>
  <c r="K15" i="108" s="1"/>
  <c r="H15" i="108"/>
  <c r="E15" i="108"/>
  <c r="S14" i="108"/>
  <c r="P14" i="108"/>
  <c r="P17" i="108" s="1"/>
  <c r="O14" i="108"/>
  <c r="O17" i="108" s="1"/>
  <c r="M14" i="108"/>
  <c r="M17" i="108" s="1"/>
  <c r="L14" i="108"/>
  <c r="R14" i="108" s="1"/>
  <c r="K14" i="108"/>
  <c r="J14" i="108"/>
  <c r="J17" i="108" s="1"/>
  <c r="I14" i="108"/>
  <c r="I17" i="108" s="1"/>
  <c r="K17" i="108" s="1"/>
  <c r="H14" i="108"/>
  <c r="H17" i="108" s="1"/>
  <c r="E14" i="108"/>
  <c r="E17" i="108" s="1"/>
  <c r="G13" i="108"/>
  <c r="F13" i="108"/>
  <c r="F26" i="108" s="1"/>
  <c r="D13" i="108"/>
  <c r="D26" i="108" s="1"/>
  <c r="S44" i="108" s="1"/>
  <c r="C13" i="108"/>
  <c r="C26" i="108" s="1"/>
  <c r="R44" i="108" s="1"/>
  <c r="T44" i="108" s="1"/>
  <c r="S11" i="108"/>
  <c r="P11" i="108"/>
  <c r="O11" i="108"/>
  <c r="Q11" i="108" s="1"/>
  <c r="M11" i="108"/>
  <c r="L11" i="108"/>
  <c r="L13" i="108" s="1"/>
  <c r="K11" i="108"/>
  <c r="J11" i="108"/>
  <c r="I11" i="108"/>
  <c r="H11" i="108"/>
  <c r="E11" i="108"/>
  <c r="E13" i="108" s="1"/>
  <c r="E26" i="108" s="1"/>
  <c r="R10" i="108"/>
  <c r="Q10" i="108"/>
  <c r="Q13" i="108" s="1"/>
  <c r="P10" i="108"/>
  <c r="P13" i="108" s="1"/>
  <c r="P26" i="108" s="1"/>
  <c r="O10" i="108"/>
  <c r="O13" i="108" s="1"/>
  <c r="O26" i="108" s="1"/>
  <c r="M10" i="108"/>
  <c r="N10" i="108" s="1"/>
  <c r="L10" i="108"/>
  <c r="J10" i="108"/>
  <c r="J13" i="108" s="1"/>
  <c r="J26" i="108" s="1"/>
  <c r="I10" i="108"/>
  <c r="K10" i="108" s="1"/>
  <c r="K13" i="108" s="1"/>
  <c r="H10" i="108"/>
  <c r="H13" i="108" s="1"/>
  <c r="H26" i="108" s="1"/>
  <c r="E10" i="108"/>
  <c r="R10" i="109" l="1"/>
  <c r="Q18" i="109"/>
  <c r="R14" i="109"/>
  <c r="L13" i="109"/>
  <c r="L26" i="109" s="1"/>
  <c r="Q10" i="109"/>
  <c r="M21" i="109"/>
  <c r="R19" i="109"/>
  <c r="T19" i="109" s="1"/>
  <c r="N23" i="109"/>
  <c r="P17" i="109"/>
  <c r="Q15" i="109"/>
  <c r="P25" i="109"/>
  <c r="Q23" i="109"/>
  <c r="S24" i="109"/>
  <c r="M13" i="109"/>
  <c r="S14" i="109"/>
  <c r="S15" i="109"/>
  <c r="R15" i="109"/>
  <c r="S23" i="109"/>
  <c r="R23" i="109"/>
  <c r="P26" i="109"/>
  <c r="O17" i="109"/>
  <c r="L21" i="109"/>
  <c r="P21" i="109"/>
  <c r="Q19" i="109"/>
  <c r="Q21" i="109" s="1"/>
  <c r="O25" i="109"/>
  <c r="R24" i="109"/>
  <c r="T24" i="109" s="1"/>
  <c r="Q13" i="109"/>
  <c r="T15" i="109"/>
  <c r="T14" i="109"/>
  <c r="R17" i="109"/>
  <c r="E26" i="109"/>
  <c r="H26" i="109"/>
  <c r="T10" i="109"/>
  <c r="R21" i="109"/>
  <c r="L17" i="109"/>
  <c r="K10" i="109"/>
  <c r="K13" i="109" s="1"/>
  <c r="K26" i="109" s="1"/>
  <c r="O93" i="109" s="1"/>
  <c r="O13" i="109"/>
  <c r="Q14" i="109"/>
  <c r="Q17" i="109" s="1"/>
  <c r="I17" i="109"/>
  <c r="K17" i="109" s="1"/>
  <c r="M17" i="109"/>
  <c r="M26" i="109" s="1"/>
  <c r="K18" i="109"/>
  <c r="S18" i="109"/>
  <c r="O21" i="109"/>
  <c r="Q22" i="109"/>
  <c r="N11" i="109"/>
  <c r="N13" i="109" s="1"/>
  <c r="R11" i="109"/>
  <c r="N14" i="109"/>
  <c r="N17" i="109" s="1"/>
  <c r="N19" i="109"/>
  <c r="N21" i="109" s="1"/>
  <c r="N22" i="109"/>
  <c r="R22" i="109"/>
  <c r="N24" i="109"/>
  <c r="S11" i="109"/>
  <c r="S13" i="109" s="1"/>
  <c r="K22" i="109"/>
  <c r="S22" i="109"/>
  <c r="S25" i="109" s="1"/>
  <c r="K26" i="108"/>
  <c r="O93" i="108" s="1"/>
  <c r="Q26" i="108"/>
  <c r="Q21" i="108"/>
  <c r="N13" i="108"/>
  <c r="T10" i="108"/>
  <c r="R17" i="108"/>
  <c r="T14" i="108"/>
  <c r="R21" i="108"/>
  <c r="T24" i="108"/>
  <c r="I13" i="108"/>
  <c r="I26" i="108" s="1"/>
  <c r="S10" i="108"/>
  <c r="S13" i="108" s="1"/>
  <c r="Q14" i="108"/>
  <c r="Q17" i="108" s="1"/>
  <c r="S15" i="108"/>
  <c r="T15" i="108" s="1"/>
  <c r="K18" i="108"/>
  <c r="S18" i="108"/>
  <c r="Q22" i="108"/>
  <c r="Q25" i="108" s="1"/>
  <c r="S23" i="108"/>
  <c r="S25" i="108" s="1"/>
  <c r="M13" i="108"/>
  <c r="M21" i="108"/>
  <c r="M26" i="108" s="1"/>
  <c r="R13" i="108"/>
  <c r="L17" i="108"/>
  <c r="L26" i="108" s="1"/>
  <c r="N11" i="108"/>
  <c r="R11" i="108"/>
  <c r="T11" i="108" s="1"/>
  <c r="N14" i="108"/>
  <c r="N17" i="108" s="1"/>
  <c r="N19" i="108"/>
  <c r="N21" i="108" s="1"/>
  <c r="N22" i="108"/>
  <c r="R22" i="108"/>
  <c r="N24" i="108"/>
  <c r="Q93" i="106"/>
  <c r="S93" i="106" s="1"/>
  <c r="S92" i="106"/>
  <c r="Q92" i="106"/>
  <c r="Q91" i="106"/>
  <c r="S91" i="106" s="1"/>
  <c r="W44" i="106"/>
  <c r="G25" i="106"/>
  <c r="G26" i="106" s="1"/>
  <c r="F25" i="106"/>
  <c r="D25" i="106"/>
  <c r="C25" i="106"/>
  <c r="P24" i="106"/>
  <c r="O24" i="106"/>
  <c r="Q24" i="106" s="1"/>
  <c r="M24" i="106"/>
  <c r="S24" i="106" s="1"/>
  <c r="L24" i="106"/>
  <c r="R24" i="106" s="1"/>
  <c r="T24" i="106" s="1"/>
  <c r="J24" i="106"/>
  <c r="I24" i="106"/>
  <c r="K24" i="106" s="1"/>
  <c r="H24" i="106"/>
  <c r="E24" i="106"/>
  <c r="R23" i="106"/>
  <c r="P23" i="106"/>
  <c r="O23" i="106"/>
  <c r="Q23" i="106" s="1"/>
  <c r="N23" i="106"/>
  <c r="M23" i="106"/>
  <c r="S23" i="106" s="1"/>
  <c r="L23" i="106"/>
  <c r="J23" i="106"/>
  <c r="J25" i="106" s="1"/>
  <c r="I23" i="106"/>
  <c r="K23" i="106" s="1"/>
  <c r="H23" i="106"/>
  <c r="E23" i="106"/>
  <c r="P22" i="106"/>
  <c r="P25" i="106" s="1"/>
  <c r="O22" i="106"/>
  <c r="O25" i="106" s="1"/>
  <c r="M22" i="106"/>
  <c r="M25" i="106" s="1"/>
  <c r="L22" i="106"/>
  <c r="L25" i="106" s="1"/>
  <c r="J22" i="106"/>
  <c r="I22" i="106"/>
  <c r="I25" i="106" s="1"/>
  <c r="K25" i="106" s="1"/>
  <c r="H22" i="106"/>
  <c r="H25" i="106" s="1"/>
  <c r="E22" i="106"/>
  <c r="E25" i="106" s="1"/>
  <c r="G21" i="106"/>
  <c r="F21" i="106"/>
  <c r="D21" i="106"/>
  <c r="C21" i="106"/>
  <c r="P19" i="106"/>
  <c r="O19" i="106"/>
  <c r="Q19" i="106" s="1"/>
  <c r="M19" i="106"/>
  <c r="S19" i="106" s="1"/>
  <c r="L19" i="106"/>
  <c r="R19" i="106" s="1"/>
  <c r="T19" i="106" s="1"/>
  <c r="J19" i="106"/>
  <c r="I19" i="106"/>
  <c r="K19" i="106" s="1"/>
  <c r="H19" i="106"/>
  <c r="E19" i="106"/>
  <c r="R18" i="106"/>
  <c r="R21" i="106" s="1"/>
  <c r="P18" i="106"/>
  <c r="P21" i="106" s="1"/>
  <c r="O18" i="106"/>
  <c r="Q18" i="106" s="1"/>
  <c r="N18" i="106"/>
  <c r="M18" i="106"/>
  <c r="M21" i="106" s="1"/>
  <c r="L18" i="106"/>
  <c r="L21" i="106" s="1"/>
  <c r="J18" i="106"/>
  <c r="J21" i="106" s="1"/>
  <c r="I18" i="106"/>
  <c r="I21" i="106" s="1"/>
  <c r="K21" i="106" s="1"/>
  <c r="H18" i="106"/>
  <c r="H21" i="106" s="1"/>
  <c r="E18" i="106"/>
  <c r="E21" i="106" s="1"/>
  <c r="G17" i="106"/>
  <c r="F17" i="106"/>
  <c r="D17" i="106"/>
  <c r="D26" i="106" s="1"/>
  <c r="S44" i="106" s="1"/>
  <c r="C17" i="106"/>
  <c r="R15" i="106"/>
  <c r="P15" i="106"/>
  <c r="O15" i="106"/>
  <c r="Q15" i="106" s="1"/>
  <c r="N15" i="106"/>
  <c r="M15" i="106"/>
  <c r="S15" i="106" s="1"/>
  <c r="L15" i="106"/>
  <c r="J15" i="106"/>
  <c r="I15" i="106"/>
  <c r="K15" i="106" s="1"/>
  <c r="H15" i="106"/>
  <c r="E15" i="106"/>
  <c r="P14" i="106"/>
  <c r="P17" i="106" s="1"/>
  <c r="O14" i="106"/>
  <c r="O17" i="106" s="1"/>
  <c r="M14" i="106"/>
  <c r="S14" i="106" s="1"/>
  <c r="S17" i="106" s="1"/>
  <c r="L14" i="106"/>
  <c r="R14" i="106" s="1"/>
  <c r="J14" i="106"/>
  <c r="J17" i="106" s="1"/>
  <c r="I14" i="106"/>
  <c r="K14" i="106" s="1"/>
  <c r="H14" i="106"/>
  <c r="H17" i="106" s="1"/>
  <c r="E14" i="106"/>
  <c r="E17" i="106" s="1"/>
  <c r="G13" i="106"/>
  <c r="F13" i="106"/>
  <c r="F26" i="106" s="1"/>
  <c r="D13" i="106"/>
  <c r="C13" i="106"/>
  <c r="C26" i="106" s="1"/>
  <c r="R44" i="106" s="1"/>
  <c r="P11" i="106"/>
  <c r="O11" i="106"/>
  <c r="Q11" i="106" s="1"/>
  <c r="M11" i="106"/>
  <c r="M13" i="106" s="1"/>
  <c r="L11" i="106"/>
  <c r="L13" i="106" s="1"/>
  <c r="J11" i="106"/>
  <c r="I11" i="106"/>
  <c r="K11" i="106" s="1"/>
  <c r="H11" i="106"/>
  <c r="E11" i="106"/>
  <c r="R10" i="106"/>
  <c r="P10" i="106"/>
  <c r="P13" i="106" s="1"/>
  <c r="P26" i="106" s="1"/>
  <c r="O10" i="106"/>
  <c r="Q10" i="106" s="1"/>
  <c r="N10" i="106"/>
  <c r="M10" i="106"/>
  <c r="S10" i="106" s="1"/>
  <c r="L10" i="106"/>
  <c r="J10" i="106"/>
  <c r="J13" i="106" s="1"/>
  <c r="I10" i="106"/>
  <c r="I13" i="106" s="1"/>
  <c r="H10" i="106"/>
  <c r="H13" i="106" s="1"/>
  <c r="H26" i="106" s="1"/>
  <c r="E10" i="106"/>
  <c r="E13" i="106" s="1"/>
  <c r="E26" i="106" s="1"/>
  <c r="T23" i="109" l="1"/>
  <c r="Q25" i="109"/>
  <c r="S17" i="109"/>
  <c r="T22" i="109"/>
  <c r="R25" i="109"/>
  <c r="T25" i="109" s="1"/>
  <c r="T11" i="109"/>
  <c r="N25" i="109"/>
  <c r="N26" i="109" s="1"/>
  <c r="T18" i="109"/>
  <c r="T21" i="109" s="1"/>
  <c r="S21" i="109"/>
  <c r="T17" i="109"/>
  <c r="R13" i="109"/>
  <c r="O26" i="109"/>
  <c r="Q26" i="109" s="1"/>
  <c r="I26" i="109"/>
  <c r="S17" i="108"/>
  <c r="T23" i="108"/>
  <c r="R26" i="108"/>
  <c r="T13" i="108"/>
  <c r="T22" i="108"/>
  <c r="R25" i="108"/>
  <c r="T25" i="108" s="1"/>
  <c r="T18" i="108"/>
  <c r="T21" i="108" s="1"/>
  <c r="S21" i="108"/>
  <c r="S26" i="108" s="1"/>
  <c r="T17" i="108"/>
  <c r="N25" i="108"/>
  <c r="N26" i="108" s="1"/>
  <c r="T44" i="106"/>
  <c r="T14" i="106"/>
  <c r="R17" i="106"/>
  <c r="J26" i="106"/>
  <c r="Q13" i="106"/>
  <c r="T15" i="106"/>
  <c r="Q21" i="106"/>
  <c r="M26" i="106"/>
  <c r="T23" i="106"/>
  <c r="O13" i="106"/>
  <c r="Q14" i="106"/>
  <c r="Q17" i="106" s="1"/>
  <c r="I17" i="106"/>
  <c r="K17" i="106" s="1"/>
  <c r="K26" i="106" s="1"/>
  <c r="O93" i="106" s="1"/>
  <c r="M17" i="106"/>
  <c r="K18" i="106"/>
  <c r="S18" i="106"/>
  <c r="O21" i="106"/>
  <c r="Q22" i="106"/>
  <c r="Q25" i="106" s="1"/>
  <c r="L17" i="106"/>
  <c r="L26" i="106" s="1"/>
  <c r="K10" i="106"/>
  <c r="K13" i="106" s="1"/>
  <c r="T10" i="106"/>
  <c r="N11" i="106"/>
  <c r="N13" i="106" s="1"/>
  <c r="R11" i="106"/>
  <c r="R13" i="106" s="1"/>
  <c r="N14" i="106"/>
  <c r="N17" i="106" s="1"/>
  <c r="N19" i="106"/>
  <c r="N21" i="106" s="1"/>
  <c r="N22" i="106"/>
  <c r="R22" i="106"/>
  <c r="N24" i="106"/>
  <c r="S11" i="106"/>
  <c r="S13" i="106" s="1"/>
  <c r="K22" i="106"/>
  <c r="S22" i="106"/>
  <c r="S25" i="106" s="1"/>
  <c r="Q93" i="105"/>
  <c r="S93" i="105" s="1"/>
  <c r="Q92" i="105"/>
  <c r="S92" i="105" s="1"/>
  <c r="Q91" i="105"/>
  <c r="S91" i="105" s="1"/>
  <c r="W44" i="105"/>
  <c r="G25" i="105"/>
  <c r="F25" i="105"/>
  <c r="D25" i="105"/>
  <c r="C25" i="105"/>
  <c r="P24" i="105"/>
  <c r="O24" i="105"/>
  <c r="Q24" i="105" s="1"/>
  <c r="M24" i="105"/>
  <c r="S24" i="105" s="1"/>
  <c r="L24" i="105"/>
  <c r="R24" i="105" s="1"/>
  <c r="K24" i="105"/>
  <c r="J24" i="105"/>
  <c r="I24" i="105"/>
  <c r="H24" i="105"/>
  <c r="E24" i="105"/>
  <c r="P23" i="105"/>
  <c r="O23" i="105"/>
  <c r="Q23" i="105" s="1"/>
  <c r="M23" i="105"/>
  <c r="S23" i="105" s="1"/>
  <c r="L23" i="105"/>
  <c r="J23" i="105"/>
  <c r="I23" i="105"/>
  <c r="K23" i="105" s="1"/>
  <c r="H23" i="105"/>
  <c r="E23" i="105"/>
  <c r="P22" i="105"/>
  <c r="P25" i="105" s="1"/>
  <c r="O22" i="105"/>
  <c r="O25" i="105" s="1"/>
  <c r="M22" i="105"/>
  <c r="S22" i="105" s="1"/>
  <c r="L22" i="105"/>
  <c r="K22" i="105"/>
  <c r="J22" i="105"/>
  <c r="J25" i="105" s="1"/>
  <c r="I22" i="105"/>
  <c r="H22" i="105"/>
  <c r="H25" i="105" s="1"/>
  <c r="E22" i="105"/>
  <c r="E25" i="105" s="1"/>
  <c r="G21" i="105"/>
  <c r="F21" i="105"/>
  <c r="D21" i="105"/>
  <c r="C21" i="105"/>
  <c r="P19" i="105"/>
  <c r="O19" i="105"/>
  <c r="M19" i="105"/>
  <c r="L19" i="105"/>
  <c r="K19" i="105"/>
  <c r="J19" i="105"/>
  <c r="I19" i="105"/>
  <c r="H19" i="105"/>
  <c r="E19" i="105"/>
  <c r="E21" i="105" s="1"/>
  <c r="P18" i="105"/>
  <c r="O18" i="105"/>
  <c r="M18" i="105"/>
  <c r="L18" i="105"/>
  <c r="L21" i="105" s="1"/>
  <c r="J18" i="105"/>
  <c r="J21" i="105" s="1"/>
  <c r="I18" i="105"/>
  <c r="K18" i="105" s="1"/>
  <c r="H18" i="105"/>
  <c r="H21" i="105" s="1"/>
  <c r="E18" i="105"/>
  <c r="G17" i="105"/>
  <c r="G26" i="105" s="1"/>
  <c r="F17" i="105"/>
  <c r="D17" i="105"/>
  <c r="C17" i="105"/>
  <c r="C26" i="105" s="1"/>
  <c r="R44" i="105" s="1"/>
  <c r="P15" i="105"/>
  <c r="O15" i="105"/>
  <c r="M15" i="105"/>
  <c r="L15" i="105"/>
  <c r="J15" i="105"/>
  <c r="I15" i="105"/>
  <c r="K15" i="105" s="1"/>
  <c r="H15" i="105"/>
  <c r="E15" i="105"/>
  <c r="P14" i="105"/>
  <c r="O14" i="105"/>
  <c r="O17" i="105" s="1"/>
  <c r="M14" i="105"/>
  <c r="M17" i="105" s="1"/>
  <c r="L14" i="105"/>
  <c r="K14" i="105"/>
  <c r="J14" i="105"/>
  <c r="J17" i="105" s="1"/>
  <c r="I14" i="105"/>
  <c r="I17" i="105" s="1"/>
  <c r="K17" i="105" s="1"/>
  <c r="H14" i="105"/>
  <c r="H17" i="105" s="1"/>
  <c r="E14" i="105"/>
  <c r="E17" i="105" s="1"/>
  <c r="G13" i="105"/>
  <c r="F13" i="105"/>
  <c r="F26" i="105" s="1"/>
  <c r="D13" i="105"/>
  <c r="D26" i="105" s="1"/>
  <c r="S44" i="105" s="1"/>
  <c r="C13" i="105"/>
  <c r="P11" i="105"/>
  <c r="O11" i="105"/>
  <c r="M11" i="105"/>
  <c r="L11" i="105"/>
  <c r="K11" i="105"/>
  <c r="J11" i="105"/>
  <c r="I11" i="105"/>
  <c r="H11" i="105"/>
  <c r="E11" i="105"/>
  <c r="E13" i="105" s="1"/>
  <c r="E26" i="105" s="1"/>
  <c r="P10" i="105"/>
  <c r="P13" i="105" s="1"/>
  <c r="O10" i="105"/>
  <c r="Q10" i="105" s="1"/>
  <c r="M10" i="105"/>
  <c r="S10" i="105" s="1"/>
  <c r="L10" i="105"/>
  <c r="J10" i="105"/>
  <c r="J13" i="105" s="1"/>
  <c r="I10" i="105"/>
  <c r="K10" i="105" s="1"/>
  <c r="K13" i="105" s="1"/>
  <c r="H10" i="105"/>
  <c r="H13" i="105" s="1"/>
  <c r="H26" i="105" s="1"/>
  <c r="E10" i="105"/>
  <c r="S26" i="109" l="1"/>
  <c r="R26" i="109"/>
  <c r="T13" i="109"/>
  <c r="T26" i="109" s="1"/>
  <c r="T26" i="108"/>
  <c r="T13" i="106"/>
  <c r="N26" i="106"/>
  <c r="T18" i="106"/>
  <c r="T21" i="106" s="1"/>
  <c r="S21" i="106"/>
  <c r="S26" i="106" s="1"/>
  <c r="T17" i="106"/>
  <c r="T22" i="106"/>
  <c r="R25" i="106"/>
  <c r="T25" i="106" s="1"/>
  <c r="T26" i="106" s="1"/>
  <c r="T11" i="106"/>
  <c r="O26" i="106"/>
  <c r="Q26" i="106" s="1"/>
  <c r="I26" i="106"/>
  <c r="N25" i="106"/>
  <c r="S11" i="105"/>
  <c r="R14" i="105"/>
  <c r="R15" i="105"/>
  <c r="Q11" i="105"/>
  <c r="Q13" i="105" s="1"/>
  <c r="R19" i="105"/>
  <c r="Q15" i="105"/>
  <c r="O21" i="105"/>
  <c r="P21" i="105"/>
  <c r="S19" i="105"/>
  <c r="R23" i="105"/>
  <c r="S14" i="105"/>
  <c r="T14" i="105" s="1"/>
  <c r="S13" i="105"/>
  <c r="T19" i="105"/>
  <c r="O13" i="105"/>
  <c r="O26" i="105" s="1"/>
  <c r="L13" i="105"/>
  <c r="S15" i="105"/>
  <c r="T15" i="105" s="1"/>
  <c r="Q18" i="105"/>
  <c r="T24" i="105"/>
  <c r="P17" i="105"/>
  <c r="P26" i="105" s="1"/>
  <c r="S18" i="105"/>
  <c r="R18" i="105"/>
  <c r="Q19" i="105"/>
  <c r="L25" i="105"/>
  <c r="T44" i="105"/>
  <c r="J26" i="105"/>
  <c r="T18" i="105"/>
  <c r="T21" i="105" s="1"/>
  <c r="S21" i="105"/>
  <c r="R21" i="105"/>
  <c r="S25" i="105"/>
  <c r="R17" i="105"/>
  <c r="S17" i="105"/>
  <c r="T23" i="105"/>
  <c r="I13" i="105"/>
  <c r="M13" i="105"/>
  <c r="I25" i="105"/>
  <c r="K25" i="105" s="1"/>
  <c r="N10" i="105"/>
  <c r="R10" i="105"/>
  <c r="N15" i="105"/>
  <c r="L17" i="105"/>
  <c r="N18" i="105"/>
  <c r="N23" i="105"/>
  <c r="I21" i="105"/>
  <c r="K21" i="105" s="1"/>
  <c r="M21" i="105"/>
  <c r="M25" i="105"/>
  <c r="Q14" i="105"/>
  <c r="Q17" i="105" s="1"/>
  <c r="Q22" i="105"/>
  <c r="Q25" i="105" s="1"/>
  <c r="N11" i="105"/>
  <c r="R11" i="105"/>
  <c r="T11" i="105" s="1"/>
  <c r="N14" i="105"/>
  <c r="N19" i="105"/>
  <c r="N22" i="105"/>
  <c r="R22" i="105"/>
  <c r="N24" i="105"/>
  <c r="Q93" i="104"/>
  <c r="S93" i="104" s="1"/>
  <c r="S92" i="104"/>
  <c r="Q92" i="104"/>
  <c r="Q91" i="104"/>
  <c r="S91" i="104" s="1"/>
  <c r="W44" i="104"/>
  <c r="G25" i="104"/>
  <c r="G26" i="104" s="1"/>
  <c r="F25" i="104"/>
  <c r="D25" i="104"/>
  <c r="C25" i="104"/>
  <c r="P24" i="104"/>
  <c r="O24" i="104"/>
  <c r="M24" i="104"/>
  <c r="L24" i="104"/>
  <c r="J24" i="104"/>
  <c r="I24" i="104"/>
  <c r="K24" i="104" s="1"/>
  <c r="H24" i="104"/>
  <c r="E24" i="104"/>
  <c r="P23" i="104"/>
  <c r="O23" i="104"/>
  <c r="M23" i="104"/>
  <c r="S23" i="104" s="1"/>
  <c r="L23" i="104"/>
  <c r="J23" i="104"/>
  <c r="K23" i="104" s="1"/>
  <c r="I23" i="104"/>
  <c r="H23" i="104"/>
  <c r="E23" i="104"/>
  <c r="P22" i="104"/>
  <c r="O22" i="104"/>
  <c r="M22" i="104"/>
  <c r="L22" i="104"/>
  <c r="L25" i="104" s="1"/>
  <c r="J22" i="104"/>
  <c r="I22" i="104"/>
  <c r="I25" i="104" s="1"/>
  <c r="H22" i="104"/>
  <c r="H25" i="104" s="1"/>
  <c r="E22" i="104"/>
  <c r="E25" i="104" s="1"/>
  <c r="G21" i="104"/>
  <c r="F21" i="104"/>
  <c r="D21" i="104"/>
  <c r="C21" i="104"/>
  <c r="P19" i="104"/>
  <c r="O19" i="104"/>
  <c r="M19" i="104"/>
  <c r="S19" i="104" s="1"/>
  <c r="L19" i="104"/>
  <c r="J19" i="104"/>
  <c r="I19" i="104"/>
  <c r="K19" i="104" s="1"/>
  <c r="H19" i="104"/>
  <c r="E19" i="104"/>
  <c r="P18" i="104"/>
  <c r="P21" i="104" s="1"/>
  <c r="O18" i="104"/>
  <c r="M18" i="104"/>
  <c r="L18" i="104"/>
  <c r="J18" i="104"/>
  <c r="J21" i="104" s="1"/>
  <c r="I18" i="104"/>
  <c r="I21" i="104" s="1"/>
  <c r="H18" i="104"/>
  <c r="H21" i="104" s="1"/>
  <c r="E18" i="104"/>
  <c r="E21" i="104" s="1"/>
  <c r="G17" i="104"/>
  <c r="F17" i="104"/>
  <c r="D17" i="104"/>
  <c r="D26" i="104" s="1"/>
  <c r="S44" i="104" s="1"/>
  <c r="C17" i="104"/>
  <c r="P15" i="104"/>
  <c r="O15" i="104"/>
  <c r="M15" i="104"/>
  <c r="S15" i="104" s="1"/>
  <c r="L15" i="104"/>
  <c r="J15" i="104"/>
  <c r="K15" i="104" s="1"/>
  <c r="I15" i="104"/>
  <c r="H15" i="104"/>
  <c r="E15" i="104"/>
  <c r="E17" i="104" s="1"/>
  <c r="P14" i="104"/>
  <c r="O14" i="104"/>
  <c r="O17" i="104" s="1"/>
  <c r="M14" i="104"/>
  <c r="L14" i="104"/>
  <c r="J14" i="104"/>
  <c r="J17" i="104" s="1"/>
  <c r="I14" i="104"/>
  <c r="K14" i="104" s="1"/>
  <c r="H14" i="104"/>
  <c r="H17" i="104" s="1"/>
  <c r="E14" i="104"/>
  <c r="G13" i="104"/>
  <c r="F13" i="104"/>
  <c r="F26" i="104" s="1"/>
  <c r="D13" i="104"/>
  <c r="C13" i="104"/>
  <c r="C26" i="104" s="1"/>
  <c r="R44" i="104" s="1"/>
  <c r="T44" i="104" s="1"/>
  <c r="P11" i="104"/>
  <c r="O11" i="104"/>
  <c r="M11" i="104"/>
  <c r="L11" i="104"/>
  <c r="J11" i="104"/>
  <c r="I11" i="104"/>
  <c r="K11" i="104" s="1"/>
  <c r="H11" i="104"/>
  <c r="E11" i="104"/>
  <c r="P10" i="104"/>
  <c r="O10" i="104"/>
  <c r="M10" i="104"/>
  <c r="S10" i="104" s="1"/>
  <c r="L10" i="104"/>
  <c r="J10" i="104"/>
  <c r="K10" i="104" s="1"/>
  <c r="I10" i="104"/>
  <c r="I13" i="104" s="1"/>
  <c r="H10" i="104"/>
  <c r="H13" i="104" s="1"/>
  <c r="H26" i="104" s="1"/>
  <c r="E10" i="104"/>
  <c r="E13" i="104" s="1"/>
  <c r="R26" i="106" l="1"/>
  <c r="L26" i="105"/>
  <c r="S26" i="105"/>
  <c r="Q21" i="105"/>
  <c r="N17" i="105"/>
  <c r="T17" i="105" s="1"/>
  <c r="T10" i="105"/>
  <c r="R13" i="105"/>
  <c r="I26" i="105"/>
  <c r="R25" i="105"/>
  <c r="T25" i="105" s="1"/>
  <c r="T22" i="105"/>
  <c r="M26" i="105"/>
  <c r="N21" i="105"/>
  <c r="N13" i="105"/>
  <c r="N25" i="105"/>
  <c r="K26" i="105"/>
  <c r="O93" i="105" s="1"/>
  <c r="Q26" i="105"/>
  <c r="R10" i="104"/>
  <c r="T10" i="104" s="1"/>
  <c r="Q18" i="104"/>
  <c r="R15" i="104"/>
  <c r="N23" i="104"/>
  <c r="Q15" i="104"/>
  <c r="S24" i="104"/>
  <c r="T15" i="104"/>
  <c r="Q10" i="104"/>
  <c r="Q19" i="104"/>
  <c r="N15" i="104"/>
  <c r="R18" i="104"/>
  <c r="R19" i="104"/>
  <c r="T19" i="104" s="1"/>
  <c r="R23" i="104"/>
  <c r="T23" i="104" s="1"/>
  <c r="Q11" i="104"/>
  <c r="M25" i="104"/>
  <c r="L13" i="104"/>
  <c r="R14" i="104"/>
  <c r="M21" i="104"/>
  <c r="Q24" i="104"/>
  <c r="N10" i="104"/>
  <c r="Q14" i="104"/>
  <c r="L21" i="104"/>
  <c r="P13" i="104"/>
  <c r="M13" i="104"/>
  <c r="S14" i="104"/>
  <c r="S17" i="104" s="1"/>
  <c r="N18" i="104"/>
  <c r="S18" i="104"/>
  <c r="S21" i="104" s="1"/>
  <c r="P25" i="104"/>
  <c r="Q23" i="104"/>
  <c r="R24" i="104"/>
  <c r="K25" i="104"/>
  <c r="K13" i="104"/>
  <c r="E26" i="104"/>
  <c r="K21" i="104"/>
  <c r="J13" i="104"/>
  <c r="J26" i="104" s="1"/>
  <c r="L17" i="104"/>
  <c r="J25" i="104"/>
  <c r="O13" i="104"/>
  <c r="I17" i="104"/>
  <c r="K17" i="104" s="1"/>
  <c r="M17" i="104"/>
  <c r="K18" i="104"/>
  <c r="Q22" i="104"/>
  <c r="N11" i="104"/>
  <c r="R11" i="104"/>
  <c r="R13" i="104" s="1"/>
  <c r="N14" i="104"/>
  <c r="N19" i="104"/>
  <c r="N22" i="104"/>
  <c r="R22" i="104"/>
  <c r="N24" i="104"/>
  <c r="P17" i="104"/>
  <c r="O21" i="104"/>
  <c r="O25" i="104"/>
  <c r="S11" i="104"/>
  <c r="S13" i="104" s="1"/>
  <c r="K22" i="104"/>
  <c r="S22" i="104"/>
  <c r="S25" i="104" s="1"/>
  <c r="N26" i="105" l="1"/>
  <c r="R26" i="105"/>
  <c r="T13" i="105"/>
  <c r="T26" i="105" s="1"/>
  <c r="N13" i="104"/>
  <c r="R17" i="104"/>
  <c r="Q17" i="104"/>
  <c r="T14" i="104"/>
  <c r="Q21" i="104"/>
  <c r="T24" i="104"/>
  <c r="M26" i="104"/>
  <c r="Q13" i="104"/>
  <c r="R21" i="104"/>
  <c r="L26" i="104"/>
  <c r="N21" i="104"/>
  <c r="T18" i="104"/>
  <c r="T21" i="104" s="1"/>
  <c r="Q25" i="104"/>
  <c r="O26" i="104"/>
  <c r="N17" i="104"/>
  <c r="T17" i="104" s="1"/>
  <c r="S26" i="104"/>
  <c r="P26" i="104"/>
  <c r="T13" i="104"/>
  <c r="R25" i="104"/>
  <c r="T25" i="104" s="1"/>
  <c r="T22" i="104"/>
  <c r="N25" i="104"/>
  <c r="T11" i="104"/>
  <c r="K26" i="104"/>
  <c r="O93" i="104" s="1"/>
  <c r="I26" i="104"/>
  <c r="N26" i="104" l="1"/>
  <c r="Q26" i="104"/>
  <c r="T26" i="104"/>
  <c r="R26" i="104"/>
  <c r="B7" i="2" l="1"/>
  <c r="B6" i="2"/>
  <c r="B5" i="2"/>
  <c r="B4" i="2"/>
  <c r="B8" i="2" l="1"/>
</calcChain>
</file>

<file path=xl/comments1.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comments2.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comments3.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comments4.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comments5.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sharedStrings.xml><?xml version="1.0" encoding="utf-8"?>
<sst xmlns="http://schemas.openxmlformats.org/spreadsheetml/2006/main" count="1770" uniqueCount="508">
  <si>
    <t>الجمهورية الجزائرية الديمقراطية الشعبية</t>
  </si>
  <si>
    <t>وزارة التربية الوطنية</t>
  </si>
  <si>
    <t>التاريخ :</t>
  </si>
  <si>
    <t>مديرية التربية لولاية معسكر</t>
  </si>
  <si>
    <t>الرقم   :</t>
  </si>
  <si>
    <t>متوسطة الاخوة بحار ويزغت</t>
  </si>
  <si>
    <t xml:space="preserve">                                                                          </t>
  </si>
  <si>
    <t>التقرير اليومي لمستشار التربية</t>
  </si>
  <si>
    <t>المسجلون</t>
  </si>
  <si>
    <t>الغائبون</t>
  </si>
  <si>
    <t>مستوى</t>
  </si>
  <si>
    <t>نظام</t>
  </si>
  <si>
    <t>نصف داخلي</t>
  </si>
  <si>
    <t>خارجي</t>
  </si>
  <si>
    <t>المجموع</t>
  </si>
  <si>
    <t>جنس</t>
  </si>
  <si>
    <t>ذ</t>
  </si>
  <si>
    <t>إ</t>
  </si>
  <si>
    <t>مج</t>
  </si>
  <si>
    <t>4م</t>
  </si>
  <si>
    <t>4م1ف1</t>
  </si>
  <si>
    <t>4م1ف2</t>
  </si>
  <si>
    <t>3م</t>
  </si>
  <si>
    <t>3م1</t>
  </si>
  <si>
    <t>3م2</t>
  </si>
  <si>
    <t>2م</t>
  </si>
  <si>
    <t>2م1</t>
  </si>
  <si>
    <t>2م2</t>
  </si>
  <si>
    <t>1م</t>
  </si>
  <si>
    <t>1م1ف1</t>
  </si>
  <si>
    <t xml:space="preserve">  </t>
  </si>
  <si>
    <t>غيابات و تاخرات :1- الأساتذة</t>
  </si>
  <si>
    <t>الأستاذ</t>
  </si>
  <si>
    <t>المادة</t>
  </si>
  <si>
    <t>08.45-08</t>
  </si>
  <si>
    <t>09.30-08.45</t>
  </si>
  <si>
    <t>10.15-9.30</t>
  </si>
  <si>
    <t>11.15-10.30</t>
  </si>
  <si>
    <t xml:space="preserve">12.00 -11.15 </t>
  </si>
  <si>
    <t xml:space="preserve">16 - 17 </t>
  </si>
  <si>
    <t>14.15 -13.30</t>
  </si>
  <si>
    <t xml:space="preserve">15.00 -14.15 </t>
  </si>
  <si>
    <t xml:space="preserve">17 -16 </t>
  </si>
  <si>
    <t>السبب</t>
  </si>
  <si>
    <t>صرصار سومية</t>
  </si>
  <si>
    <t xml:space="preserve">ل عربية </t>
  </si>
  <si>
    <t>المطعم - الوجبة و التأطير و عدد التلاميذ</t>
  </si>
  <si>
    <t>غيابات و تأخرات المساعدين</t>
  </si>
  <si>
    <t>المطعم</t>
  </si>
  <si>
    <t>فتح الشهية</t>
  </si>
  <si>
    <t>التعداد</t>
  </si>
  <si>
    <t>الفترة الصباحية</t>
  </si>
  <si>
    <t>الفترة المسائية</t>
  </si>
  <si>
    <t>م</t>
  </si>
  <si>
    <t xml:space="preserve">المرافق </t>
  </si>
  <si>
    <t>الوجبة الرئيسية</t>
  </si>
  <si>
    <t xml:space="preserve">    </t>
  </si>
  <si>
    <t>التحلية</t>
  </si>
  <si>
    <t>التلاميذ الغائبون</t>
  </si>
  <si>
    <t xml:space="preserve">                                                            </t>
  </si>
  <si>
    <t xml:space="preserve">                                             </t>
  </si>
  <si>
    <t>الرقم</t>
  </si>
  <si>
    <t>اللقب  و الإسم</t>
  </si>
  <si>
    <t>القسم</t>
  </si>
  <si>
    <t>الصفة</t>
  </si>
  <si>
    <t>تاريخ الغياب</t>
  </si>
  <si>
    <t>إشعار1</t>
  </si>
  <si>
    <t>إشعار2</t>
  </si>
  <si>
    <t>إعذار</t>
  </si>
  <si>
    <t>شطب</t>
  </si>
  <si>
    <t>ملاحظة</t>
  </si>
  <si>
    <t>أ</t>
  </si>
  <si>
    <t>ملاحظات و اقتراحات مستشار التربية</t>
  </si>
  <si>
    <t>النظافة</t>
  </si>
  <si>
    <t>الزيارات</t>
  </si>
  <si>
    <t>العيادة</t>
  </si>
  <si>
    <t>اسم المريض:</t>
  </si>
  <si>
    <t>اسم المرافق</t>
  </si>
  <si>
    <t>س الذهاب:..9.30</t>
  </si>
  <si>
    <r>
      <t>س الإياب:</t>
    </r>
    <r>
      <rPr>
        <sz val="8"/>
        <color indexed="8"/>
        <rFont val="AF_Hijaz"/>
        <charset val="178"/>
      </rPr>
      <t>.</t>
    </r>
  </si>
  <si>
    <t>الحوادث</t>
  </si>
  <si>
    <t xml:space="preserve"> </t>
  </si>
  <si>
    <t>الدخول في أول أكتوبر</t>
  </si>
  <si>
    <t>مجموع الغيابات</t>
  </si>
  <si>
    <t>الحاضرون</t>
  </si>
  <si>
    <t>نسبة الغياب</t>
  </si>
  <si>
    <t>الخروج</t>
  </si>
  <si>
    <t>الأساتذة</t>
  </si>
  <si>
    <t xml:space="preserve">الدخول  </t>
  </si>
  <si>
    <t>المشرفون</t>
  </si>
  <si>
    <t>التلاميذ</t>
  </si>
  <si>
    <t>مستشار التربية</t>
  </si>
  <si>
    <t>ملاحظات مدير المتوسطة</t>
  </si>
  <si>
    <t>مدير المؤسسة</t>
  </si>
  <si>
    <t>الإمضاء</t>
  </si>
  <si>
    <t>يرجى كتابة اسم المؤسسة</t>
  </si>
  <si>
    <t>متوسطة ,,,,,,,,,,,,,,,,,,,,,,,,,,,,,,</t>
  </si>
  <si>
    <t>المستوى</t>
  </si>
  <si>
    <t>الاسم</t>
  </si>
  <si>
    <t>اللقب</t>
  </si>
  <si>
    <t xml:space="preserve">الأقسام </t>
  </si>
  <si>
    <t>عدد التلاميذ</t>
  </si>
  <si>
    <t xml:space="preserve">عدد أعوان التربية </t>
  </si>
  <si>
    <t>المواد</t>
  </si>
  <si>
    <t xml:space="preserve">أرجو إدخال جميع المعلومات </t>
  </si>
  <si>
    <t>1 متوسط</t>
  </si>
  <si>
    <t>مزوار كمال</t>
  </si>
  <si>
    <t>رياضيات</t>
  </si>
  <si>
    <t>الاقسام و الاساتذة و عدد تلاميذ كل قسم</t>
  </si>
  <si>
    <t>2 متوسط</t>
  </si>
  <si>
    <t>ستي مرزوق</t>
  </si>
  <si>
    <t>فرنسية</t>
  </si>
  <si>
    <t>3متوسط</t>
  </si>
  <si>
    <t xml:space="preserve">إنجليزية </t>
  </si>
  <si>
    <t>4 متوسط</t>
  </si>
  <si>
    <t>بكدي بركان</t>
  </si>
  <si>
    <t>ت إسلامية</t>
  </si>
  <si>
    <t>بوجلال محي دين</t>
  </si>
  <si>
    <t>عبدون قديم</t>
  </si>
  <si>
    <t>خ</t>
  </si>
  <si>
    <t xml:space="preserve">ع طبيعية </t>
  </si>
  <si>
    <t>بومفتاح بن صواق</t>
  </si>
  <si>
    <t>ن</t>
  </si>
  <si>
    <t>ع تكنولوجيا</t>
  </si>
  <si>
    <t>مغربي هوارية</t>
  </si>
  <si>
    <t>ت بدنية</t>
  </si>
  <si>
    <t>ت تشكيلية</t>
  </si>
  <si>
    <t>هيشور محمد</t>
  </si>
  <si>
    <t>شريقي حورية</t>
  </si>
  <si>
    <t>إعلام آلــي</t>
  </si>
  <si>
    <t>2م3</t>
  </si>
  <si>
    <t>تربية موسيقية</t>
  </si>
  <si>
    <t>للتواصل مع المصمم</t>
  </si>
  <si>
    <t>2م4</t>
  </si>
  <si>
    <t>0663,58,02,14</t>
  </si>
  <si>
    <t>3م3</t>
  </si>
  <si>
    <t>4م1</t>
  </si>
  <si>
    <t>4م2</t>
  </si>
  <si>
    <t>...................................................................................................................................</t>
  </si>
  <si>
    <t>مجموع</t>
  </si>
  <si>
    <t>مجموع.ع</t>
  </si>
  <si>
    <t xml:space="preserve">                 </t>
  </si>
  <si>
    <t>اجتماعيات</t>
  </si>
  <si>
    <t>العزوني أمينة</t>
  </si>
  <si>
    <t>1م2ف1</t>
  </si>
  <si>
    <t>1م2ف2</t>
  </si>
  <si>
    <t>2م1ف1</t>
  </si>
  <si>
    <t>2م1ف2</t>
  </si>
  <si>
    <t>هيشور لحسن</t>
  </si>
  <si>
    <t>الأحد</t>
  </si>
  <si>
    <t>سلاطة بالأرز</t>
  </si>
  <si>
    <t>عدس + جبن</t>
  </si>
  <si>
    <t>ياوورت</t>
  </si>
  <si>
    <t>بورزين فاطمة</t>
  </si>
  <si>
    <t>رقيق عبد القادر</t>
  </si>
  <si>
    <t>فيل سهام</t>
  </si>
  <si>
    <t>برزين عبد القادر</t>
  </si>
  <si>
    <t>الاثنين</t>
  </si>
  <si>
    <t>ندوة</t>
  </si>
  <si>
    <t>وافريغ محمد</t>
  </si>
  <si>
    <t>حريرة + جبن</t>
  </si>
  <si>
    <t>برتقال</t>
  </si>
  <si>
    <t>بركاك</t>
  </si>
  <si>
    <t>سيد أحمد</t>
  </si>
  <si>
    <t>مروة</t>
  </si>
  <si>
    <t>بركة</t>
  </si>
  <si>
    <t>أحمد</t>
  </si>
  <si>
    <t>بورزين</t>
  </si>
  <si>
    <t>فاطمة</t>
  </si>
  <si>
    <t>بوشدة</t>
  </si>
  <si>
    <t>تبينة</t>
  </si>
  <si>
    <t>كنزة</t>
  </si>
  <si>
    <t>خليج</t>
  </si>
  <si>
    <t>بشرى</t>
  </si>
  <si>
    <t>دلة</t>
  </si>
  <si>
    <t>خيرة</t>
  </si>
  <si>
    <t>دوار</t>
  </si>
  <si>
    <t>خديجة</t>
  </si>
  <si>
    <t>محمد الأمين</t>
  </si>
  <si>
    <t>دوهة</t>
  </si>
  <si>
    <t>محمد</t>
  </si>
  <si>
    <t>رقيق</t>
  </si>
  <si>
    <t>عبد القادر</t>
  </si>
  <si>
    <t>زعتر</t>
  </si>
  <si>
    <t>زهرة</t>
  </si>
  <si>
    <t>زلبون</t>
  </si>
  <si>
    <t>شيماء</t>
  </si>
  <si>
    <t>ستار</t>
  </si>
  <si>
    <t>فاطيمة</t>
  </si>
  <si>
    <t>عبدون</t>
  </si>
  <si>
    <t>فرعون</t>
  </si>
  <si>
    <t>حنان</t>
  </si>
  <si>
    <t>سهام</t>
  </si>
  <si>
    <t>شهيناز</t>
  </si>
  <si>
    <t>فيجل</t>
  </si>
  <si>
    <t>أيوب</t>
  </si>
  <si>
    <t>فيل</t>
  </si>
  <si>
    <t>مريم</t>
  </si>
  <si>
    <t>قدوس</t>
  </si>
  <si>
    <t>أحمد بن علي</t>
  </si>
  <si>
    <t>قرين</t>
  </si>
  <si>
    <t>وافريغ</t>
  </si>
  <si>
    <t>أمينة</t>
  </si>
  <si>
    <t>بحار</t>
  </si>
  <si>
    <t>راضية</t>
  </si>
  <si>
    <t>أبو بكر أيوب</t>
  </si>
  <si>
    <t>عبير</t>
  </si>
  <si>
    <t>بومفتاح</t>
  </si>
  <si>
    <t>نور الهدى</t>
  </si>
  <si>
    <t>عبد العزيز</t>
  </si>
  <si>
    <t>قادة</t>
  </si>
  <si>
    <t>نسرين</t>
  </si>
  <si>
    <t>درار</t>
  </si>
  <si>
    <t>خير الدين</t>
  </si>
  <si>
    <t>دهان</t>
  </si>
  <si>
    <t>هشام</t>
  </si>
  <si>
    <t>حليمة</t>
  </si>
  <si>
    <t>عالم</t>
  </si>
  <si>
    <t>هبة مختارية</t>
  </si>
  <si>
    <t>سيف الدين أيوب</t>
  </si>
  <si>
    <t>إخلاص</t>
  </si>
  <si>
    <t>قلال</t>
  </si>
  <si>
    <t>الحبيب</t>
  </si>
  <si>
    <t>كعبور</t>
  </si>
  <si>
    <t>هايل</t>
  </si>
  <si>
    <t>يسرى</t>
  </si>
  <si>
    <t>العزوني</t>
  </si>
  <si>
    <t>أية</t>
  </si>
  <si>
    <t>عبلة</t>
  </si>
  <si>
    <t>بن سعادة</t>
  </si>
  <si>
    <t>أحلام فاطمة</t>
  </si>
  <si>
    <t>حماش</t>
  </si>
  <si>
    <t>أيمن</t>
  </si>
  <si>
    <t>أسماء</t>
  </si>
  <si>
    <t>عبد القادر بلعوني</t>
  </si>
  <si>
    <t>سنوسي</t>
  </si>
  <si>
    <t>قدار</t>
  </si>
  <si>
    <t>إلياس</t>
  </si>
  <si>
    <t>ميمون</t>
  </si>
  <si>
    <t>مباركي</t>
  </si>
  <si>
    <t>إيمان</t>
  </si>
  <si>
    <t>نعاس</t>
  </si>
  <si>
    <t>وفريغ</t>
  </si>
  <si>
    <t>أمال</t>
  </si>
  <si>
    <t>اية</t>
  </si>
  <si>
    <t>حياة</t>
  </si>
  <si>
    <t>كوثر</t>
  </si>
  <si>
    <t>أنصار الإسلام</t>
  </si>
  <si>
    <t>بسملة</t>
  </si>
  <si>
    <t>رياض</t>
  </si>
  <si>
    <t>ريان</t>
  </si>
  <si>
    <t>عز الدين</t>
  </si>
  <si>
    <t>منال</t>
  </si>
  <si>
    <t>وفاء</t>
  </si>
  <si>
    <t>بن ديدة</t>
  </si>
  <si>
    <t>طاهر</t>
  </si>
  <si>
    <t xml:space="preserve">بن سعادة </t>
  </si>
  <si>
    <t>هاجر</t>
  </si>
  <si>
    <t>عومرية</t>
  </si>
  <si>
    <t>محمد عبد القادر</t>
  </si>
  <si>
    <t>فاطمة الزهراء</t>
  </si>
  <si>
    <t>قادة أيوب</t>
  </si>
  <si>
    <t>بن سواق</t>
  </si>
  <si>
    <t>شيخ</t>
  </si>
  <si>
    <t>حفصة</t>
  </si>
  <si>
    <t>مريم سهام</t>
  </si>
  <si>
    <t>جواد العوني</t>
  </si>
  <si>
    <t>زكريا محمد</t>
  </si>
  <si>
    <t>أسامة</t>
  </si>
  <si>
    <t>كريم</t>
  </si>
  <si>
    <t>دعاء</t>
  </si>
  <si>
    <t>رانيا</t>
  </si>
  <si>
    <t>مدرار</t>
  </si>
  <si>
    <t>عمر</t>
  </si>
  <si>
    <t>مزوار</t>
  </si>
  <si>
    <t>منال سامية</t>
  </si>
  <si>
    <t>مغربي</t>
  </si>
  <si>
    <t>هبة الرحمن</t>
  </si>
  <si>
    <t>نجاري</t>
  </si>
  <si>
    <t>إبراهيم</t>
  </si>
  <si>
    <t>صبرين</t>
  </si>
  <si>
    <t>وصال</t>
  </si>
  <si>
    <t>بن ديخة</t>
  </si>
  <si>
    <t>إبراهيم الخليل</t>
  </si>
  <si>
    <t>ياسر</t>
  </si>
  <si>
    <t>ملوكة</t>
  </si>
  <si>
    <t>بهاء الدين هيثم</t>
  </si>
  <si>
    <t>فريد</t>
  </si>
  <si>
    <t>نريمان</t>
  </si>
  <si>
    <t>مسدوة</t>
  </si>
  <si>
    <t>عادل</t>
  </si>
  <si>
    <t>بسمة</t>
  </si>
  <si>
    <t>آمينة</t>
  </si>
  <si>
    <t>نور الدين</t>
  </si>
  <si>
    <t>وئام فاطمة الزهراء</t>
  </si>
  <si>
    <t>بن سهلة</t>
  </si>
  <si>
    <t>رضوان</t>
  </si>
  <si>
    <t>بوجلال</t>
  </si>
  <si>
    <t>رفيق</t>
  </si>
  <si>
    <t>بوعبد الله</t>
  </si>
  <si>
    <t>هديل بشرى</t>
  </si>
  <si>
    <t>أيوب عبد الجليل</t>
  </si>
  <si>
    <t>حامد</t>
  </si>
  <si>
    <t>عيسى</t>
  </si>
  <si>
    <t>عبد الحق</t>
  </si>
  <si>
    <t>فريدة</t>
  </si>
  <si>
    <t>كلثوم</t>
  </si>
  <si>
    <t>يونس خليل</t>
  </si>
  <si>
    <t>محي الدين</t>
  </si>
  <si>
    <t>نبيل</t>
  </si>
  <si>
    <t>بدرة هاجر</t>
  </si>
  <si>
    <t>عونية</t>
  </si>
  <si>
    <t>زكرياء</t>
  </si>
  <si>
    <t>زواية</t>
  </si>
  <si>
    <t>طيب</t>
  </si>
  <si>
    <t>علاء الدين</t>
  </si>
  <si>
    <t>وليد</t>
  </si>
  <si>
    <t>جيلالي</t>
  </si>
  <si>
    <t>آية الرحمن</t>
  </si>
  <si>
    <t>سيد احمد</t>
  </si>
  <si>
    <t>وئام</t>
  </si>
  <si>
    <t>وفريغ محمد</t>
  </si>
  <si>
    <t>سلاطة متنوعة</t>
  </si>
  <si>
    <t>الأربعاء</t>
  </si>
  <si>
    <t xml:space="preserve">مرض </t>
  </si>
  <si>
    <t>ضروف عائلية</t>
  </si>
  <si>
    <t>مشروبات</t>
  </si>
  <si>
    <t>الثلاثاء</t>
  </si>
  <si>
    <t>زيتون + دجاج</t>
  </si>
  <si>
    <t>الخميس</t>
  </si>
  <si>
    <t>طلب غياب</t>
  </si>
  <si>
    <t>فاصولياء جافة + بيض</t>
  </si>
  <si>
    <t>جبن</t>
  </si>
  <si>
    <t>قائمة التلاميذ</t>
  </si>
  <si>
    <t>a167</t>
  </si>
  <si>
    <t>a168</t>
  </si>
  <si>
    <t>a169</t>
  </si>
  <si>
    <t>a170</t>
  </si>
  <si>
    <t>a171</t>
  </si>
  <si>
    <t>a172</t>
  </si>
  <si>
    <t>a173</t>
  </si>
  <si>
    <t>a174</t>
  </si>
  <si>
    <t>a175</t>
  </si>
  <si>
    <t>a176</t>
  </si>
  <si>
    <t>a177</t>
  </si>
  <si>
    <t>a178</t>
  </si>
  <si>
    <t>a179</t>
  </si>
  <si>
    <t>a180</t>
  </si>
  <si>
    <t>بركاك سيد أحمد</t>
  </si>
  <si>
    <t>بوشدة علي أشرف</t>
  </si>
  <si>
    <t>دوار بن صواق</t>
  </si>
  <si>
    <t>دوار خديجة</t>
  </si>
  <si>
    <t>دوار محمد الأمين</t>
  </si>
  <si>
    <t>دوهة إكرام</t>
  </si>
  <si>
    <t>زعتر زهرة</t>
  </si>
  <si>
    <t>زلبون شيماء</t>
  </si>
  <si>
    <t>ستار فاطيمة</t>
  </si>
  <si>
    <t>عبدون خلود</t>
  </si>
  <si>
    <t>فرعون حنان</t>
  </si>
  <si>
    <t>فرعون خيرة</t>
  </si>
  <si>
    <t>فرعون سهام</t>
  </si>
  <si>
    <t>فرعون فافة</t>
  </si>
  <si>
    <t>فيجل حمزة</t>
  </si>
  <si>
    <t>قرين محمد</t>
  </si>
  <si>
    <t>بركاك مروة</t>
  </si>
  <si>
    <t>بركة أحمد</t>
  </si>
  <si>
    <t>تبينة كنزة</t>
  </si>
  <si>
    <t>تبينة نسرين</t>
  </si>
  <si>
    <t>خليج بشرى</t>
  </si>
  <si>
    <t>دلة خيرة</t>
  </si>
  <si>
    <t>دوار بشرى</t>
  </si>
  <si>
    <t>دوهة محمد</t>
  </si>
  <si>
    <t>فرعون شهيناز</t>
  </si>
  <si>
    <t>فيجل أيوب</t>
  </si>
  <si>
    <t>فيل مريم</t>
  </si>
  <si>
    <t>قدوس أحمد بن علي</t>
  </si>
  <si>
    <t>وافريغ أمينة</t>
  </si>
  <si>
    <t>بحار راضية</t>
  </si>
  <si>
    <t>بركاك أبو بكر أيوب</t>
  </si>
  <si>
    <t>بركاك عبير</t>
  </si>
  <si>
    <t>بومفتاح نور الهدى</t>
  </si>
  <si>
    <t>تبينة عبد العزيز</t>
  </si>
  <si>
    <t>تبينة قادة</t>
  </si>
  <si>
    <t>خليج أحمد</t>
  </si>
  <si>
    <t>درار شيماء</t>
  </si>
  <si>
    <t>دلة خير الدين</t>
  </si>
  <si>
    <t>دهان هشام</t>
  </si>
  <si>
    <t>زعتر حليمة</t>
  </si>
  <si>
    <t>عالم هبة مختارية</t>
  </si>
  <si>
    <t>عبدون سيف الدين أيوب</t>
  </si>
  <si>
    <t>فرعون مريم</t>
  </si>
  <si>
    <t>فيجل إخلاص</t>
  </si>
  <si>
    <t>قدوس مريم</t>
  </si>
  <si>
    <t>قلال الحبيب</t>
  </si>
  <si>
    <t>كعبور فاطيمة</t>
  </si>
  <si>
    <t>هايل مريم</t>
  </si>
  <si>
    <t>وافريغ يسرى</t>
  </si>
  <si>
    <t>العزوني بشرى</t>
  </si>
  <si>
    <t>بركاك أية</t>
  </si>
  <si>
    <t>بركاك عبلة</t>
  </si>
  <si>
    <t>بركاك نور الهدى</t>
  </si>
  <si>
    <t>بن سعادة أحلام فاطمة</t>
  </si>
  <si>
    <t>بوشدة محمد</t>
  </si>
  <si>
    <t>حماش أمينة</t>
  </si>
  <si>
    <t>دهان أيمن</t>
  </si>
  <si>
    <t>دوار أسماء</t>
  </si>
  <si>
    <t>زعتر عبد القادر بلعوني</t>
  </si>
  <si>
    <t>فرعون سنوسي</t>
  </si>
  <si>
    <t>قدار إلياس</t>
  </si>
  <si>
    <t>قدوس ميمون</t>
  </si>
  <si>
    <t>كعبور فاطمة</t>
  </si>
  <si>
    <t>مباركي إيمان</t>
  </si>
  <si>
    <t>نعاس سيد أحمد</t>
  </si>
  <si>
    <t>وافريغ أيمن</t>
  </si>
  <si>
    <t>وافريغ حنان</t>
  </si>
  <si>
    <t>وفريغ أمال</t>
  </si>
  <si>
    <t>وفريغ اية</t>
  </si>
  <si>
    <t>وفريغ حياة</t>
  </si>
  <si>
    <t>وفريغ كوثر</t>
  </si>
  <si>
    <t>بركاك أنصار الإسلام</t>
  </si>
  <si>
    <t>بركاك بسملة</t>
  </si>
  <si>
    <t>بركاك ريان</t>
  </si>
  <si>
    <t>بركاك وفاء</t>
  </si>
  <si>
    <t>بن ديدة طاهر</t>
  </si>
  <si>
    <t>بن سعادة  هاجر</t>
  </si>
  <si>
    <t>بوشدة بشرى</t>
  </si>
  <si>
    <t>دوار محمد عبد القادر</t>
  </si>
  <si>
    <t>زعتر قادة أيوب</t>
  </si>
  <si>
    <t>شيخ زهرة</t>
  </si>
  <si>
    <t>فيجل زكريا محمد</t>
  </si>
  <si>
    <t>قدوس أسامة</t>
  </si>
  <si>
    <t>قلال دعاء</t>
  </si>
  <si>
    <t>كعبور رانيا</t>
  </si>
  <si>
    <t>مدرار عمر</t>
  </si>
  <si>
    <t>نجاري إبراهيم</t>
  </si>
  <si>
    <t>بركاك رياض</t>
  </si>
  <si>
    <t>بركاك عز الدين</t>
  </si>
  <si>
    <t>بركاك محمد الأمين</t>
  </si>
  <si>
    <t>بركاك منال</t>
  </si>
  <si>
    <t>بن سعادة مروة</t>
  </si>
  <si>
    <t>بومفتاح عومرية</t>
  </si>
  <si>
    <t>بومفتاح محمد</t>
  </si>
  <si>
    <t>زعتر فاطمة الزهراء</t>
  </si>
  <si>
    <t>ستار بن سواق</t>
  </si>
  <si>
    <t>عبدون حفصة</t>
  </si>
  <si>
    <t>عبدون مريم سهام</t>
  </si>
  <si>
    <t>فيجل جواد العوني</t>
  </si>
  <si>
    <t>قدوس كريم</t>
  </si>
  <si>
    <t>مزوار منال سامية</t>
  </si>
  <si>
    <t>مغربي هبة الرحمن</t>
  </si>
  <si>
    <t>وافريغ صبرين</t>
  </si>
  <si>
    <t>بحار وصال</t>
  </si>
  <si>
    <t>بركاك عبد القادر</t>
  </si>
  <si>
    <t>بن ديخة نور الهدى</t>
  </si>
  <si>
    <t>بورزين عبد القادر</t>
  </si>
  <si>
    <t>بومفتاح دعاء</t>
  </si>
  <si>
    <t>درار إبراهيم الخليل</t>
  </si>
  <si>
    <t>درار ياسر</t>
  </si>
  <si>
    <t>دلة ملوكة</t>
  </si>
  <si>
    <t>زعتر محمد الأمين</t>
  </si>
  <si>
    <t>عبدون علاء الدين</t>
  </si>
  <si>
    <t>فرعون أسماء</t>
  </si>
  <si>
    <t>فرعون محمد</t>
  </si>
  <si>
    <t>فريد محمد</t>
  </si>
  <si>
    <t>قرين نريمان</t>
  </si>
  <si>
    <t>كعبور خديجة</t>
  </si>
  <si>
    <t>مسدوة عادل</t>
  </si>
  <si>
    <t>نعاس محمد</t>
  </si>
  <si>
    <t>هايل أحمد</t>
  </si>
  <si>
    <t>وافريغ بسمة</t>
  </si>
  <si>
    <t>بركاك دعاء</t>
  </si>
  <si>
    <t>بركاك نسرين</t>
  </si>
  <si>
    <t>بركاك نور الدين</t>
  </si>
  <si>
    <t>بن سعادة مريم</t>
  </si>
  <si>
    <t>بن سهلة رضوان</t>
  </si>
  <si>
    <t>بوجلال رفيق</t>
  </si>
  <si>
    <t>بوعبد الله هديل بشرى</t>
  </si>
  <si>
    <t>تبينة عبد الحق</t>
  </si>
  <si>
    <t>تبينة فريدة</t>
  </si>
  <si>
    <t>دلة محي الدين</t>
  </si>
  <si>
    <t>دوار عونية</t>
  </si>
  <si>
    <t>زواية طيب</t>
  </si>
  <si>
    <t>عبدون بهاء الدين هيثم</t>
  </si>
  <si>
    <t>عبدون وليد</t>
  </si>
  <si>
    <t>فرعون منال</t>
  </si>
  <si>
    <t>فرعون نور الهدى</t>
  </si>
  <si>
    <t>مدرار حياة</t>
  </si>
  <si>
    <t>مغربي سيد احمد</t>
  </si>
  <si>
    <t>وافريغ وليد</t>
  </si>
  <si>
    <t>بركاك آمينة</t>
  </si>
  <si>
    <t>بركاك فاطيمة</t>
  </si>
  <si>
    <t>بركاك وئام فاطمة الزهراء</t>
  </si>
  <si>
    <t>بومفتاح أحمد</t>
  </si>
  <si>
    <t>بومفتاح أيوب عبد الجليل</t>
  </si>
  <si>
    <t>بومفتاح حامد</t>
  </si>
  <si>
    <t>بومفتاح عيسى</t>
  </si>
  <si>
    <t>تبينة كلثوم</t>
  </si>
  <si>
    <t>تبينة وئام</t>
  </si>
  <si>
    <t>تبينة يونس خليل</t>
  </si>
  <si>
    <t>دلة نبيل</t>
  </si>
  <si>
    <t>دوار بدرة هاجر</t>
  </si>
  <si>
    <t>زلبون زكرياء</t>
  </si>
  <si>
    <t>ستار هشام</t>
  </si>
  <si>
    <t>فريد أمينة</t>
  </si>
  <si>
    <t>فيجل نور الهدى</t>
  </si>
  <si>
    <t>قدوس جيلالي</t>
  </si>
  <si>
    <t>كعبور آية الرحمن</t>
  </si>
  <si>
    <t>كعبور مريم</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</si>
</sst>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64">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charset val="178"/>
      <scheme val="minor"/>
    </font>
    <font>
      <sz val="14"/>
      <color theme="1"/>
      <name val="ae_AlMateen"/>
      <family val="1"/>
    </font>
    <font>
      <b/>
      <sz val="14"/>
      <color theme="1"/>
      <name val="Calibri"/>
      <family val="2"/>
      <scheme val="minor"/>
    </font>
    <font>
      <sz val="12"/>
      <color theme="1"/>
      <name val="ae_AlMateen"/>
      <family val="1"/>
    </font>
    <font>
      <sz val="11"/>
      <color rgb="FFFF0000"/>
      <name val="ae_AlMateen"/>
      <family val="1"/>
    </font>
    <font>
      <sz val="12"/>
      <color rgb="FF002060"/>
      <name val="Bernard MT Condensed"/>
      <family val="1"/>
    </font>
    <font>
      <b/>
      <sz val="11"/>
      <color theme="1"/>
      <name val="ae_AlMateen"/>
      <charset val="178"/>
    </font>
    <font>
      <sz val="11"/>
      <color theme="1"/>
      <name val="ae_AlMateen"/>
      <family val="1"/>
    </font>
    <font>
      <sz val="12"/>
      <color theme="1"/>
      <name val="Bernard MT Condensed"/>
      <family val="1"/>
    </font>
    <font>
      <sz val="11"/>
      <color theme="1"/>
      <name val="Bernard MT Condensed"/>
      <family val="1"/>
    </font>
    <font>
      <sz val="11"/>
      <color theme="3" tint="0.39997558519241921"/>
      <name val="ae_AlMateen"/>
      <family val="1"/>
    </font>
    <font>
      <b/>
      <sz val="18"/>
      <color theme="1"/>
      <name val="ae_AlMateen"/>
      <charset val="178"/>
    </font>
    <font>
      <b/>
      <sz val="10"/>
      <color theme="1"/>
      <name val="Calibri"/>
      <family val="2"/>
      <scheme val="minor"/>
    </font>
    <font>
      <sz val="14"/>
      <color theme="1"/>
      <name val="Bernard MT Condensed"/>
      <family val="1"/>
    </font>
    <font>
      <sz val="10"/>
      <name val="Arial"/>
      <family val="2"/>
    </font>
    <font>
      <sz val="12"/>
      <color theme="1"/>
      <name val="Times New Roman"/>
      <family val="1"/>
    </font>
    <font>
      <b/>
      <sz val="10"/>
      <color rgb="FFFF0000"/>
      <name val="Bernard MT Condensed"/>
      <family val="1"/>
    </font>
    <font>
      <sz val="10"/>
      <color theme="1"/>
      <name val="Bernard MT Condensed"/>
      <family val="1"/>
    </font>
    <font>
      <b/>
      <sz val="10"/>
      <color rgb="FFFF0000"/>
      <name val="Calibri"/>
      <family val="2"/>
      <scheme val="minor"/>
    </font>
    <font>
      <b/>
      <sz val="10"/>
      <color theme="1"/>
      <name val="Calibri"/>
      <family val="2"/>
      <charset val="178"/>
      <scheme val="minor"/>
    </font>
    <font>
      <b/>
      <sz val="10"/>
      <color theme="1"/>
      <name val="Bernard MT Condensed"/>
      <family val="1"/>
    </font>
    <font>
      <sz val="12"/>
      <color theme="1"/>
      <name val="ae_Rasheeq"/>
      <family val="1"/>
    </font>
    <font>
      <b/>
      <sz val="12"/>
      <color theme="1"/>
      <name val="ae_Rasheeq"/>
      <charset val="178"/>
    </font>
    <font>
      <b/>
      <sz val="12"/>
      <color theme="1"/>
      <name val="Calibri"/>
      <family val="2"/>
      <scheme val="minor"/>
    </font>
    <font>
      <sz val="14"/>
      <color theme="1"/>
      <name val="ae_Rasheeq"/>
      <family val="1"/>
    </font>
    <font>
      <sz val="11"/>
      <color theme="1"/>
      <name val="AF_Taif Normal"/>
      <charset val="178"/>
    </font>
    <font>
      <sz val="9"/>
      <color theme="1"/>
      <name val="Calibri"/>
      <family val="2"/>
      <charset val="178"/>
      <scheme val="minor"/>
    </font>
    <font>
      <b/>
      <sz val="9"/>
      <color theme="1"/>
      <name val="Calibri"/>
      <family val="2"/>
      <scheme val="minor"/>
    </font>
    <font>
      <sz val="9"/>
      <color theme="1"/>
      <name val="Calibri"/>
      <family val="2"/>
      <scheme val="minor"/>
    </font>
    <font>
      <sz val="11"/>
      <color theme="0"/>
      <name val="Calibri"/>
      <family val="2"/>
      <charset val="178"/>
      <scheme val="minor"/>
    </font>
    <font>
      <u val="double"/>
      <sz val="9"/>
      <color theme="1"/>
      <name val="Calibri"/>
      <family val="2"/>
      <charset val="178"/>
      <scheme val="minor"/>
    </font>
    <font>
      <b/>
      <sz val="11"/>
      <color theme="1"/>
      <name val="ae_Rasheeq"/>
      <charset val="178"/>
    </font>
    <font>
      <sz val="10"/>
      <color theme="1"/>
      <name val="ae_AlMateen"/>
      <family val="1"/>
    </font>
    <font>
      <sz val="11"/>
      <color theme="1"/>
      <name val="ae_Rasheeq"/>
      <family val="1"/>
    </font>
    <font>
      <sz val="9"/>
      <color theme="1"/>
      <name val="ae_AlMateen"/>
      <family val="1"/>
    </font>
    <font>
      <sz val="8"/>
      <color theme="1"/>
      <name val="Calibri"/>
      <family val="2"/>
      <scheme val="minor"/>
    </font>
    <font>
      <sz val="9"/>
      <color theme="1"/>
      <name val="ae_Rasheeq"/>
      <family val="1"/>
    </font>
    <font>
      <sz val="8"/>
      <color theme="1"/>
      <name val="ae_Rasheeq"/>
      <family val="1"/>
    </font>
    <font>
      <sz val="8"/>
      <color indexed="8"/>
      <name val="AF_Hijaz"/>
      <charset val="178"/>
    </font>
    <font>
      <b/>
      <sz val="8"/>
      <color indexed="81"/>
      <name val="Tahoma"/>
      <family val="2"/>
    </font>
    <font>
      <sz val="8"/>
      <color indexed="81"/>
      <name val="Tahoma"/>
      <family val="2"/>
    </font>
    <font>
      <sz val="20"/>
      <color theme="1"/>
      <name val="Calibri"/>
      <family val="2"/>
      <scheme val="minor"/>
    </font>
    <font>
      <sz val="14"/>
      <color theme="1"/>
      <name val="Calibri"/>
      <family val="2"/>
      <scheme val="minor"/>
    </font>
    <font>
      <sz val="16"/>
      <color theme="1"/>
      <name val="Calibri"/>
      <family val="2"/>
      <scheme val="minor"/>
    </font>
    <font>
      <b/>
      <sz val="14"/>
      <color rgb="FFFF0000"/>
      <name val="Calibri"/>
      <family val="2"/>
      <scheme val="minor"/>
    </font>
    <font>
      <b/>
      <sz val="22"/>
      <color theme="1"/>
      <name val="Calibri"/>
      <family val="2"/>
      <scheme val="minor"/>
    </font>
    <font>
      <sz val="10"/>
      <color indexed="8"/>
      <name val="Arial"/>
      <family val="2"/>
    </font>
    <font>
      <sz val="11"/>
      <color indexed="8"/>
      <name val="Arabic Transparent"/>
      <charset val="178"/>
    </font>
    <font>
      <sz val="14"/>
      <color theme="1"/>
      <name val="Times New Roman"/>
      <family val="1"/>
    </font>
    <font>
      <sz val="12"/>
      <color theme="1"/>
      <name val="Calibri"/>
      <family val="2"/>
      <scheme val="minor"/>
    </font>
    <font>
      <sz val="13"/>
      <color theme="1"/>
      <name val="Calibri"/>
      <family val="2"/>
      <scheme val="minor"/>
    </font>
    <font>
      <sz val="26"/>
      <color theme="1"/>
      <name val="Calibri"/>
      <family val="2"/>
      <scheme val="minor"/>
    </font>
    <font>
      <sz val="36"/>
      <color theme="1"/>
      <name val="Calibri"/>
      <family val="2"/>
      <scheme val="minor"/>
    </font>
    <font>
      <sz val="5"/>
      <color theme="1"/>
      <name val="Bernard MT Condensed"/>
      <family val="1"/>
    </font>
    <font>
      <b/>
      <sz val="11"/>
      <color theme="1"/>
      <name val="ae_AlMateen"/>
    </font>
    <font>
      <sz val="10"/>
      <color indexed="8"/>
      <name val="Arial"/>
      <family val="2"/>
    </font>
    <font>
      <sz val="11"/>
      <color indexed="8"/>
      <name val="Arial"/>
      <family val="2"/>
    </font>
    <font>
      <sz val="9"/>
      <color indexed="8"/>
      <name val="Arial"/>
      <family val="2"/>
    </font>
    <font>
      <b/>
      <sz val="18"/>
      <name val="Arial"/>
      <family val="2"/>
    </font>
    <font>
      <b/>
      <sz val="14"/>
      <name val="Arial"/>
      <family val="2"/>
    </font>
    <font>
      <b/>
      <sz val="12"/>
      <name val="Arial"/>
      <family val="2"/>
    </font>
  </fonts>
  <fills count="16">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rgb="FFFF0000"/>
        <bgColor indexed="64"/>
      </patternFill>
    </fill>
    <fill>
      <patternFill patternType="solid">
        <fgColor indexed="22"/>
        <bgColor indexed="0"/>
      </patternFill>
    </fill>
    <fill>
      <patternFill patternType="solid">
        <fgColor rgb="FFFFFF00"/>
        <bgColor indexed="0"/>
      </patternFill>
    </fill>
    <fill>
      <patternFill patternType="solid">
        <fgColor theme="4"/>
        <bgColor indexed="64"/>
      </patternFill>
    </fill>
    <fill>
      <patternFill patternType="solid">
        <fgColor theme="8" tint="0.79998168889431442"/>
        <bgColor indexed="64"/>
      </patternFill>
    </fill>
    <fill>
      <patternFill patternType="solid">
        <fgColor theme="2" tint="-0.249977111117893"/>
        <bgColor indexed="64"/>
      </patternFill>
    </fill>
  </fills>
  <borders count="80">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double">
        <color indexed="64"/>
      </left>
      <right style="double">
        <color indexed="64"/>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s>
  <cellStyleXfs count="4">
    <xf numFmtId="0" fontId="0" fillId="0" borderId="0"/>
    <xf numFmtId="0" fontId="17" fillId="0" borderId="0"/>
    <xf numFmtId="0" fontId="49" fillId="0" borderId="0"/>
    <xf numFmtId="0" fontId="58" fillId="0" borderId="0"/>
  </cellStyleXfs>
  <cellXfs count="303">
    <xf numFmtId="0" fontId="0" fillId="0" borderId="0" xfId="0"/>
    <xf numFmtId="0" fontId="3" fillId="0" borderId="0" xfId="0" applyFont="1"/>
    <xf numFmtId="0" fontId="3" fillId="0" borderId="0" xfId="0" applyFont="1" applyAlignment="1"/>
    <xf numFmtId="0" fontId="5" fillId="0" borderId="0" xfId="0" applyFont="1" applyAlignment="1"/>
    <xf numFmtId="0" fontId="9" fillId="0" borderId="0" xfId="0" applyFont="1"/>
    <xf numFmtId="0" fontId="12" fillId="0" borderId="0" xfId="0" applyFont="1" applyBorder="1" applyAlignment="1">
      <alignment horizontal="center"/>
    </xf>
    <xf numFmtId="0" fontId="13" fillId="0" borderId="0" xfId="0" applyFont="1" applyBorder="1"/>
    <xf numFmtId="0" fontId="12" fillId="0" borderId="0" xfId="0" applyFont="1" applyBorder="1"/>
    <xf numFmtId="0" fontId="14" fillId="0" borderId="0" xfId="0" applyFont="1" applyBorder="1" applyAlignment="1">
      <alignment horizontal="center" vertical="center"/>
    </xf>
    <xf numFmtId="0" fontId="3" fillId="0" borderId="0" xfId="0" applyFont="1" applyBorder="1"/>
    <xf numFmtId="0" fontId="3" fillId="0" borderId="11" xfId="0" applyFont="1" applyBorder="1"/>
    <xf numFmtId="0" fontId="3" fillId="0" borderId="18" xfId="0" applyFont="1" applyBorder="1"/>
    <xf numFmtId="0" fontId="15" fillId="0" borderId="19"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15" fillId="0" borderId="24" xfId="0" applyFont="1" applyBorder="1" applyAlignment="1">
      <alignment horizontal="center"/>
    </xf>
    <xf numFmtId="0" fontId="15" fillId="0" borderId="17" xfId="0" applyFont="1" applyBorder="1" applyAlignment="1">
      <alignment horizontal="center"/>
    </xf>
    <xf numFmtId="0" fontId="15" fillId="0" borderId="25" xfId="0" applyFont="1" applyBorder="1" applyAlignment="1">
      <alignment horizontal="center"/>
    </xf>
    <xf numFmtId="0" fontId="15" fillId="0" borderId="26" xfId="0" applyFont="1" applyBorder="1" applyAlignment="1">
      <alignment horizontal="center"/>
    </xf>
    <xf numFmtId="0" fontId="3" fillId="0" borderId="28" xfId="0" applyFont="1" applyBorder="1"/>
    <xf numFmtId="0" fontId="18" fillId="0" borderId="5" xfId="1" applyFont="1" applyBorder="1" applyAlignment="1" applyProtection="1">
      <alignment horizontal="center" vertical="center"/>
      <protection locked="0"/>
    </xf>
    <xf numFmtId="0" fontId="19" fillId="0" borderId="29" xfId="0" applyFont="1" applyBorder="1" applyAlignment="1">
      <alignment horizontal="center"/>
    </xf>
    <xf numFmtId="0" fontId="20" fillId="0" borderId="30" xfId="0" applyFont="1" applyBorder="1" applyAlignment="1">
      <alignment horizontal="center"/>
    </xf>
    <xf numFmtId="0" fontId="20" fillId="0" borderId="31" xfId="0" applyFont="1" applyBorder="1" applyAlignment="1">
      <alignment horizontal="center"/>
    </xf>
    <xf numFmtId="0" fontId="19" fillId="0" borderId="32" xfId="0" applyFont="1" applyBorder="1" applyAlignment="1">
      <alignment horizontal="center"/>
    </xf>
    <xf numFmtId="0" fontId="20" fillId="0" borderId="33" xfId="0" applyFont="1" applyBorder="1" applyAlignment="1">
      <alignment horizontal="center"/>
    </xf>
    <xf numFmtId="0" fontId="3" fillId="0" borderId="34" xfId="0" applyFont="1" applyBorder="1" applyAlignment="1">
      <alignment horizontal="center" wrapText="1"/>
    </xf>
    <xf numFmtId="0" fontId="3" fillId="0" borderId="33" xfId="0" applyFont="1" applyBorder="1" applyAlignment="1">
      <alignment horizontal="center"/>
    </xf>
    <xf numFmtId="0" fontId="3" fillId="0" borderId="34" xfId="0" applyFont="1" applyBorder="1" applyAlignment="1">
      <alignment horizontal="center"/>
    </xf>
    <xf numFmtId="0" fontId="21" fillId="0" borderId="32" xfId="0" applyFont="1" applyBorder="1" applyAlignment="1">
      <alignment horizontal="center"/>
    </xf>
    <xf numFmtId="0" fontId="3" fillId="0" borderId="2" xfId="0" applyFont="1" applyBorder="1"/>
    <xf numFmtId="0" fontId="20" fillId="0" borderId="36" xfId="0" applyFont="1" applyBorder="1" applyAlignment="1">
      <alignment horizontal="center"/>
    </xf>
    <xf numFmtId="0" fontId="19" fillId="0" borderId="5" xfId="0" applyFont="1" applyBorder="1" applyAlignment="1">
      <alignment horizontal="center"/>
    </xf>
    <xf numFmtId="0" fontId="20" fillId="0" borderId="37" xfId="0" applyFont="1" applyBorder="1" applyAlignment="1">
      <alignment horizontal="center"/>
    </xf>
    <xf numFmtId="0" fontId="3" fillId="0" borderId="37" xfId="0" applyFont="1" applyBorder="1" applyAlignment="1">
      <alignment horizontal="center"/>
    </xf>
    <xf numFmtId="0" fontId="3" fillId="0" borderId="36" xfId="0" applyFont="1" applyBorder="1" applyAlignment="1">
      <alignment horizontal="center"/>
    </xf>
    <xf numFmtId="0" fontId="21" fillId="0" borderId="5" xfId="0" applyFont="1" applyBorder="1" applyAlignment="1">
      <alignment horizontal="center"/>
    </xf>
    <xf numFmtId="0" fontId="23" fillId="0" borderId="24" xfId="0" applyFont="1" applyBorder="1" applyAlignment="1">
      <alignment horizontal="center"/>
    </xf>
    <xf numFmtId="0" fontId="23" fillId="0" borderId="22" xfId="0" applyFont="1" applyBorder="1" applyAlignment="1">
      <alignment horizontal="center"/>
    </xf>
    <xf numFmtId="0" fontId="23" fillId="0" borderId="23"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3" fillId="0" borderId="38" xfId="0" applyFont="1" applyBorder="1"/>
    <xf numFmtId="0" fontId="20" fillId="0" borderId="34" xfId="0" applyFont="1" applyBorder="1" applyAlignment="1">
      <alignment horizontal="center"/>
    </xf>
    <xf numFmtId="0" fontId="23" fillId="0" borderId="17" xfId="0" applyFont="1" applyBorder="1" applyAlignment="1">
      <alignment horizontal="center"/>
    </xf>
    <xf numFmtId="0" fontId="23" fillId="0" borderId="25" xfId="0" applyFont="1" applyBorder="1" applyAlignment="1">
      <alignment horizontal="center"/>
    </xf>
    <xf numFmtId="0" fontId="23" fillId="0" borderId="39" xfId="0" applyFont="1" applyBorder="1" applyAlignment="1">
      <alignment horizontal="center"/>
    </xf>
    <xf numFmtId="0" fontId="23" fillId="0" borderId="40" xfId="0" applyFont="1" applyBorder="1" applyAlignment="1">
      <alignment horizontal="center"/>
    </xf>
    <xf numFmtId="0" fontId="23" fillId="0" borderId="41" xfId="0" applyFont="1" applyBorder="1" applyAlignment="1">
      <alignment horizontal="center"/>
    </xf>
    <xf numFmtId="0" fontId="15" fillId="0" borderId="40" xfId="0" applyFont="1" applyBorder="1" applyAlignment="1">
      <alignment horizontal="center"/>
    </xf>
    <xf numFmtId="0" fontId="15" fillId="0" borderId="41" xfId="0" applyFont="1" applyBorder="1" applyAlignment="1">
      <alignment horizontal="center"/>
    </xf>
    <xf numFmtId="0" fontId="15" fillId="0" borderId="39" xfId="0" applyFont="1" applyBorder="1" applyAlignment="1">
      <alignment horizontal="center"/>
    </xf>
    <xf numFmtId="0" fontId="3" fillId="0" borderId="39" xfId="0" applyFont="1" applyBorder="1" applyAlignment="1">
      <alignment horizontal="center"/>
    </xf>
    <xf numFmtId="0" fontId="3" fillId="0" borderId="44" xfId="0" applyFont="1" applyBorder="1"/>
    <xf numFmtId="0" fontId="26" fillId="0" borderId="9" xfId="0" applyFont="1" applyBorder="1" applyAlignment="1">
      <alignment horizontal="center"/>
    </xf>
    <xf numFmtId="0" fontId="2" fillId="0" borderId="9" xfId="0" applyFont="1" applyBorder="1" applyAlignment="1">
      <alignment horizontal="center"/>
    </xf>
    <xf numFmtId="0" fontId="29" fillId="0" borderId="0" xfId="0" applyFont="1"/>
    <xf numFmtId="0" fontId="31" fillId="0" borderId="66" xfId="0" applyFont="1" applyBorder="1" applyAlignment="1">
      <alignment horizontal="center"/>
    </xf>
    <xf numFmtId="0" fontId="32" fillId="0" borderId="0" xfId="0" applyFont="1"/>
    <xf numFmtId="0" fontId="31" fillId="0" borderId="67" xfId="0" applyFont="1" applyBorder="1" applyAlignment="1">
      <alignment horizontal="center"/>
    </xf>
    <xf numFmtId="0" fontId="0" fillId="0" borderId="9" xfId="0" applyBorder="1" applyAlignment="1"/>
    <xf numFmtId="0" fontId="0" fillId="0" borderId="70" xfId="0" applyBorder="1"/>
    <xf numFmtId="0" fontId="38" fillId="0" borderId="70" xfId="0" applyFont="1" applyBorder="1"/>
    <xf numFmtId="0" fontId="0" fillId="0" borderId="9" xfId="0" applyBorder="1"/>
    <xf numFmtId="0" fontId="12" fillId="0" borderId="74" xfId="0" applyFont="1" applyBorder="1" applyAlignment="1"/>
    <xf numFmtId="0" fontId="12" fillId="0" borderId="71" xfId="0" applyFont="1" applyBorder="1" applyAlignment="1"/>
    <xf numFmtId="0" fontId="45" fillId="6" borderId="5" xfId="0" applyFont="1" applyFill="1" applyBorder="1" applyAlignment="1">
      <alignment horizontal="center" vertical="center"/>
    </xf>
    <xf numFmtId="0" fontId="46" fillId="6" borderId="5" xfId="0" applyFont="1" applyFill="1" applyBorder="1"/>
    <xf numFmtId="0" fontId="26" fillId="6" borderId="2" xfId="0" applyFont="1" applyFill="1" applyBorder="1"/>
    <xf numFmtId="0" fontId="26" fillId="6" borderId="9" xfId="0" applyFont="1" applyFill="1" applyBorder="1"/>
    <xf numFmtId="0" fontId="0" fillId="7" borderId="3" xfId="0" applyFill="1" applyBorder="1" applyAlignment="1">
      <alignment horizontal="center" vertical="center"/>
    </xf>
    <xf numFmtId="0" fontId="47" fillId="6" borderId="5" xfId="0" applyFont="1" applyFill="1" applyBorder="1" applyAlignment="1">
      <alignment horizontal="center"/>
    </xf>
    <xf numFmtId="0" fontId="45" fillId="0" borderId="5" xfId="0" applyFont="1" applyBorder="1" applyAlignment="1">
      <alignment horizontal="center" vertical="center" readingOrder="2"/>
    </xf>
    <xf numFmtId="0" fontId="45" fillId="6" borderId="5" xfId="0" applyFont="1" applyFill="1" applyBorder="1" applyAlignment="1" applyProtection="1">
      <alignment horizontal="center" vertical="center"/>
    </xf>
    <xf numFmtId="0" fontId="0" fillId="2" borderId="5" xfId="0" applyFill="1" applyBorder="1"/>
    <xf numFmtId="0" fontId="50" fillId="0" borderId="78" xfId="2" applyFont="1" applyFill="1" applyBorder="1" applyAlignment="1">
      <alignment wrapText="1"/>
    </xf>
    <xf numFmtId="0" fontId="51" fillId="2" borderId="2" xfId="0" applyFont="1" applyFill="1" applyBorder="1" applyAlignment="1" applyProtection="1">
      <alignment horizontal="center" readingOrder="2"/>
      <protection locked="0"/>
    </xf>
    <xf numFmtId="0" fontId="45" fillId="0" borderId="9" xfId="0" applyFont="1" applyBorder="1" applyAlignment="1" applyProtection="1">
      <alignment horizontal="center"/>
      <protection locked="0"/>
    </xf>
    <xf numFmtId="0" fontId="0" fillId="7" borderId="3" xfId="0" applyFill="1" applyBorder="1" applyAlignment="1" applyProtection="1">
      <alignment horizontal="center" vertical="center"/>
      <protection locked="0"/>
    </xf>
    <xf numFmtId="0" fontId="0" fillId="8" borderId="5" xfId="0" applyFill="1" applyBorder="1"/>
    <xf numFmtId="0" fontId="45" fillId="0" borderId="70" xfId="0" applyFont="1" applyFill="1" applyBorder="1" applyAlignment="1">
      <alignment horizontal="center" vertical="center" readingOrder="2"/>
    </xf>
    <xf numFmtId="0" fontId="45" fillId="0" borderId="5" xfId="0" applyFont="1" applyBorder="1" applyAlignment="1">
      <alignment horizontal="center" vertical="center"/>
    </xf>
    <xf numFmtId="0" fontId="0" fillId="9" borderId="5" xfId="0" applyFill="1" applyBorder="1" applyAlignment="1">
      <alignment horizontal="center" vertical="center"/>
    </xf>
    <xf numFmtId="0" fontId="52" fillId="0" borderId="71" xfId="0" applyFont="1" applyBorder="1" applyAlignment="1">
      <alignment vertical="center"/>
    </xf>
    <xf numFmtId="0" fontId="52" fillId="0" borderId="0" xfId="0" applyFont="1" applyAlignment="1">
      <alignment vertical="center"/>
    </xf>
    <xf numFmtId="0" fontId="45" fillId="2" borderId="5" xfId="0" applyFont="1" applyFill="1" applyBorder="1" applyAlignment="1" applyProtection="1">
      <alignment horizontal="center"/>
      <protection locked="0"/>
    </xf>
    <xf numFmtId="0" fontId="51" fillId="10" borderId="2" xfId="0" applyFont="1" applyFill="1" applyBorder="1" applyAlignment="1" applyProtection="1">
      <alignment horizontal="center" readingOrder="2"/>
      <protection locked="0"/>
    </xf>
    <xf numFmtId="0" fontId="45" fillId="0" borderId="9" xfId="0" applyFont="1" applyBorder="1" applyAlignment="1" applyProtection="1">
      <alignment horizontal="left" vertical="center"/>
      <protection locked="0"/>
    </xf>
    <xf numFmtId="0" fontId="53" fillId="0" borderId="5" xfId="0" applyFont="1" applyBorder="1" applyProtection="1">
      <protection locked="0"/>
    </xf>
    <xf numFmtId="0" fontId="0" fillId="8" borderId="5" xfId="0" applyFill="1" applyBorder="1" applyProtection="1">
      <protection locked="0"/>
    </xf>
    <xf numFmtId="0" fontId="51" fillId="4" borderId="2" xfId="0" applyFont="1" applyFill="1" applyBorder="1" applyAlignment="1" applyProtection="1">
      <alignment horizontal="center" readingOrder="2"/>
      <protection locked="0"/>
    </xf>
    <xf numFmtId="0" fontId="45" fillId="0" borderId="9" xfId="0" applyFont="1" applyBorder="1" applyAlignment="1" applyProtection="1">
      <alignment horizontal="right" vertical="center"/>
      <protection locked="0"/>
    </xf>
    <xf numFmtId="0" fontId="45" fillId="7" borderId="5" xfId="0" applyFont="1" applyFill="1" applyBorder="1" applyAlignment="1">
      <alignment horizontal="center" vertical="center"/>
    </xf>
    <xf numFmtId="0" fontId="45" fillId="0" borderId="65" xfId="0" applyFont="1" applyBorder="1" applyAlignment="1" applyProtection="1">
      <alignment horizontal="right" vertical="center"/>
      <protection locked="0"/>
    </xf>
    <xf numFmtId="0" fontId="22" fillId="0" borderId="24" xfId="0" applyFont="1" applyBorder="1" applyAlignment="1">
      <alignment horizontal="center"/>
    </xf>
    <xf numFmtId="0" fontId="30" fillId="0" borderId="9" xfId="0" applyFont="1" applyBorder="1" applyAlignment="1">
      <alignment horizontal="center"/>
    </xf>
    <xf numFmtId="0" fontId="36" fillId="0" borderId="0" xfId="0" applyFont="1" applyBorder="1" applyAlignment="1">
      <alignment horizontal="center"/>
    </xf>
    <xf numFmtId="0" fontId="36" fillId="0" borderId="0" xfId="0" applyFont="1" applyBorder="1" applyAlignment="1">
      <alignment horizontal="center"/>
    </xf>
    <xf numFmtId="0" fontId="30" fillId="0" borderId="9" xfId="0" applyFont="1" applyBorder="1" applyAlignment="1">
      <alignment horizontal="center"/>
    </xf>
    <xf numFmtId="0" fontId="22" fillId="0" borderId="24" xfId="0" applyFont="1" applyBorder="1" applyAlignment="1">
      <alignment horizontal="center"/>
    </xf>
    <xf numFmtId="0" fontId="22" fillId="0" borderId="24" xfId="0" applyFont="1" applyBorder="1" applyAlignment="1">
      <alignment horizontal="center"/>
    </xf>
    <xf numFmtId="0" fontId="30" fillId="0" borderId="9" xfId="0" applyFont="1" applyBorder="1" applyAlignment="1">
      <alignment horizontal="center"/>
    </xf>
    <xf numFmtId="0" fontId="36" fillId="0" borderId="0" xfId="0" applyFont="1" applyBorder="1" applyAlignment="1">
      <alignment horizontal="center"/>
    </xf>
    <xf numFmtId="0" fontId="59" fillId="0" borderId="78" xfId="3" applyFont="1" applyFill="1" applyBorder="1" applyAlignment="1">
      <alignment wrapText="1"/>
    </xf>
    <xf numFmtId="0" fontId="59" fillId="0" borderId="0" xfId="3" applyFont="1" applyFill="1" applyBorder="1" applyAlignment="1">
      <alignment wrapText="1"/>
    </xf>
    <xf numFmtId="0" fontId="59" fillId="0" borderId="79" xfId="3" applyFont="1" applyFill="1" applyBorder="1" applyAlignment="1">
      <alignment wrapText="1"/>
    </xf>
    <xf numFmtId="0" fontId="60" fillId="11" borderId="5" xfId="3" applyFont="1" applyFill="1" applyBorder="1" applyAlignment="1">
      <alignment horizontal="center"/>
    </xf>
    <xf numFmtId="0" fontId="60" fillId="0" borderId="5" xfId="3" applyFont="1" applyFill="1" applyBorder="1" applyAlignment="1">
      <alignment wrapText="1"/>
    </xf>
    <xf numFmtId="0" fontId="31" fillId="0" borderId="5" xfId="0" applyFont="1" applyBorder="1"/>
    <xf numFmtId="0" fontId="0" fillId="0" borderId="5" xfId="0" applyBorder="1" applyAlignment="1">
      <alignment horizontal="center"/>
    </xf>
    <xf numFmtId="0" fontId="60" fillId="12" borderId="5" xfId="3" applyFont="1" applyFill="1" applyBorder="1" applyAlignment="1">
      <alignment horizontal="center"/>
    </xf>
    <xf numFmtId="0" fontId="60" fillId="6" borderId="5" xfId="3" applyFont="1" applyFill="1" applyBorder="1" applyAlignment="1">
      <alignment wrapText="1"/>
    </xf>
    <xf numFmtId="0" fontId="59" fillId="0" borderId="5" xfId="3" applyFont="1" applyFill="1" applyBorder="1" applyAlignment="1">
      <alignment horizontal="center" vertical="center" wrapText="1"/>
    </xf>
    <xf numFmtId="0" fontId="60" fillId="12" borderId="5" xfId="3" applyFont="1" applyFill="1" applyBorder="1" applyAlignment="1">
      <alignment horizontal="center" vertical="center"/>
    </xf>
    <xf numFmtId="0" fontId="0" fillId="0" borderId="5" xfId="0" applyBorder="1" applyAlignment="1">
      <alignment horizontal="center" vertical="center"/>
    </xf>
    <xf numFmtId="0" fontId="60" fillId="6" borderId="5" xfId="3" applyFont="1" applyFill="1" applyBorder="1" applyAlignment="1">
      <alignment horizontal="center" vertical="center" wrapText="1"/>
    </xf>
    <xf numFmtId="0" fontId="59" fillId="0" borderId="79" xfId="3" applyFont="1" applyFill="1" applyBorder="1" applyAlignment="1">
      <alignment horizontal="center" vertical="center" wrapText="1"/>
    </xf>
    <xf numFmtId="0" fontId="59" fillId="0" borderId="78" xfId="3" applyFont="1" applyFill="1" applyBorder="1" applyAlignment="1">
      <alignment horizontal="center" vertical="center" wrapText="1"/>
    </xf>
    <xf numFmtId="0" fontId="59" fillId="0" borderId="0" xfId="3" applyFont="1" applyFill="1" applyBorder="1" applyAlignment="1">
      <alignment horizontal="center" vertical="center" wrapText="1"/>
    </xf>
    <xf numFmtId="0" fontId="0" fillId="0" borderId="0" xfId="0" applyAlignment="1">
      <alignment horizontal="center" vertical="center"/>
    </xf>
    <xf numFmtId="0" fontId="60" fillId="6" borderId="5" xfId="3" applyFont="1" applyFill="1" applyBorder="1" applyAlignment="1">
      <alignment horizontal="center" wrapText="1"/>
    </xf>
    <xf numFmtId="0" fontId="22" fillId="0" borderId="24" xfId="0" applyFont="1" applyBorder="1" applyAlignment="1">
      <alignment horizontal="center"/>
    </xf>
    <xf numFmtId="0" fontId="30" fillId="0" borderId="9" xfId="0" applyFont="1" applyBorder="1" applyAlignment="1">
      <alignment horizontal="center"/>
    </xf>
    <xf numFmtId="0" fontId="36" fillId="0" borderId="0" xfId="0" applyFont="1" applyBorder="1" applyAlignment="1">
      <alignment horizontal="center"/>
    </xf>
    <xf numFmtId="0" fontId="62" fillId="14" borderId="5" xfId="0" applyFont="1" applyFill="1" applyBorder="1" applyAlignment="1">
      <alignment horizontal="center" vertical="center"/>
    </xf>
    <xf numFmtId="0" fontId="63" fillId="15" borderId="5" xfId="0" applyFont="1" applyFill="1" applyBorder="1"/>
    <xf numFmtId="0" fontId="36" fillId="0" borderId="74" xfId="0" applyFont="1" applyBorder="1" applyAlignment="1">
      <alignment horizontal="center" vertical="top"/>
    </xf>
    <xf numFmtId="0" fontId="36" fillId="0" borderId="75" xfId="0" applyFont="1" applyBorder="1" applyAlignment="1">
      <alignment horizontal="center" vertical="top"/>
    </xf>
    <xf numFmtId="0" fontId="36" fillId="0" borderId="76" xfId="0" applyFont="1" applyBorder="1" applyAlignment="1">
      <alignment horizontal="center" vertical="top"/>
    </xf>
    <xf numFmtId="0" fontId="36" fillId="0" borderId="71" xfId="0" applyFont="1" applyBorder="1" applyAlignment="1">
      <alignment horizontal="center" vertical="top"/>
    </xf>
    <xf numFmtId="0" fontId="36" fillId="0" borderId="0" xfId="0" applyFont="1" applyBorder="1" applyAlignment="1">
      <alignment horizontal="center" vertical="top"/>
    </xf>
    <xf numFmtId="0" fontId="36" fillId="0" borderId="1" xfId="0" applyFont="1" applyBorder="1" applyAlignment="1">
      <alignment horizontal="center" vertical="top"/>
    </xf>
    <xf numFmtId="0" fontId="36" fillId="0" borderId="38" xfId="0" applyFont="1" applyBorder="1" applyAlignment="1">
      <alignment horizontal="center" vertical="top"/>
    </xf>
    <xf numFmtId="0" fontId="36" fillId="0" borderId="77" xfId="0" applyFont="1" applyBorder="1" applyAlignment="1">
      <alignment horizontal="center" vertical="top"/>
    </xf>
    <xf numFmtId="0" fontId="36" fillId="0" borderId="35" xfId="0" applyFont="1" applyBorder="1" applyAlignment="1">
      <alignment horizontal="center" vertical="top"/>
    </xf>
    <xf numFmtId="0" fontId="56" fillId="0" borderId="0" xfId="0" applyFont="1" applyBorder="1" applyAlignment="1">
      <alignment horizontal="center"/>
    </xf>
    <xf numFmtId="0" fontId="56" fillId="0" borderId="1" xfId="0" applyFont="1" applyBorder="1" applyAlignment="1">
      <alignment horizontal="center"/>
    </xf>
    <xf numFmtId="0" fontId="0" fillId="0" borderId="38" xfId="0" applyBorder="1" applyAlignment="1">
      <alignment horizontal="center"/>
    </xf>
    <xf numFmtId="0" fontId="0" fillId="0" borderId="77" xfId="0" applyBorder="1" applyAlignment="1">
      <alignment horizontal="center"/>
    </xf>
    <xf numFmtId="0" fontId="0" fillId="0" borderId="35" xfId="0" applyBorder="1" applyAlignment="1">
      <alignment horizontal="center"/>
    </xf>
    <xf numFmtId="0" fontId="10" fillId="0" borderId="9" xfId="0" applyFont="1" applyBorder="1" applyAlignment="1">
      <alignment horizontal="right"/>
    </xf>
    <xf numFmtId="0" fontId="20" fillId="0" borderId="68" xfId="0" applyFont="1" applyBorder="1" applyAlignment="1">
      <alignment horizontal="center"/>
    </xf>
    <xf numFmtId="0" fontId="20" fillId="0" borderId="65" xfId="0" applyFont="1" applyBorder="1" applyAlignment="1">
      <alignment horizontal="center"/>
    </xf>
    <xf numFmtId="2" fontId="20" fillId="0" borderId="68" xfId="0" applyNumberFormat="1" applyFont="1" applyBorder="1" applyAlignment="1">
      <alignment horizontal="center" vertical="center"/>
    </xf>
    <xf numFmtId="2" fontId="20" fillId="0" borderId="65" xfId="0" applyNumberFormat="1" applyFont="1" applyBorder="1" applyAlignment="1">
      <alignment horizontal="center" vertical="center"/>
    </xf>
    <xf numFmtId="0" fontId="9" fillId="0" borderId="5" xfId="0" applyFont="1" applyBorder="1" applyAlignment="1">
      <alignment horizontal="center"/>
    </xf>
    <xf numFmtId="0" fontId="10" fillId="0" borderId="5" xfId="0" applyFont="1" applyBorder="1" applyAlignment="1">
      <alignment horizontal="center"/>
    </xf>
    <xf numFmtId="0" fontId="10" fillId="0" borderId="9" xfId="0" applyFont="1" applyBorder="1" applyAlignment="1">
      <alignment horizontal="center"/>
    </xf>
    <xf numFmtId="0" fontId="12" fillId="0" borderId="68" xfId="0" applyFont="1" applyBorder="1" applyAlignment="1">
      <alignment horizontal="center" vertical="center"/>
    </xf>
    <xf numFmtId="0" fontId="12" fillId="0" borderId="65" xfId="0" applyFont="1" applyBorder="1" applyAlignment="1">
      <alignment horizontal="center" vertical="center"/>
    </xf>
    <xf numFmtId="0" fontId="9" fillId="0" borderId="9" xfId="0" applyFont="1" applyBorder="1" applyAlignment="1">
      <alignment horizontal="center"/>
    </xf>
    <xf numFmtId="0" fontId="38" fillId="0" borderId="70" xfId="0" applyFont="1" applyBorder="1" applyAlignment="1">
      <alignment horizontal="right"/>
    </xf>
    <xf numFmtId="0" fontId="40" fillId="0" borderId="70" xfId="0" applyFont="1" applyBorder="1" applyAlignment="1">
      <alignment horizontal="right"/>
    </xf>
    <xf numFmtId="0" fontId="40" fillId="0" borderId="72" xfId="0" applyFont="1" applyBorder="1" applyAlignment="1">
      <alignment horizontal="right"/>
    </xf>
    <xf numFmtId="0" fontId="34" fillId="0" borderId="9" xfId="0" applyFont="1" applyBorder="1" applyAlignment="1">
      <alignment horizontal="center"/>
    </xf>
    <xf numFmtId="0" fontId="34" fillId="0" borderId="73" xfId="0" applyFont="1" applyBorder="1" applyAlignment="1">
      <alignment horizontal="center"/>
    </xf>
    <xf numFmtId="0" fontId="35" fillId="0" borderId="73" xfId="0" applyFont="1" applyBorder="1" applyAlignment="1">
      <alignment horizontal="center"/>
    </xf>
    <xf numFmtId="0" fontId="35" fillId="0" borderId="9" xfId="0" applyFont="1" applyBorder="1" applyAlignment="1">
      <alignment horizontal="center"/>
    </xf>
    <xf numFmtId="0" fontId="36" fillId="0" borderId="46" xfId="0" applyFont="1" applyBorder="1" applyAlignment="1">
      <alignment horizontal="center"/>
    </xf>
    <xf numFmtId="0" fontId="36" fillId="0" borderId="47" xfId="0" applyFont="1" applyBorder="1" applyAlignment="1">
      <alignment horizontal="center"/>
    </xf>
    <xf numFmtId="0" fontId="36" fillId="0" borderId="48" xfId="0" applyFont="1" applyBorder="1" applyAlignment="1">
      <alignment horizontal="center"/>
    </xf>
    <xf numFmtId="0" fontId="36" fillId="0" borderId="59" xfId="0" applyFont="1" applyBorder="1" applyAlignment="1">
      <alignment horizontal="center"/>
    </xf>
    <xf numFmtId="0" fontId="36" fillId="0" borderId="0" xfId="0" applyFont="1" applyBorder="1" applyAlignment="1">
      <alignment horizontal="center"/>
    </xf>
    <xf numFmtId="0" fontId="36" fillId="0" borderId="60" xfId="0" applyFont="1" applyBorder="1" applyAlignment="1">
      <alignment horizontal="center"/>
    </xf>
    <xf numFmtId="0" fontId="36" fillId="0" borderId="52" xfId="0" applyFont="1" applyBorder="1" applyAlignment="1">
      <alignment horizontal="center"/>
    </xf>
    <xf numFmtId="0" fontId="36" fillId="0" borderId="45" xfId="0" applyFont="1" applyBorder="1" applyAlignment="1">
      <alignment horizontal="center"/>
    </xf>
    <xf numFmtId="0" fontId="36" fillId="0" borderId="53" xfId="0" applyFont="1"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48"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65" xfId="0" applyBorder="1" applyAlignment="1">
      <alignment horizontal="center"/>
    </xf>
    <xf numFmtId="0" fontId="9" fillId="0" borderId="0" xfId="0" applyFont="1" applyAlignment="1">
      <alignment horizontal="right"/>
    </xf>
    <xf numFmtId="0" fontId="35" fillId="0" borderId="68" xfId="0" applyFont="1" applyBorder="1" applyAlignment="1">
      <alignment horizontal="right"/>
    </xf>
    <xf numFmtId="0" fontId="35" fillId="0" borderId="69" xfId="0" applyFont="1" applyBorder="1" applyAlignment="1">
      <alignment horizontal="right"/>
    </xf>
    <xf numFmtId="0" fontId="35" fillId="0" borderId="65" xfId="0" applyFont="1" applyBorder="1" applyAlignment="1">
      <alignment horizontal="right"/>
    </xf>
    <xf numFmtId="0" fontId="37" fillId="0" borderId="70" xfId="0" applyFont="1" applyBorder="1" applyAlignment="1">
      <alignment horizontal="center"/>
    </xf>
    <xf numFmtId="0" fontId="38" fillId="0" borderId="70" xfId="0" applyFont="1" applyBorder="1" applyAlignment="1">
      <alignment horizontal="center"/>
    </xf>
    <xf numFmtId="0" fontId="39" fillId="0" borderId="71" xfId="0" applyFont="1" applyBorder="1" applyAlignment="1">
      <alignment horizontal="center"/>
    </xf>
    <xf numFmtId="0" fontId="39" fillId="0" borderId="0" xfId="0" applyFont="1" applyBorder="1" applyAlignment="1">
      <alignment horizontal="center"/>
    </xf>
    <xf numFmtId="0" fontId="38" fillId="0" borderId="0" xfId="0" applyFont="1" applyBorder="1" applyAlignment="1">
      <alignment horizontal="center"/>
    </xf>
    <xf numFmtId="0" fontId="38" fillId="0" borderId="1" xfId="0" applyFont="1" applyBorder="1" applyAlignment="1">
      <alignment horizontal="center"/>
    </xf>
    <xf numFmtId="0" fontId="29" fillId="0" borderId="3" xfId="0" applyFont="1" applyBorder="1" applyAlignment="1">
      <alignment horizontal="right"/>
    </xf>
    <xf numFmtId="0" fontId="29" fillId="0" borderId="5" xfId="0" applyFont="1" applyBorder="1" applyAlignment="1">
      <alignment horizontal="right"/>
    </xf>
    <xf numFmtId="49" fontId="3" fillId="0" borderId="5" xfId="0" applyNumberFormat="1" applyFont="1" applyBorder="1" applyAlignment="1" applyProtection="1">
      <alignment horizontal="center" vertical="center" readingOrder="1"/>
    </xf>
    <xf numFmtId="0" fontId="3" fillId="0" borderId="5" xfId="0" applyFont="1" applyBorder="1"/>
    <xf numFmtId="49" fontId="0" fillId="0" borderId="5" xfId="0" applyNumberFormat="1" applyBorder="1" applyAlignment="1" applyProtection="1">
      <alignment horizontal="center" vertical="center" readingOrder="1"/>
    </xf>
    <xf numFmtId="0" fontId="0" fillId="0" borderId="5" xfId="0" applyBorder="1"/>
    <xf numFmtId="164" fontId="29" fillId="0" borderId="5" xfId="0" applyNumberFormat="1" applyFont="1" applyBorder="1" applyAlignment="1">
      <alignment horizontal="center"/>
    </xf>
    <xf numFmtId="164" fontId="33" fillId="0" borderId="5" xfId="0" applyNumberFormat="1" applyFont="1" applyBorder="1" applyAlignment="1">
      <alignment horizontal="center"/>
    </xf>
    <xf numFmtId="164" fontId="29" fillId="0" borderId="32" xfId="0" applyNumberFormat="1" applyFont="1" applyBorder="1" applyAlignment="1">
      <alignment horizontal="center"/>
    </xf>
    <xf numFmtId="0" fontId="29" fillId="0" borderId="5" xfId="0" applyFont="1" applyBorder="1" applyAlignment="1">
      <alignment horizontal="center"/>
    </xf>
    <xf numFmtId="164" fontId="29" fillId="0" borderId="2" xfId="0" applyNumberFormat="1" applyFont="1" applyBorder="1" applyAlignment="1">
      <alignment horizontal="center"/>
    </xf>
    <xf numFmtId="164" fontId="29" fillId="0" borderId="3" xfId="0" applyNumberFormat="1" applyFont="1" applyBorder="1" applyAlignment="1">
      <alignment horizontal="center"/>
    </xf>
    <xf numFmtId="0" fontId="0" fillId="0" borderId="9" xfId="0" applyFont="1" applyBorder="1" applyAlignment="1">
      <alignment horizontal="center" vertical="center"/>
    </xf>
    <xf numFmtId="0" fontId="1" fillId="0" borderId="9" xfId="0" applyFont="1"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9" fillId="0" borderId="0" xfId="0" applyFont="1" applyAlignment="1">
      <alignment horizontal="center"/>
    </xf>
    <xf numFmtId="0" fontId="30" fillId="0" borderId="65" xfId="0" applyFont="1" applyBorder="1" applyAlignment="1">
      <alignment horizontal="center"/>
    </xf>
    <xf numFmtId="0" fontId="30" fillId="0" borderId="9" xfId="0" applyFont="1" applyBorder="1" applyAlignment="1">
      <alignment horizontal="center"/>
    </xf>
    <xf numFmtId="49" fontId="30" fillId="0" borderId="9" xfId="0" applyNumberFormat="1" applyFont="1" applyBorder="1" applyAlignment="1">
      <alignment horizontal="center"/>
    </xf>
    <xf numFmtId="49" fontId="30" fillId="0" borderId="9" xfId="0" applyNumberFormat="1" applyFont="1" applyBorder="1" applyAlignment="1">
      <alignment horizontal="center" readingOrder="2"/>
    </xf>
    <xf numFmtId="0" fontId="0" fillId="0" borderId="46"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4" fillId="0" borderId="49" xfId="0" applyFont="1" applyBorder="1" applyAlignment="1">
      <alignment horizontal="center" vertical="top"/>
    </xf>
    <xf numFmtId="0" fontId="4" fillId="0" borderId="50" xfId="0" applyFont="1" applyBorder="1" applyAlignment="1">
      <alignment horizontal="center" vertical="top"/>
    </xf>
    <xf numFmtId="0" fontId="4" fillId="0" borderId="51" xfId="0" applyFont="1" applyBorder="1" applyAlignment="1">
      <alignment horizontal="center" vertical="top"/>
    </xf>
    <xf numFmtId="0" fontId="4" fillId="0" borderId="54" xfId="0" applyFont="1" applyBorder="1" applyAlignment="1">
      <alignment horizontal="center" vertical="top"/>
    </xf>
    <xf numFmtId="0" fontId="4" fillId="0" borderId="55" xfId="0" applyFont="1" applyBorder="1" applyAlignment="1">
      <alignment horizontal="center" vertical="top"/>
    </xf>
    <xf numFmtId="0" fontId="4" fillId="0" borderId="56" xfId="0" applyFont="1" applyBorder="1" applyAlignment="1">
      <alignment horizontal="center" vertical="top"/>
    </xf>
    <xf numFmtId="0" fontId="28" fillId="0" borderId="57" xfId="0" applyFont="1" applyBorder="1" applyAlignment="1">
      <alignment horizontal="center" vertical="center"/>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28" fillId="0" borderId="58"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1" fillId="0" borderId="46" xfId="0" applyFont="1" applyBorder="1" applyAlignment="1">
      <alignment horizontal="center" vertical="center"/>
    </xf>
    <xf numFmtId="0" fontId="25" fillId="0" borderId="9" xfId="0" applyFont="1" applyBorder="1" applyAlignment="1">
      <alignment horizontal="center" vertical="center"/>
    </xf>
    <xf numFmtId="0" fontId="2" fillId="0" borderId="68" xfId="0" applyFont="1" applyBorder="1" applyAlignment="1">
      <alignment horizontal="center"/>
    </xf>
    <xf numFmtId="0" fontId="2" fillId="0" borderId="69" xfId="0" applyFont="1" applyBorder="1" applyAlignment="1">
      <alignment horizontal="center"/>
    </xf>
    <xf numFmtId="0" fontId="2" fillId="0" borderId="65" xfId="0" applyFont="1" applyBorder="1" applyAlignment="1">
      <alignment horizontal="center"/>
    </xf>
    <xf numFmtId="0" fontId="0" fillId="0" borderId="9" xfId="0" applyBorder="1" applyAlignment="1">
      <alignment horizontal="center" vertical="center"/>
    </xf>
    <xf numFmtId="0" fontId="24" fillId="0" borderId="52" xfId="0" applyFont="1" applyBorder="1" applyAlignment="1">
      <alignment horizontal="center" vertical="center"/>
    </xf>
    <xf numFmtId="0" fontId="24" fillId="0" borderId="45" xfId="0" applyFont="1" applyBorder="1" applyAlignment="1">
      <alignment horizontal="center" vertical="center"/>
    </xf>
    <xf numFmtId="0" fontId="24" fillId="0" borderId="53" xfId="0" applyFont="1" applyBorder="1" applyAlignment="1">
      <alignment horizontal="center" vertical="center"/>
    </xf>
    <xf numFmtId="0" fontId="27" fillId="0" borderId="9" xfId="0" applyFont="1" applyBorder="1" applyAlignment="1">
      <alignment horizontal="center" vertical="center"/>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48" xfId="0" applyFont="1" applyBorder="1" applyAlignment="1">
      <alignment horizontal="center" vertical="center"/>
    </xf>
    <xf numFmtId="0" fontId="24" fillId="0" borderId="59" xfId="0" applyFont="1" applyBorder="1" applyAlignment="1">
      <alignment horizontal="center" vertical="center"/>
    </xf>
    <xf numFmtId="0" fontId="24" fillId="0" borderId="0" xfId="0" applyFont="1" applyBorder="1" applyAlignment="1">
      <alignment horizontal="center" vertical="center"/>
    </xf>
    <xf numFmtId="0" fontId="24" fillId="0" borderId="60" xfId="0" applyFont="1" applyBorder="1" applyAlignment="1">
      <alignment horizontal="center" vertical="center"/>
    </xf>
    <xf numFmtId="0" fontId="4" fillId="0" borderId="61" xfId="0" applyFont="1" applyBorder="1" applyAlignment="1">
      <alignment horizontal="center" vertical="top"/>
    </xf>
    <xf numFmtId="0" fontId="4" fillId="0" borderId="62" xfId="0" applyFont="1" applyBorder="1" applyAlignment="1">
      <alignment horizontal="center" vertical="top"/>
    </xf>
    <xf numFmtId="0" fontId="4" fillId="0" borderId="63" xfId="0" applyFont="1" applyBorder="1" applyAlignment="1">
      <alignment horizontal="center" vertical="top"/>
    </xf>
    <xf numFmtId="0" fontId="28" fillId="0" borderId="64" xfId="0" applyFont="1" applyBorder="1" applyAlignment="1">
      <alignment horizontal="center" vertical="center"/>
    </xf>
    <xf numFmtId="0" fontId="28" fillId="0" borderId="62" xfId="0" applyFont="1" applyBorder="1" applyAlignment="1">
      <alignment horizontal="center" vertical="center"/>
    </xf>
    <xf numFmtId="0" fontId="28" fillId="0" borderId="63" xfId="0" applyFont="1" applyBorder="1" applyAlignment="1">
      <alignment horizontal="center" vertical="center"/>
    </xf>
    <xf numFmtId="0" fontId="10" fillId="0" borderId="45" xfId="0" applyFont="1" applyBorder="1" applyAlignment="1">
      <alignment horizontal="right"/>
    </xf>
    <xf numFmtId="0" fontId="25" fillId="0" borderId="46" xfId="0" applyFont="1" applyBorder="1" applyAlignment="1">
      <alignment horizontal="center" vertical="center"/>
    </xf>
    <xf numFmtId="0" fontId="25" fillId="0" borderId="47" xfId="0" applyFont="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31" fillId="0" borderId="2" xfId="0" applyFont="1" applyBorder="1" applyAlignment="1">
      <alignment horizontal="center"/>
    </xf>
    <xf numFmtId="0" fontId="0" fillId="0" borderId="2" xfId="0" applyFont="1" applyBorder="1" applyAlignment="1">
      <alignment horizontal="center"/>
    </xf>
    <xf numFmtId="0" fontId="22" fillId="0" borderId="24" xfId="0" applyFont="1" applyBorder="1" applyAlignment="1">
      <alignment horizontal="center"/>
    </xf>
    <xf numFmtId="0" fontId="22" fillId="0" borderId="18" xfId="0" applyFont="1" applyBorder="1" applyAlignment="1">
      <alignment horizontal="center"/>
    </xf>
    <xf numFmtId="0" fontId="16" fillId="0" borderId="27" xfId="0" applyFont="1" applyBorder="1" applyAlignment="1">
      <alignment horizontal="center" vertical="center"/>
    </xf>
    <xf numFmtId="0" fontId="16" fillId="0" borderId="1" xfId="0" applyFont="1" applyBorder="1" applyAlignment="1">
      <alignment horizontal="center" vertical="center"/>
    </xf>
    <xf numFmtId="0" fontId="16" fillId="0" borderId="35" xfId="0" applyFont="1" applyBorder="1" applyAlignment="1">
      <alignment horizontal="center" vertical="center"/>
    </xf>
    <xf numFmtId="0" fontId="15" fillId="0" borderId="42" xfId="0" applyFont="1" applyBorder="1" applyAlignment="1">
      <alignment horizontal="center"/>
    </xf>
    <xf numFmtId="0" fontId="15" fillId="0" borderId="43" xfId="0" applyFont="1" applyBorder="1" applyAlignment="1">
      <alignment horizontal="center"/>
    </xf>
    <xf numFmtId="0" fontId="15" fillId="0" borderId="0" xfId="0" applyFont="1" applyBorder="1" applyAlignment="1">
      <alignment horizontal="center"/>
    </xf>
    <xf numFmtId="0" fontId="57" fillId="3" borderId="12" xfId="0" applyFont="1" applyFill="1" applyBorder="1" applyAlignment="1">
      <alignment horizontal="center"/>
    </xf>
    <xf numFmtId="0" fontId="57" fillId="3" borderId="13" xfId="0" applyFont="1" applyFill="1" applyBorder="1" applyAlignment="1">
      <alignment horizontal="center"/>
    </xf>
    <xf numFmtId="0" fontId="57" fillId="3" borderId="15" xfId="0" applyFont="1" applyFill="1" applyBorder="1" applyAlignment="1">
      <alignment horizontal="center"/>
    </xf>
    <xf numFmtId="0" fontId="57" fillId="0" borderId="12" xfId="0" applyFont="1" applyBorder="1" applyAlignment="1">
      <alignment horizontal="center"/>
    </xf>
    <xf numFmtId="0" fontId="57" fillId="0" borderId="13" xfId="0" applyFont="1" applyBorder="1" applyAlignment="1">
      <alignment horizontal="center"/>
    </xf>
    <xf numFmtId="0" fontId="57" fillId="0" borderId="15" xfId="0" applyFont="1" applyBorder="1" applyAlignment="1">
      <alignment horizont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4" fillId="0" borderId="9" xfId="0" applyFont="1" applyBorder="1" applyAlignment="1">
      <alignment horizontal="center"/>
    </xf>
    <xf numFmtId="0" fontId="3" fillId="0" borderId="10" xfId="0" applyFont="1" applyBorder="1" applyAlignment="1">
      <alignment horizontal="center"/>
    </xf>
    <xf numFmtId="0" fontId="3" fillId="0" borderId="17" xfId="0" applyFont="1" applyBorder="1" applyAlignment="1">
      <alignment horizontal="center"/>
    </xf>
    <xf numFmtId="0" fontId="57" fillId="0" borderId="9" xfId="0" applyFont="1" applyBorder="1" applyAlignment="1">
      <alignment horizontal="center"/>
    </xf>
    <xf numFmtId="0" fontId="57" fillId="3" borderId="14" xfId="0" applyFont="1" applyFill="1" applyBorder="1" applyAlignment="1">
      <alignment horizontal="center"/>
    </xf>
    <xf numFmtId="0" fontId="57" fillId="0" borderId="16" xfId="0" applyFont="1" applyBorder="1" applyAlignment="1">
      <alignment horizontal="center"/>
    </xf>
    <xf numFmtId="0" fontId="57" fillId="0" borderId="14" xfId="0" applyFont="1"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right"/>
    </xf>
    <xf numFmtId="0" fontId="6" fillId="0" borderId="1" xfId="0" applyFont="1" applyBorder="1" applyAlignment="1">
      <alignment horizontal="right"/>
    </xf>
    <xf numFmtId="0" fontId="7" fillId="0" borderId="2" xfId="0" applyFont="1" applyBorder="1" applyAlignment="1">
      <alignment horizontal="center" vertical="center"/>
    </xf>
    <xf numFmtId="0" fontId="7" fillId="0" borderId="3" xfId="0" applyFont="1" applyBorder="1" applyAlignment="1">
      <alignment horizontal="center" vertical="center"/>
    </xf>
    <xf numFmtId="164" fontId="8" fillId="2" borderId="2" xfId="0" applyNumberFormat="1" applyFont="1" applyFill="1" applyBorder="1" applyAlignment="1">
      <alignment horizontal="center" vertical="center" shrinkToFit="1" readingOrder="2"/>
    </xf>
    <xf numFmtId="164" fontId="8" fillId="2" borderId="4" xfId="0" applyNumberFormat="1" applyFont="1" applyFill="1" applyBorder="1" applyAlignment="1">
      <alignment horizontal="center" vertical="center" shrinkToFit="1" readingOrder="2"/>
    </xf>
    <xf numFmtId="164" fontId="8" fillId="2" borderId="3" xfId="0" applyNumberFormat="1" applyFont="1" applyFill="1" applyBorder="1" applyAlignment="1">
      <alignment horizontal="center" vertical="center" shrinkToFit="1" readingOrder="2"/>
    </xf>
    <xf numFmtId="0" fontId="10" fillId="0" borderId="0" xfId="0" applyFont="1" applyAlignment="1">
      <alignment horizontal="right"/>
    </xf>
    <xf numFmtId="0" fontId="11" fillId="0" borderId="5" xfId="0" applyFont="1" applyBorder="1" applyAlignment="1">
      <alignment horizontal="center"/>
    </xf>
    <xf numFmtId="0" fontId="9" fillId="0" borderId="0" xfId="0" applyFont="1" applyBorder="1" applyAlignment="1">
      <alignment horizontal="right"/>
    </xf>
    <xf numFmtId="0" fontId="3" fillId="0" borderId="0" xfId="0" applyFont="1" applyAlignment="1">
      <alignment horizontal="center"/>
    </xf>
    <xf numFmtId="0" fontId="26" fillId="0" borderId="71" xfId="0" applyFont="1" applyBorder="1" applyAlignment="1">
      <alignment horizontal="center" vertical="center"/>
    </xf>
    <xf numFmtId="0" fontId="26" fillId="0" borderId="0" xfId="0" applyFont="1" applyBorder="1" applyAlignment="1">
      <alignment horizontal="center" vertical="center"/>
    </xf>
    <xf numFmtId="0" fontId="54" fillId="0" borderId="71" xfId="0" applyFont="1" applyBorder="1" applyAlignment="1">
      <alignment horizontal="center"/>
    </xf>
    <xf numFmtId="0" fontId="54" fillId="0" borderId="0" xfId="0" applyFont="1" applyAlignment="1">
      <alignment horizontal="center"/>
    </xf>
    <xf numFmtId="0" fontId="55" fillId="6" borderId="71" xfId="0" applyFont="1" applyFill="1" applyBorder="1" applyAlignment="1">
      <alignment horizontal="center"/>
    </xf>
    <xf numFmtId="0" fontId="55" fillId="6" borderId="0" xfId="0" applyFont="1" applyFill="1" applyAlignment="1">
      <alignment horizontal="center"/>
    </xf>
    <xf numFmtId="0" fontId="44" fillId="4" borderId="0" xfId="0" applyFont="1" applyFill="1" applyAlignment="1">
      <alignment horizontal="center" vertical="center"/>
    </xf>
    <xf numFmtId="0" fontId="44" fillId="5" borderId="0" xfId="0" applyFont="1" applyFill="1" applyAlignment="1" applyProtection="1">
      <alignment horizontal="center" vertical="center"/>
      <protection locked="0"/>
    </xf>
    <xf numFmtId="0" fontId="48" fillId="0" borderId="71" xfId="0" applyFont="1" applyBorder="1" applyAlignment="1">
      <alignment horizontal="center" vertical="center"/>
    </xf>
    <xf numFmtId="0" fontId="48" fillId="0" borderId="0" xfId="0" applyFont="1" applyBorder="1" applyAlignment="1">
      <alignment horizontal="center" vertical="center"/>
    </xf>
    <xf numFmtId="0" fontId="61" fillId="6" borderId="0" xfId="0" applyFont="1" applyFill="1" applyAlignment="1">
      <alignment horizontal="center" vertical="center"/>
    </xf>
    <xf numFmtId="0" fontId="61" fillId="6" borderId="0" xfId="0" applyFont="1" applyFill="1" applyBorder="1" applyAlignment="1">
      <alignment horizontal="center" vertical="center"/>
    </xf>
    <xf numFmtId="0" fontId="0" fillId="13" borderId="5" xfId="0" applyFill="1" applyBorder="1" applyAlignment="1">
      <alignment horizontal="center"/>
    </xf>
    <xf numFmtId="0" fontId="59" fillId="13" borderId="5" xfId="3" applyFont="1" applyFill="1" applyBorder="1" applyAlignment="1">
      <alignment horizontal="center" wrapText="1"/>
    </xf>
  </cellXfs>
  <cellStyles count="4">
    <cellStyle name="Normal" xfId="0" builtinId="0"/>
    <cellStyle name="Normal 2" xfId="1"/>
    <cellStyle name="Normal_Feuil1" xfId="3"/>
    <cellStyle name="Normal_معلومات"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4"/>
  <sheetViews>
    <sheetView rightToLeft="1" tabSelected="1" view="pageBreakPreview" zoomScaleNormal="100" zoomScaleSheetLayoutView="100" workbookViewId="0">
      <selection activeCell="R3" sqref="R3"/>
    </sheetView>
  </sheetViews>
  <sheetFormatPr baseColWidth="10" defaultColWidth="9" defaultRowHeight="15"/>
  <cols>
    <col min="1" max="1" width="4.42578125" customWidth="1"/>
    <col min="2" max="2" width="6.28515625" customWidth="1"/>
    <col min="3" max="9" width="4.42578125" customWidth="1"/>
    <col min="10" max="10" width="5" customWidth="1"/>
    <col min="11" max="11" width="4.42578125" customWidth="1"/>
    <col min="12" max="12" width="4.85546875" customWidth="1"/>
    <col min="13" max="13" width="4.42578125" customWidth="1"/>
    <col min="14" max="14" width="4.85546875" customWidth="1"/>
    <col min="15" max="15" width="4.42578125" customWidth="1"/>
    <col min="16" max="16" width="4.7109375" customWidth="1"/>
    <col min="17" max="17" width="4.42578125" customWidth="1"/>
    <col min="18" max="19" width="5" customWidth="1"/>
    <col min="20" max="20" width="4.42578125" customWidth="1"/>
    <col min="21" max="21" width="2.7109375" customWidth="1"/>
    <col min="22" max="23" width="3.42578125" customWidth="1"/>
    <col min="24" max="24" width="0.71093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2"/>
      <c r="E1" s="276" t="s">
        <v>0</v>
      </c>
      <c r="F1" s="276"/>
      <c r="G1" s="276"/>
      <c r="H1" s="276"/>
      <c r="I1" s="276"/>
      <c r="J1" s="276"/>
      <c r="K1" s="276"/>
      <c r="L1" s="276"/>
      <c r="M1" s="276"/>
      <c r="N1" s="1"/>
      <c r="O1" s="1"/>
      <c r="P1" s="1"/>
      <c r="Q1" s="1"/>
      <c r="R1" s="1"/>
      <c r="S1" s="1"/>
      <c r="T1" s="1"/>
    </row>
    <row r="2" spans="1:21" ht="15.75" customHeight="1">
      <c r="A2" s="1"/>
      <c r="B2" s="1"/>
      <c r="C2" s="1"/>
      <c r="D2" s="1"/>
      <c r="E2" s="2"/>
      <c r="F2" s="2"/>
      <c r="G2" s="277" t="s">
        <v>1</v>
      </c>
      <c r="H2" s="277"/>
      <c r="I2" s="277"/>
      <c r="J2" s="277"/>
      <c r="K2" s="277"/>
      <c r="L2" s="3"/>
      <c r="M2" s="1"/>
      <c r="N2" s="278" t="s">
        <v>2</v>
      </c>
      <c r="O2" s="279"/>
      <c r="P2" s="280" t="s">
        <v>329</v>
      </c>
      <c r="Q2" s="281"/>
      <c r="R2" s="282">
        <v>44476</v>
      </c>
      <c r="S2" s="283"/>
      <c r="T2" s="284"/>
    </row>
    <row r="3" spans="1:21" ht="15.75">
      <c r="A3" s="175" t="s">
        <v>3</v>
      </c>
      <c r="B3" s="175"/>
      <c r="C3" s="175"/>
      <c r="D3" s="175"/>
      <c r="E3" s="175"/>
      <c r="F3" s="4"/>
      <c r="G3" s="4"/>
      <c r="H3" s="1"/>
      <c r="I3" s="1"/>
      <c r="J3" s="1"/>
      <c r="K3" s="1"/>
      <c r="L3" s="1"/>
      <c r="M3" s="1"/>
      <c r="N3" s="285" t="s">
        <v>4</v>
      </c>
      <c r="O3" s="285"/>
      <c r="P3" s="286">
        <v>5</v>
      </c>
      <c r="Q3" s="286"/>
      <c r="R3" s="5" t="s">
        <v>141</v>
      </c>
      <c r="S3" s="6"/>
      <c r="T3" s="7"/>
    </row>
    <row r="4" spans="1:21" ht="15.75" thickBot="1">
      <c r="A4" s="175" t="s">
        <v>5</v>
      </c>
      <c r="B4" s="175"/>
      <c r="C4" s="175"/>
      <c r="D4" s="175"/>
      <c r="E4" s="175"/>
      <c r="F4" s="175"/>
      <c r="G4" s="287"/>
      <c r="H4" s="1"/>
      <c r="I4" s="1"/>
      <c r="J4" s="1"/>
      <c r="K4" s="1"/>
      <c r="L4" s="1"/>
      <c r="M4" s="1"/>
      <c r="N4" s="1"/>
      <c r="O4" s="1"/>
      <c r="P4" s="288" t="s">
        <v>6</v>
      </c>
      <c r="Q4" s="288"/>
      <c r="R4" s="288"/>
      <c r="S4" s="1"/>
      <c r="T4" s="1"/>
    </row>
    <row r="5" spans="1:21" ht="25.5" customHeight="1" thickBot="1">
      <c r="A5" s="1"/>
      <c r="B5" s="1"/>
      <c r="C5" s="1"/>
      <c r="D5" s="1"/>
      <c r="E5" s="1"/>
      <c r="F5" s="1"/>
      <c r="G5" s="266" t="s">
        <v>7</v>
      </c>
      <c r="H5" s="267"/>
      <c r="I5" s="267"/>
      <c r="J5" s="267"/>
      <c r="K5" s="267"/>
      <c r="L5" s="267"/>
      <c r="M5" s="267"/>
      <c r="N5" s="267"/>
      <c r="O5" s="268"/>
      <c r="P5" s="1"/>
      <c r="Q5" s="1"/>
      <c r="R5" s="1"/>
      <c r="S5" s="1"/>
      <c r="T5" s="1"/>
    </row>
    <row r="6" spans="1:21" ht="25.5" customHeight="1" thickBot="1">
      <c r="A6" s="1"/>
      <c r="B6" s="1"/>
      <c r="C6" s="1"/>
      <c r="D6" s="1"/>
      <c r="E6" s="1"/>
      <c r="F6" s="1"/>
      <c r="G6" s="8"/>
      <c r="H6" s="8"/>
      <c r="I6" s="8"/>
      <c r="J6" s="8"/>
      <c r="K6" s="8"/>
      <c r="L6" s="8"/>
      <c r="M6" s="8"/>
      <c r="N6" s="8"/>
      <c r="O6" s="8"/>
      <c r="P6" s="1"/>
      <c r="Q6" s="1"/>
      <c r="R6" s="1"/>
      <c r="S6" s="1"/>
      <c r="T6" s="1"/>
    </row>
    <row r="7" spans="1:21" ht="16.5" customHeight="1" thickTop="1" thickBot="1">
      <c r="A7" s="9"/>
      <c r="B7" s="9"/>
      <c r="C7" s="269" t="s">
        <v>8</v>
      </c>
      <c r="D7" s="269"/>
      <c r="E7" s="269"/>
      <c r="F7" s="269"/>
      <c r="G7" s="269"/>
      <c r="H7" s="269"/>
      <c r="I7" s="269"/>
      <c r="J7" s="269"/>
      <c r="K7" s="269"/>
      <c r="L7" s="269" t="s">
        <v>9</v>
      </c>
      <c r="M7" s="269"/>
      <c r="N7" s="269"/>
      <c r="O7" s="269"/>
      <c r="P7" s="269"/>
      <c r="Q7" s="269"/>
      <c r="R7" s="269"/>
      <c r="S7" s="269"/>
      <c r="T7" s="269"/>
      <c r="U7" s="1"/>
    </row>
    <row r="8" spans="1:21" ht="16.5" thickTop="1" thickBot="1">
      <c r="A8" s="270" t="s">
        <v>10</v>
      </c>
      <c r="B8" s="10" t="s">
        <v>11</v>
      </c>
      <c r="C8" s="272" t="s">
        <v>12</v>
      </c>
      <c r="D8" s="272"/>
      <c r="E8" s="272"/>
      <c r="F8" s="260" t="s">
        <v>13</v>
      </c>
      <c r="G8" s="261"/>
      <c r="H8" s="273"/>
      <c r="I8" s="263" t="s">
        <v>14</v>
      </c>
      <c r="J8" s="264"/>
      <c r="K8" s="265"/>
      <c r="L8" s="274" t="s">
        <v>12</v>
      </c>
      <c r="M8" s="264"/>
      <c r="N8" s="275"/>
      <c r="O8" s="260" t="s">
        <v>13</v>
      </c>
      <c r="P8" s="261"/>
      <c r="Q8" s="262"/>
      <c r="R8" s="263" t="s">
        <v>14</v>
      </c>
      <c r="S8" s="264"/>
      <c r="T8" s="265"/>
      <c r="U8" s="1"/>
    </row>
    <row r="9" spans="1:21" ht="16.5" thickTop="1" thickBot="1">
      <c r="A9" s="271"/>
      <c r="B9" s="11" t="s">
        <v>15</v>
      </c>
      <c r="C9" s="12" t="s">
        <v>16</v>
      </c>
      <c r="D9" s="13" t="s">
        <v>17</v>
      </c>
      <c r="E9" s="14" t="s">
        <v>18</v>
      </c>
      <c r="F9" s="12" t="s">
        <v>16</v>
      </c>
      <c r="G9" s="13" t="s">
        <v>17</v>
      </c>
      <c r="H9" s="14" t="s">
        <v>18</v>
      </c>
      <c r="I9" s="12" t="s">
        <v>16</v>
      </c>
      <c r="J9" s="15" t="s">
        <v>17</v>
      </c>
      <c r="K9" s="16" t="s">
        <v>18</v>
      </c>
      <c r="L9" s="17" t="s">
        <v>16</v>
      </c>
      <c r="M9" s="15" t="s">
        <v>17</v>
      </c>
      <c r="N9" s="16" t="s">
        <v>18</v>
      </c>
      <c r="O9" s="17" t="s">
        <v>16</v>
      </c>
      <c r="P9" s="15" t="s">
        <v>17</v>
      </c>
      <c r="Q9" s="16" t="s">
        <v>18</v>
      </c>
      <c r="R9" s="18" t="s">
        <v>16</v>
      </c>
      <c r="S9" s="19" t="s">
        <v>17</v>
      </c>
      <c r="T9" s="20" t="s">
        <v>18</v>
      </c>
      <c r="U9" s="1"/>
    </row>
    <row r="10" spans="1:21" ht="18.75" customHeight="1" thickBot="1">
      <c r="A10" s="254" t="s">
        <v>19</v>
      </c>
      <c r="B10" s="21" t="s">
        <v>20</v>
      </c>
      <c r="C10" s="22">
        <v>6</v>
      </c>
      <c r="D10" s="23">
        <v>7</v>
      </c>
      <c r="E10" s="24">
        <f>SUM(C10:D10)</f>
        <v>13</v>
      </c>
      <c r="F10" s="25">
        <v>0</v>
      </c>
      <c r="G10" s="23">
        <v>3</v>
      </c>
      <c r="H10" s="24">
        <f>SUM(F10:G10)</f>
        <v>3</v>
      </c>
      <c r="I10" s="25">
        <f>C10+F10</f>
        <v>6</v>
      </c>
      <c r="J10" s="26">
        <f>D10+G10</f>
        <v>10</v>
      </c>
      <c r="K10" s="27">
        <f>SUM(I10:J10)</f>
        <v>16</v>
      </c>
      <c r="L10" s="28">
        <f>SUMPRODUCT((E55:E86="4م1ف1")*(G55:G86="ن")*(V55:V86="ذ"))</f>
        <v>0</v>
      </c>
      <c r="M10" s="28">
        <f>SUMPRODUCT((E55:E86="4م1ف1")*(G55:G86="ن")*(V55:V86="أ"))</f>
        <v>1</v>
      </c>
      <c r="N10" s="29">
        <f>SUM(L10:M10)</f>
        <v>1</v>
      </c>
      <c r="O10" s="30">
        <f>SUMPRODUCT((E55:E86="4م1ف1")*(G55:G86="خ")*(V55:V86="ذ"))</f>
        <v>0</v>
      </c>
      <c r="P10" s="31">
        <f>SUMPRODUCT((E55:E86="4م1ف1")*(G55:G86="خ")*(V55:V86="أ"))</f>
        <v>0</v>
      </c>
      <c r="Q10" s="29">
        <f>SUM(O10:P10)</f>
        <v>0</v>
      </c>
      <c r="R10" s="30">
        <f>L10+O10</f>
        <v>0</v>
      </c>
      <c r="S10" s="31">
        <f>M10:M11</f>
        <v>1</v>
      </c>
      <c r="T10" s="29">
        <f>SUM(R10:S10)</f>
        <v>1</v>
      </c>
      <c r="U10" s="1"/>
    </row>
    <row r="11" spans="1:21" ht="16.5" thickBot="1">
      <c r="A11" s="255"/>
      <c r="B11" s="21" t="s">
        <v>21</v>
      </c>
      <c r="C11" s="22">
        <v>5</v>
      </c>
      <c r="D11" s="23">
        <v>10</v>
      </c>
      <c r="E11" s="24">
        <f>SUM(C11:D11)</f>
        <v>15</v>
      </c>
      <c r="F11" s="25">
        <v>0</v>
      </c>
      <c r="G11" s="23">
        <v>1</v>
      </c>
      <c r="H11" s="24">
        <f>SUM(F11:G11)</f>
        <v>1</v>
      </c>
      <c r="I11" s="25">
        <f>C11+F11</f>
        <v>5</v>
      </c>
      <c r="J11" s="26">
        <f>D11+G11</f>
        <v>11</v>
      </c>
      <c r="K11" s="27">
        <f>SUM(I11:J11)</f>
        <v>16</v>
      </c>
      <c r="L11" s="28">
        <f>SUMPRODUCT((E55:E86="4م1ف2")*(G55:G86="ن")*(V55:V86="ذ"))</f>
        <v>0</v>
      </c>
      <c r="M11" s="28">
        <f>SUMPRODUCT((E55:E86="4م1ف2")*(G55:G86="ن")*(V55:V86="أ"))</f>
        <v>0</v>
      </c>
      <c r="N11" s="29">
        <f>SUM(L11:M11)</f>
        <v>0</v>
      </c>
      <c r="O11" s="30">
        <f>SUMPRODUCT((E56:E87="4م1ف2")*(G56:G87="خ")*(V56:V87="ذ"))</f>
        <v>0</v>
      </c>
      <c r="P11" s="31">
        <f>SUMPRODUCT((E56:E87="4م1ف2")*(G56:G87="خ")*(V56:V87="أ"))</f>
        <v>0</v>
      </c>
      <c r="Q11" s="29">
        <f>SUM(O11:P11)</f>
        <v>0</v>
      </c>
      <c r="R11" s="30">
        <f>L11+O11</f>
        <v>0</v>
      </c>
      <c r="S11" s="31">
        <f>M11+P11</f>
        <v>0</v>
      </c>
      <c r="T11" s="29">
        <f>SUM(R11:S11)</f>
        <v>0</v>
      </c>
      <c r="U11" s="1"/>
    </row>
    <row r="12" spans="1:21">
      <c r="A12" s="256"/>
      <c r="B12" s="32"/>
      <c r="C12" s="33"/>
      <c r="D12" s="34"/>
      <c r="E12" s="24"/>
      <c r="F12" s="33"/>
      <c r="G12" s="34"/>
      <c r="H12" s="35"/>
      <c r="I12" s="25"/>
      <c r="J12" s="34"/>
      <c r="K12" s="27"/>
      <c r="L12" s="28"/>
      <c r="M12" s="28"/>
      <c r="N12" s="36"/>
      <c r="O12" s="37"/>
      <c r="P12" s="38"/>
      <c r="Q12" s="36"/>
      <c r="R12" s="37"/>
      <c r="S12" s="38"/>
      <c r="T12" s="36"/>
      <c r="U12" s="1"/>
    </row>
    <row r="13" spans="1:21" ht="15.75" thickBot="1">
      <c r="A13" s="252" t="s">
        <v>139</v>
      </c>
      <c r="B13" s="253"/>
      <c r="C13" s="39">
        <f t="shared" ref="C13:K13" si="0">SUM(C10:C12)</f>
        <v>11</v>
      </c>
      <c r="D13" s="40">
        <f t="shared" si="0"/>
        <v>17</v>
      </c>
      <c r="E13" s="41">
        <f t="shared" si="0"/>
        <v>28</v>
      </c>
      <c r="F13" s="39">
        <f t="shared" si="0"/>
        <v>0</v>
      </c>
      <c r="G13" s="40">
        <f t="shared" si="0"/>
        <v>4</v>
      </c>
      <c r="H13" s="41">
        <f t="shared" si="0"/>
        <v>4</v>
      </c>
      <c r="I13" s="39">
        <f t="shared" si="0"/>
        <v>11</v>
      </c>
      <c r="J13" s="40">
        <f t="shared" si="0"/>
        <v>21</v>
      </c>
      <c r="K13" s="41">
        <f t="shared" si="0"/>
        <v>32</v>
      </c>
      <c r="L13" s="123">
        <f>L11+L10</f>
        <v>0</v>
      </c>
      <c r="M13" s="42">
        <f>M11+M10</f>
        <v>1</v>
      </c>
      <c r="N13" s="43">
        <f>N10+N11</f>
        <v>1</v>
      </c>
      <c r="O13" s="123">
        <f>SUM(O10:O11)</f>
        <v>0</v>
      </c>
      <c r="P13" s="42">
        <f>SUM(P10:P11)</f>
        <v>0</v>
      </c>
      <c r="Q13" s="43">
        <f>Q10+Q11</f>
        <v>0</v>
      </c>
      <c r="R13" s="123">
        <f>SUM(R10:R11)</f>
        <v>0</v>
      </c>
      <c r="S13" s="42">
        <f>SUM(S10:S11)</f>
        <v>1</v>
      </c>
      <c r="T13" s="36">
        <f>SUM(R13:S13)</f>
        <v>1</v>
      </c>
      <c r="U13" s="1"/>
    </row>
    <row r="14" spans="1:21">
      <c r="A14" s="254" t="s">
        <v>22</v>
      </c>
      <c r="B14" s="44" t="s">
        <v>23</v>
      </c>
      <c r="C14" s="45">
        <v>9</v>
      </c>
      <c r="D14" s="26">
        <v>12</v>
      </c>
      <c r="E14" s="27">
        <f t="shared" ref="E14:E24" si="1">SUM(C14:D14)</f>
        <v>21</v>
      </c>
      <c r="F14" s="45">
        <v>0</v>
      </c>
      <c r="G14" s="26">
        <v>1</v>
      </c>
      <c r="H14" s="27">
        <f t="shared" ref="H14:H24" si="2">SUM(F14:G14)</f>
        <v>1</v>
      </c>
      <c r="I14" s="45">
        <f>C14+F14</f>
        <v>9</v>
      </c>
      <c r="J14" s="26">
        <f>D14+G14</f>
        <v>13</v>
      </c>
      <c r="K14" s="27">
        <f>SUM(I14:J14)</f>
        <v>22</v>
      </c>
      <c r="L14" s="30">
        <f>SUMPRODUCT((E55:E86="3م1")*(G55:G86="ن")*(V55:V86="ذ"))</f>
        <v>0</v>
      </c>
      <c r="M14" s="31">
        <f>SUMPRODUCT((E55:E86="3م1")*(G55:G86="ن")*(V55:V86="أ"))</f>
        <v>0</v>
      </c>
      <c r="N14" s="29">
        <f>SUM(L14:M14)</f>
        <v>0</v>
      </c>
      <c r="O14" s="30">
        <f>SUMPRODUCT((E55:E86="3م1")*(G55:G86="خ")*(V55:V86="ذ"))</f>
        <v>0</v>
      </c>
      <c r="P14" s="31">
        <f>SUMPRODUCT((E55:E86="3م1")*(G55:G86="خ")*(V55:V86="أ"))</f>
        <v>0</v>
      </c>
      <c r="Q14" s="29">
        <f>SUM(O14:P14)</f>
        <v>0</v>
      </c>
      <c r="R14" s="30">
        <f>L14+O14</f>
        <v>0</v>
      </c>
      <c r="S14" s="31">
        <f>M14+P14</f>
        <v>0</v>
      </c>
      <c r="T14" s="29">
        <f>SUM(R14:S14)</f>
        <v>0</v>
      </c>
      <c r="U14" s="1"/>
    </row>
    <row r="15" spans="1:21">
      <c r="A15" s="255"/>
      <c r="B15" s="44" t="s">
        <v>24</v>
      </c>
      <c r="C15" s="45">
        <v>7</v>
      </c>
      <c r="D15" s="26">
        <v>12</v>
      </c>
      <c r="E15" s="27">
        <f t="shared" si="1"/>
        <v>19</v>
      </c>
      <c r="F15" s="45">
        <v>1</v>
      </c>
      <c r="G15" s="26">
        <v>2</v>
      </c>
      <c r="H15" s="27">
        <f t="shared" si="2"/>
        <v>3</v>
      </c>
      <c r="I15" s="45">
        <f>C15+F15</f>
        <v>8</v>
      </c>
      <c r="J15" s="26">
        <f>D15+G15</f>
        <v>14</v>
      </c>
      <c r="K15" s="27">
        <f>SUM(I15:J15)</f>
        <v>22</v>
      </c>
      <c r="L15" s="30">
        <f>SUMPRODUCT((E55:E86="3م2")*(G55:G86="ن")*(V55:V86="ذ"))</f>
        <v>0</v>
      </c>
      <c r="M15" s="31">
        <f>SUMPRODUCT((E55:E86="3م2")*(G55:G86="ن")*(V55:V86="أ"))</f>
        <v>0</v>
      </c>
      <c r="N15" s="29">
        <f>SUM(L15:M15)</f>
        <v>0</v>
      </c>
      <c r="O15" s="30">
        <f>SUMPRODUCT((E55:E86="3م2")*(G55:G86="خ")*(V55:V86="ذ"))</f>
        <v>0</v>
      </c>
      <c r="P15" s="31">
        <f>SUMPRODUCT((E55:E86="3م2")*(G55:G86="خ")*(V55:V86="أ"))</f>
        <v>0</v>
      </c>
      <c r="Q15" s="29">
        <f>SUM(O15:P15)</f>
        <v>0</v>
      </c>
      <c r="R15" s="30">
        <f>L15+O15</f>
        <v>0</v>
      </c>
      <c r="S15" s="31">
        <f>M15+P15</f>
        <v>0</v>
      </c>
      <c r="T15" s="29">
        <f>SUM(R15:S15)</f>
        <v>0</v>
      </c>
      <c r="U15" s="1"/>
    </row>
    <row r="16" spans="1:21">
      <c r="A16" s="256"/>
      <c r="B16" s="32"/>
      <c r="C16" s="33"/>
      <c r="D16" s="34"/>
      <c r="E16" s="35"/>
      <c r="F16" s="33"/>
      <c r="G16" s="34"/>
      <c r="H16" s="35"/>
      <c r="I16" s="33"/>
      <c r="J16" s="34"/>
      <c r="K16" s="35"/>
      <c r="L16" s="37"/>
      <c r="M16" s="38"/>
      <c r="N16" s="36"/>
      <c r="O16" s="37"/>
      <c r="P16" s="38"/>
      <c r="Q16" s="36"/>
      <c r="R16" s="37"/>
      <c r="S16" s="38"/>
      <c r="T16" s="36"/>
      <c r="U16" s="1"/>
    </row>
    <row r="17" spans="1:27" ht="15.75" thickBot="1">
      <c r="A17" s="252" t="s">
        <v>139</v>
      </c>
      <c r="B17" s="253"/>
      <c r="C17" s="39">
        <f>SUM(C14:C16)</f>
        <v>16</v>
      </c>
      <c r="D17" s="40">
        <f>SUM(D14:D16)</f>
        <v>24</v>
      </c>
      <c r="E17" s="41">
        <f>E14+E15+E16</f>
        <v>40</v>
      </c>
      <c r="F17" s="39">
        <f>SUM(F14:F16)</f>
        <v>1</v>
      </c>
      <c r="G17" s="40">
        <f>SUM(G14:G16)</f>
        <v>3</v>
      </c>
      <c r="H17" s="41">
        <f>H14+H15+H16</f>
        <v>4</v>
      </c>
      <c r="I17" s="39">
        <f>SUM(I14:I16)</f>
        <v>17</v>
      </c>
      <c r="J17" s="40">
        <f>SUM(J14:J16)</f>
        <v>27</v>
      </c>
      <c r="K17" s="41">
        <f>SUM(I17:J17)</f>
        <v>44</v>
      </c>
      <c r="L17" s="123">
        <f>SUM(L14:L16)</f>
        <v>0</v>
      </c>
      <c r="M17" s="42">
        <f>SUM(M14:M16)</f>
        <v>0</v>
      </c>
      <c r="N17" s="43">
        <f>N14+N15+N16</f>
        <v>0</v>
      </c>
      <c r="O17" s="123">
        <f>SUM(O14:O16)</f>
        <v>0</v>
      </c>
      <c r="P17" s="42">
        <f>SUM(P14:P16)</f>
        <v>0</v>
      </c>
      <c r="Q17" s="43">
        <f>Q14+Q15+Q16</f>
        <v>0</v>
      </c>
      <c r="R17" s="123">
        <f>SUM(R14:R16)</f>
        <v>0</v>
      </c>
      <c r="S17" s="42">
        <f>SUM(S14:S16)</f>
        <v>0</v>
      </c>
      <c r="T17" s="43">
        <f>Q17+N17</f>
        <v>0</v>
      </c>
      <c r="U17" s="1"/>
    </row>
    <row r="18" spans="1:27">
      <c r="A18" s="254" t="s">
        <v>25</v>
      </c>
      <c r="B18" s="44" t="s">
        <v>146</v>
      </c>
      <c r="C18" s="45">
        <v>8</v>
      </c>
      <c r="D18" s="26">
        <v>7</v>
      </c>
      <c r="E18" s="27">
        <f t="shared" si="1"/>
        <v>15</v>
      </c>
      <c r="F18" s="45">
        <v>0</v>
      </c>
      <c r="G18" s="26">
        <v>1</v>
      </c>
      <c r="H18" s="27">
        <f t="shared" si="2"/>
        <v>1</v>
      </c>
      <c r="I18" s="45">
        <f>C18+F18</f>
        <v>8</v>
      </c>
      <c r="J18" s="26">
        <f>D18+G18</f>
        <v>8</v>
      </c>
      <c r="K18" s="27">
        <f t="shared" ref="K18:K25" si="3">SUM(I18:J18)</f>
        <v>16</v>
      </c>
      <c r="L18" s="30">
        <f>SUMPRODUCT((E55:E86="2م1ف1")*(G55:G86="ن")*(V55:V86="ذ"))</f>
        <v>0</v>
      </c>
      <c r="M18" s="31">
        <f>SUMPRODUCT((E55:E86="2م1ف1")*(G55:G86="ن")*(V55:V86="أ"))</f>
        <v>0</v>
      </c>
      <c r="N18" s="29">
        <f>SUM(L18:M18)</f>
        <v>0</v>
      </c>
      <c r="O18" s="30">
        <f>SUMPRODUCT((E55:E86="2م1ف1")*(G55:G86="خ")*(V55:V86="ذ"))</f>
        <v>0</v>
      </c>
      <c r="P18" s="31">
        <f>SUMPRODUCT((E55:E86="2م1ف1")*(G55:G86="خ")*(V55:V86="أ"))</f>
        <v>0</v>
      </c>
      <c r="Q18" s="29">
        <f>SUM(O18:P18)</f>
        <v>0</v>
      </c>
      <c r="R18" s="30">
        <f>L18+O18</f>
        <v>0</v>
      </c>
      <c r="S18" s="31">
        <f>M18+P18</f>
        <v>0</v>
      </c>
      <c r="T18" s="29">
        <f>S18+R18</f>
        <v>0</v>
      </c>
      <c r="U18" s="1"/>
    </row>
    <row r="19" spans="1:27">
      <c r="A19" s="255"/>
      <c r="B19" s="32" t="s">
        <v>147</v>
      </c>
      <c r="C19" s="33">
        <v>7</v>
      </c>
      <c r="D19" s="34">
        <v>9</v>
      </c>
      <c r="E19" s="35">
        <f t="shared" si="1"/>
        <v>16</v>
      </c>
      <c r="F19" s="33">
        <v>0</v>
      </c>
      <c r="G19" s="34">
        <v>0</v>
      </c>
      <c r="H19" s="35">
        <f t="shared" si="2"/>
        <v>0</v>
      </c>
      <c r="I19" s="33">
        <f>C19+F19</f>
        <v>7</v>
      </c>
      <c r="J19" s="34">
        <f>D19+G19</f>
        <v>9</v>
      </c>
      <c r="K19" s="35">
        <f t="shared" si="3"/>
        <v>16</v>
      </c>
      <c r="L19" s="37">
        <f>SUMPRODUCT((E55:E86="2م2")*(G55:G86="ن")*(V55:V86="ذ"))</f>
        <v>0</v>
      </c>
      <c r="M19" s="38">
        <f>SUMPRODUCT((E55:E86="2م1ف2")*(G55:G86="ن")*(V55:V86="أ"))</f>
        <v>0</v>
      </c>
      <c r="N19" s="36">
        <f>SUM(L19:M19)</f>
        <v>0</v>
      </c>
      <c r="O19" s="37">
        <f>SUMPRODUCT((E55:E86="2م1ف2")*(G55:G86="خ")*(V55:V86="ذ"))</f>
        <v>0</v>
      </c>
      <c r="P19" s="38">
        <f>SUMPRODUCT((E55:E86="2م1ف2")*(G55:G86="خ")*(V55:V86="أ"))</f>
        <v>0</v>
      </c>
      <c r="Q19" s="36">
        <f>SUM(O19:P19)</f>
        <v>0</v>
      </c>
      <c r="R19" s="37">
        <f>L19+O19</f>
        <v>0</v>
      </c>
      <c r="S19" s="38">
        <f>M19+P19</f>
        <v>0</v>
      </c>
      <c r="T19" s="36">
        <f>SUM(R19:S19)</f>
        <v>0</v>
      </c>
      <c r="U19" s="1"/>
    </row>
    <row r="20" spans="1:27">
      <c r="A20" s="256"/>
      <c r="B20" s="32"/>
      <c r="C20" s="33"/>
      <c r="D20" s="34"/>
      <c r="E20" s="35"/>
      <c r="F20" s="33"/>
      <c r="G20" s="34"/>
      <c r="H20" s="35"/>
      <c r="I20" s="33"/>
      <c r="J20" s="34"/>
      <c r="K20" s="35"/>
      <c r="L20" s="37"/>
      <c r="M20" s="38"/>
      <c r="N20" s="36"/>
      <c r="O20" s="37"/>
      <c r="P20" s="38"/>
      <c r="Q20" s="36"/>
      <c r="R20" s="37"/>
      <c r="S20" s="38"/>
      <c r="T20" s="36"/>
      <c r="U20" s="1"/>
    </row>
    <row r="21" spans="1:27" ht="15.75" thickBot="1">
      <c r="A21" s="252" t="s">
        <v>139</v>
      </c>
      <c r="B21" s="253"/>
      <c r="C21" s="39">
        <f t="shared" ref="C21:J21" si="4">SUM(C18:C20)</f>
        <v>15</v>
      </c>
      <c r="D21" s="40">
        <f t="shared" si="4"/>
        <v>16</v>
      </c>
      <c r="E21" s="41">
        <f t="shared" si="4"/>
        <v>31</v>
      </c>
      <c r="F21" s="39">
        <f t="shared" si="4"/>
        <v>0</v>
      </c>
      <c r="G21" s="40">
        <f t="shared" si="4"/>
        <v>1</v>
      </c>
      <c r="H21" s="41">
        <f t="shared" si="4"/>
        <v>1</v>
      </c>
      <c r="I21" s="39">
        <f t="shared" si="4"/>
        <v>15</v>
      </c>
      <c r="J21" s="40">
        <f t="shared" si="4"/>
        <v>17</v>
      </c>
      <c r="K21" s="41">
        <f t="shared" si="3"/>
        <v>32</v>
      </c>
      <c r="L21" s="123">
        <f t="shared" ref="L21:T21" si="5">SUM(L18:L20)</f>
        <v>0</v>
      </c>
      <c r="M21" s="42">
        <f t="shared" si="5"/>
        <v>0</v>
      </c>
      <c r="N21" s="43">
        <f t="shared" si="5"/>
        <v>0</v>
      </c>
      <c r="O21" s="123">
        <f t="shared" si="5"/>
        <v>0</v>
      </c>
      <c r="P21" s="42">
        <f t="shared" si="5"/>
        <v>0</v>
      </c>
      <c r="Q21" s="43">
        <f t="shared" si="5"/>
        <v>0</v>
      </c>
      <c r="R21" s="123">
        <f t="shared" si="5"/>
        <v>0</v>
      </c>
      <c r="S21" s="42">
        <f t="shared" si="5"/>
        <v>0</v>
      </c>
      <c r="T21" s="43">
        <f t="shared" si="5"/>
        <v>0</v>
      </c>
      <c r="U21" s="1"/>
    </row>
    <row r="22" spans="1:27">
      <c r="A22" s="254" t="s">
        <v>28</v>
      </c>
      <c r="B22" s="44" t="s">
        <v>29</v>
      </c>
      <c r="C22" s="45">
        <v>4</v>
      </c>
      <c r="D22" s="26">
        <v>0</v>
      </c>
      <c r="E22" s="27">
        <f t="shared" si="1"/>
        <v>4</v>
      </c>
      <c r="F22" s="45">
        <v>8</v>
      </c>
      <c r="G22" s="26">
        <v>8</v>
      </c>
      <c r="H22" s="27">
        <f t="shared" si="2"/>
        <v>16</v>
      </c>
      <c r="I22" s="45">
        <f t="shared" ref="I22:J24" si="6">C22+F22</f>
        <v>12</v>
      </c>
      <c r="J22" s="26">
        <f t="shared" si="6"/>
        <v>8</v>
      </c>
      <c r="K22" s="27">
        <f t="shared" si="3"/>
        <v>20</v>
      </c>
      <c r="L22" s="30">
        <f>SUMPRODUCT((E55:E86="1م1ف1")*(G55:G86="ن")*(V55:V86="ذ"))</f>
        <v>0</v>
      </c>
      <c r="M22" s="31">
        <f>SUMPRODUCT((E55:E86="1م1ف1")*(G55:G86="ن")*(V55:V86="أ"))</f>
        <v>0</v>
      </c>
      <c r="N22" s="29">
        <f>SUM(L22:M22)</f>
        <v>0</v>
      </c>
      <c r="O22" s="30">
        <f>SUMPRODUCT((E55:E86="1م1ف1")*(G55:G86="خ")*(V55:V86="ذ"))</f>
        <v>0</v>
      </c>
      <c r="P22" s="31">
        <f>SUMPRODUCT((E55:E86="1م1ف1")*(G55:G86="خ")*(V55:V86="أ"))</f>
        <v>0</v>
      </c>
      <c r="Q22" s="29">
        <f>SUM(O22:P22)</f>
        <v>0</v>
      </c>
      <c r="R22" s="30">
        <f t="shared" ref="R22:S24" si="7">L22+O22</f>
        <v>0</v>
      </c>
      <c r="S22" s="31">
        <f t="shared" si="7"/>
        <v>0</v>
      </c>
      <c r="T22" s="29">
        <f>SUM(R22:S22)</f>
        <v>0</v>
      </c>
      <c r="U22" s="1"/>
    </row>
    <row r="23" spans="1:27">
      <c r="A23" s="255"/>
      <c r="B23" s="32" t="s">
        <v>144</v>
      </c>
      <c r="C23" s="33">
        <v>4</v>
      </c>
      <c r="D23" s="34">
        <v>0</v>
      </c>
      <c r="E23" s="35">
        <f t="shared" si="1"/>
        <v>4</v>
      </c>
      <c r="F23" s="33">
        <v>6</v>
      </c>
      <c r="G23" s="34">
        <v>9</v>
      </c>
      <c r="H23" s="35">
        <f t="shared" si="2"/>
        <v>15</v>
      </c>
      <c r="I23" s="33">
        <f t="shared" si="6"/>
        <v>10</v>
      </c>
      <c r="J23" s="26">
        <f t="shared" si="6"/>
        <v>9</v>
      </c>
      <c r="K23" s="35">
        <f t="shared" si="3"/>
        <v>19</v>
      </c>
      <c r="L23" s="37">
        <f>SUMPRODUCT((E55:E86="1م2ف1")*(G55:G86="ن")*(V55:V86="ذ"))</f>
        <v>0</v>
      </c>
      <c r="M23" s="38">
        <f>SUMPRODUCT((E55:E86="1م2ف1")*(G55:G86="ن")*(V55:V86="أ"))</f>
        <v>0</v>
      </c>
      <c r="N23" s="36">
        <f>SUM(L23:M23)</f>
        <v>0</v>
      </c>
      <c r="O23" s="37">
        <f>SUMPRODUCT((E55:E86="1م2ف1")*(G55:G86="خ")*(V55:V86="ذ"))</f>
        <v>0</v>
      </c>
      <c r="P23" s="38">
        <f>SUMPRODUCT((E55:E86="1م2ف1")*(G55:G86="خ")*(V55:V86="أ"))</f>
        <v>0</v>
      </c>
      <c r="Q23" s="36">
        <f>SUM(O23:P23)</f>
        <v>0</v>
      </c>
      <c r="R23" s="37">
        <f t="shared" si="7"/>
        <v>0</v>
      </c>
      <c r="S23" s="38">
        <f t="shared" si="7"/>
        <v>0</v>
      </c>
      <c r="T23" s="36">
        <f>SUM(R23:S23)</f>
        <v>0</v>
      </c>
      <c r="U23" s="1"/>
      <c r="AA23" t="s">
        <v>30</v>
      </c>
    </row>
    <row r="24" spans="1:27">
      <c r="A24" s="256"/>
      <c r="B24" s="32" t="s">
        <v>145</v>
      </c>
      <c r="C24" s="33">
        <v>4</v>
      </c>
      <c r="D24" s="34">
        <v>1</v>
      </c>
      <c r="E24" s="35">
        <f t="shared" si="1"/>
        <v>5</v>
      </c>
      <c r="F24" s="33">
        <v>5</v>
      </c>
      <c r="G24" s="34">
        <v>9</v>
      </c>
      <c r="H24" s="35">
        <f t="shared" si="2"/>
        <v>14</v>
      </c>
      <c r="I24" s="33">
        <f t="shared" si="6"/>
        <v>9</v>
      </c>
      <c r="J24" s="26">
        <f t="shared" si="6"/>
        <v>10</v>
      </c>
      <c r="K24" s="35">
        <f t="shared" si="3"/>
        <v>19</v>
      </c>
      <c r="L24" s="37">
        <f>SUMPRODUCT((E56:E87="1م2ف2")*(G56:G87="ن")*(V56:V87="ذ"))</f>
        <v>0</v>
      </c>
      <c r="M24" s="38">
        <f>SUMPRODUCT((E56:E87="1م2ف2")*(G56:G87="ن")*(V56:V87="أ"))</f>
        <v>0</v>
      </c>
      <c r="N24" s="36">
        <f>SUM(L24:M24)</f>
        <v>0</v>
      </c>
      <c r="O24" s="37">
        <f>SUMPRODUCT((E55:E86="1م2ف2")*(G55:G86="خ")*(V55:V86="ذ"))</f>
        <v>0</v>
      </c>
      <c r="P24" s="38">
        <f>SUMPRODUCT((E55:E86="1م2ف2")*(G55:G86="خ")*(V55:V86="أ"))</f>
        <v>0</v>
      </c>
      <c r="Q24" s="36">
        <f>SUM(O24:P24)</f>
        <v>0</v>
      </c>
      <c r="R24" s="37">
        <f t="shared" si="7"/>
        <v>0</v>
      </c>
      <c r="S24" s="38">
        <f t="shared" si="7"/>
        <v>0</v>
      </c>
      <c r="T24" s="36">
        <f>SUM(R24:S24)</f>
        <v>0</v>
      </c>
      <c r="U24" s="1"/>
    </row>
    <row r="25" spans="1:27" ht="15.75" thickBot="1">
      <c r="A25" s="252" t="s">
        <v>139</v>
      </c>
      <c r="B25" s="253"/>
      <c r="C25" s="39">
        <f t="shared" ref="C25:J25" si="8">SUM(C22:C24)</f>
        <v>12</v>
      </c>
      <c r="D25" s="40">
        <f t="shared" si="8"/>
        <v>1</v>
      </c>
      <c r="E25" s="41">
        <f t="shared" si="8"/>
        <v>13</v>
      </c>
      <c r="F25" s="39">
        <f t="shared" si="8"/>
        <v>19</v>
      </c>
      <c r="G25" s="40">
        <f t="shared" si="8"/>
        <v>26</v>
      </c>
      <c r="H25" s="41">
        <f t="shared" si="8"/>
        <v>45</v>
      </c>
      <c r="I25" s="39">
        <f t="shared" si="8"/>
        <v>31</v>
      </c>
      <c r="J25" s="40">
        <f t="shared" si="8"/>
        <v>27</v>
      </c>
      <c r="K25" s="41">
        <f t="shared" si="3"/>
        <v>58</v>
      </c>
      <c r="L25" s="123">
        <f t="shared" ref="L25:S25" si="9">SUM(L22:L24)</f>
        <v>0</v>
      </c>
      <c r="M25" s="42">
        <f t="shared" si="9"/>
        <v>0</v>
      </c>
      <c r="N25" s="43">
        <f t="shared" si="9"/>
        <v>0</v>
      </c>
      <c r="O25" s="123">
        <f t="shared" si="9"/>
        <v>0</v>
      </c>
      <c r="P25" s="42">
        <f t="shared" si="9"/>
        <v>0</v>
      </c>
      <c r="Q25" s="43">
        <f t="shared" si="9"/>
        <v>0</v>
      </c>
      <c r="R25" s="123">
        <f t="shared" si="9"/>
        <v>0</v>
      </c>
      <c r="S25" s="42">
        <f t="shared" si="9"/>
        <v>0</v>
      </c>
      <c r="T25" s="43">
        <f>SUM(R25:S25)</f>
        <v>0</v>
      </c>
      <c r="U25" s="1"/>
    </row>
    <row r="26" spans="1:27" ht="15.75" thickBot="1">
      <c r="A26" s="252" t="s">
        <v>140</v>
      </c>
      <c r="B26" s="253"/>
      <c r="C26" s="46">
        <f>C13+C17+C21+C25</f>
        <v>54</v>
      </c>
      <c r="D26" s="47">
        <f>D13+D17+D21+D25</f>
        <v>58</v>
      </c>
      <c r="E26" s="48">
        <f>E13+E17+E21+E25</f>
        <v>112</v>
      </c>
      <c r="F26" s="49">
        <f>F13+F17+F21+F25</f>
        <v>20</v>
      </c>
      <c r="G26" s="50">
        <f>G25+G21+G17+G13</f>
        <v>34</v>
      </c>
      <c r="H26" s="48">
        <f>H13+H17+H21+H25</f>
        <v>54</v>
      </c>
      <c r="I26" s="49">
        <f>I13+I17+I21+I25</f>
        <v>74</v>
      </c>
      <c r="J26" s="50">
        <f>J13+J17+J21+J25</f>
        <v>92</v>
      </c>
      <c r="K26" s="48">
        <f>K25+K21+K17+K13</f>
        <v>166</v>
      </c>
      <c r="L26" s="51">
        <f>L13+L17+L21+L25</f>
        <v>0</v>
      </c>
      <c r="M26" s="52">
        <f>M25+M21+M17+M13</f>
        <v>1</v>
      </c>
      <c r="N26" s="53">
        <f>N13+N17+N21+N25</f>
        <v>1</v>
      </c>
      <c r="O26" s="51">
        <f>O13+O17+O21+O25</f>
        <v>0</v>
      </c>
      <c r="P26" s="52">
        <f>P13+P17+P21+P25</f>
        <v>0</v>
      </c>
      <c r="Q26" s="53">
        <f>P26+O26</f>
        <v>0</v>
      </c>
      <c r="R26" s="51">
        <f>R13+R17+R21+R25</f>
        <v>0</v>
      </c>
      <c r="S26" s="52">
        <f>S13+S17+S21+S25</f>
        <v>1</v>
      </c>
      <c r="T26" s="54">
        <f>T25+T21+T17+T13</f>
        <v>1</v>
      </c>
      <c r="U26" s="1"/>
    </row>
    <row r="27" spans="1:27">
      <c r="A27" s="257" t="s">
        <v>31</v>
      </c>
      <c r="B27" s="258"/>
      <c r="C27" s="258"/>
      <c r="D27" s="258"/>
      <c r="E27" s="259"/>
      <c r="F27" s="259"/>
      <c r="G27" s="259"/>
      <c r="H27" s="259"/>
      <c r="I27" s="9"/>
      <c r="J27" s="9"/>
      <c r="K27" s="9"/>
      <c r="L27" s="9"/>
      <c r="M27" s="9"/>
      <c r="N27" s="9"/>
      <c r="O27" s="9"/>
      <c r="P27" s="9"/>
      <c r="Q27" s="9"/>
      <c r="R27" s="9"/>
      <c r="S27" s="9"/>
      <c r="T27" s="55"/>
    </row>
    <row r="28" spans="1:27">
      <c r="A28" s="189" t="s">
        <v>32</v>
      </c>
      <c r="B28" s="190"/>
      <c r="C28" s="189" t="s">
        <v>33</v>
      </c>
      <c r="D28" s="190"/>
      <c r="E28" s="189" t="s">
        <v>34</v>
      </c>
      <c r="F28" s="190"/>
      <c r="G28" s="189" t="s">
        <v>35</v>
      </c>
      <c r="H28" s="190"/>
      <c r="I28" s="189" t="s">
        <v>36</v>
      </c>
      <c r="J28" s="190"/>
      <c r="K28" s="189" t="s">
        <v>37</v>
      </c>
      <c r="L28" s="190"/>
      <c r="M28" s="189" t="s">
        <v>38</v>
      </c>
      <c r="N28" s="190" t="s">
        <v>39</v>
      </c>
      <c r="O28" s="189" t="s">
        <v>40</v>
      </c>
      <c r="P28" s="190" t="s">
        <v>39</v>
      </c>
      <c r="Q28" s="189" t="s">
        <v>41</v>
      </c>
      <c r="R28" s="190" t="s">
        <v>39</v>
      </c>
      <c r="S28" s="189" t="s">
        <v>42</v>
      </c>
      <c r="T28" s="190" t="s">
        <v>39</v>
      </c>
      <c r="U28" s="247" t="s">
        <v>43</v>
      </c>
      <c r="V28" s="248"/>
      <c r="W28" s="249"/>
    </row>
    <row r="29" spans="1:27">
      <c r="A29" s="187" t="s">
        <v>44</v>
      </c>
      <c r="B29" s="188"/>
      <c r="C29" s="187" t="s">
        <v>45</v>
      </c>
      <c r="D29" s="188"/>
      <c r="E29" s="189" t="s">
        <v>147</v>
      </c>
      <c r="F29" s="190"/>
      <c r="G29" s="189" t="s">
        <v>146</v>
      </c>
      <c r="H29" s="190"/>
      <c r="I29" s="189" t="s">
        <v>145</v>
      </c>
      <c r="J29" s="190"/>
      <c r="K29" s="189" t="s">
        <v>144</v>
      </c>
      <c r="L29" s="190"/>
      <c r="M29" s="189" t="s">
        <v>29</v>
      </c>
      <c r="N29" s="190"/>
      <c r="O29" s="189"/>
      <c r="P29" s="190"/>
      <c r="Q29" s="189"/>
      <c r="R29" s="190"/>
      <c r="S29" s="189"/>
      <c r="T29" s="190"/>
      <c r="U29" s="251" t="s">
        <v>330</v>
      </c>
      <c r="V29" s="248"/>
      <c r="W29" s="249"/>
    </row>
    <row r="30" spans="1:27">
      <c r="A30" s="187"/>
      <c r="B30" s="188"/>
      <c r="C30" s="187"/>
      <c r="D30" s="188"/>
      <c r="E30" s="189"/>
      <c r="F30" s="190"/>
      <c r="G30" s="189"/>
      <c r="H30" s="190"/>
      <c r="I30" s="189"/>
      <c r="J30" s="190"/>
      <c r="K30" s="189"/>
      <c r="L30" s="190"/>
      <c r="M30" s="189"/>
      <c r="N30" s="190"/>
      <c r="O30" s="189"/>
      <c r="P30" s="190"/>
      <c r="Q30" s="189"/>
      <c r="R30" s="190"/>
      <c r="S30" s="189"/>
      <c r="T30" s="190"/>
      <c r="U30" s="250"/>
      <c r="V30" s="248"/>
      <c r="W30" s="249"/>
    </row>
    <row r="31" spans="1:27" ht="12.75" customHeight="1">
      <c r="A31" s="187"/>
      <c r="B31" s="188"/>
      <c r="C31" s="187"/>
      <c r="D31" s="188"/>
      <c r="E31" s="189"/>
      <c r="F31" s="190"/>
      <c r="G31" s="189"/>
      <c r="H31" s="190"/>
      <c r="I31" s="189"/>
      <c r="J31" s="190"/>
      <c r="K31" s="189"/>
      <c r="L31" s="190"/>
      <c r="M31" s="189"/>
      <c r="N31" s="190"/>
      <c r="O31" s="189"/>
      <c r="P31" s="190"/>
      <c r="Q31" s="189"/>
      <c r="R31" s="190"/>
      <c r="S31" s="189"/>
      <c r="T31" s="190"/>
      <c r="U31" s="247"/>
      <c r="V31" s="248"/>
      <c r="W31" s="249"/>
    </row>
    <row r="32" spans="1:27">
      <c r="A32" s="187"/>
      <c r="B32" s="188"/>
      <c r="C32" s="187"/>
      <c r="D32" s="188"/>
      <c r="E32" s="189"/>
      <c r="F32" s="190"/>
      <c r="G32" s="189"/>
      <c r="H32" s="190"/>
      <c r="I32" s="189"/>
      <c r="J32" s="190"/>
      <c r="K32" s="189"/>
      <c r="L32" s="190"/>
      <c r="M32" s="189"/>
      <c r="N32" s="190"/>
      <c r="O32" s="189"/>
      <c r="P32" s="190"/>
      <c r="Q32" s="189"/>
      <c r="R32" s="190"/>
      <c r="S32" s="189"/>
      <c r="T32" s="190"/>
      <c r="U32" s="247"/>
      <c r="V32" s="248"/>
      <c r="W32" s="249"/>
    </row>
    <row r="33" spans="1:23">
      <c r="A33" s="187"/>
      <c r="B33" s="188"/>
      <c r="C33" s="187"/>
      <c r="D33" s="188"/>
      <c r="E33" s="189"/>
      <c r="F33" s="190"/>
      <c r="G33" s="189"/>
      <c r="H33" s="190"/>
      <c r="I33" s="189"/>
      <c r="J33" s="190"/>
      <c r="K33" s="189"/>
      <c r="L33" s="190"/>
      <c r="M33" s="189"/>
      <c r="N33" s="190"/>
      <c r="O33" s="189"/>
      <c r="P33" s="190"/>
      <c r="Q33" s="189"/>
      <c r="R33" s="190"/>
      <c r="S33" s="189"/>
      <c r="T33" s="190"/>
      <c r="U33" s="247"/>
      <c r="V33" s="248"/>
      <c r="W33" s="249"/>
    </row>
    <row r="34" spans="1:23">
      <c r="A34" s="187"/>
      <c r="B34" s="188"/>
      <c r="C34" s="187"/>
      <c r="D34" s="188"/>
      <c r="E34" s="189"/>
      <c r="F34" s="190"/>
      <c r="G34" s="189"/>
      <c r="H34" s="190"/>
      <c r="I34" s="189"/>
      <c r="J34" s="190"/>
      <c r="K34" s="189"/>
      <c r="L34" s="190"/>
      <c r="M34" s="189"/>
      <c r="N34" s="190"/>
      <c r="O34" s="189"/>
      <c r="P34" s="190"/>
      <c r="Q34" s="189"/>
      <c r="R34" s="190"/>
      <c r="S34" s="189"/>
      <c r="T34" s="190"/>
      <c r="U34" s="247"/>
      <c r="V34" s="248"/>
      <c r="W34" s="249"/>
    </row>
    <row r="35" spans="1:23">
      <c r="A35" s="187"/>
      <c r="B35" s="188"/>
      <c r="C35" s="187"/>
      <c r="D35" s="188"/>
      <c r="E35" s="189"/>
      <c r="F35" s="190"/>
      <c r="G35" s="189"/>
      <c r="H35" s="190"/>
      <c r="I35" s="189"/>
      <c r="J35" s="190"/>
      <c r="K35" s="189"/>
      <c r="L35" s="190"/>
      <c r="M35" s="189"/>
      <c r="N35" s="190"/>
      <c r="O35" s="189"/>
      <c r="P35" s="190"/>
      <c r="Q35" s="189"/>
      <c r="R35" s="190"/>
      <c r="S35" s="189"/>
      <c r="T35" s="190"/>
      <c r="U35" s="247"/>
      <c r="V35" s="248"/>
      <c r="W35" s="249"/>
    </row>
    <row r="36" spans="1:23" ht="15.75" customHeight="1">
      <c r="A36" s="187"/>
      <c r="B36" s="188"/>
      <c r="C36" s="187"/>
      <c r="D36" s="188"/>
      <c r="E36" s="189"/>
      <c r="F36" s="190"/>
      <c r="G36" s="189"/>
      <c r="H36" s="190"/>
      <c r="I36" s="189"/>
      <c r="J36" s="190"/>
      <c r="K36" s="189"/>
      <c r="L36" s="190"/>
      <c r="M36" s="189"/>
      <c r="N36" s="190"/>
      <c r="O36" s="189"/>
      <c r="P36" s="190"/>
      <c r="Q36" s="189"/>
      <c r="R36" s="190"/>
      <c r="S36" s="189"/>
      <c r="T36" s="190"/>
      <c r="U36" s="247"/>
      <c r="V36" s="248"/>
      <c r="W36" s="249"/>
    </row>
    <row r="37" spans="1:23" ht="17.25" customHeight="1">
      <c r="A37" s="187"/>
      <c r="B37" s="188"/>
      <c r="C37" s="187"/>
      <c r="D37" s="188"/>
      <c r="E37" s="189"/>
      <c r="F37" s="190"/>
      <c r="G37" s="189"/>
      <c r="H37" s="190"/>
      <c r="I37" s="189"/>
      <c r="J37" s="190"/>
      <c r="K37" s="189"/>
      <c r="L37" s="190"/>
      <c r="M37" s="189"/>
      <c r="N37" s="190"/>
      <c r="O37" s="189"/>
      <c r="P37" s="190"/>
      <c r="Q37" s="189"/>
      <c r="R37" s="190"/>
      <c r="S37" s="189"/>
      <c r="T37" s="190"/>
      <c r="U37" s="247"/>
      <c r="V37" s="248"/>
      <c r="W37" s="249"/>
    </row>
    <row r="38" spans="1:23" ht="16.5" customHeight="1">
      <c r="A38" s="187"/>
      <c r="B38" s="188"/>
      <c r="C38" s="187"/>
      <c r="D38" s="188"/>
      <c r="E38" s="189"/>
      <c r="F38" s="190"/>
      <c r="G38" s="189"/>
      <c r="H38" s="190"/>
      <c r="I38" s="189"/>
      <c r="J38" s="190"/>
      <c r="K38" s="189"/>
      <c r="L38" s="190"/>
      <c r="M38" s="189"/>
      <c r="N38" s="190"/>
      <c r="O38" s="189"/>
      <c r="P38" s="190"/>
      <c r="Q38" s="189"/>
      <c r="R38" s="190"/>
      <c r="S38" s="189"/>
      <c r="T38" s="190"/>
      <c r="U38" s="247"/>
      <c r="V38" s="248"/>
      <c r="W38" s="249"/>
    </row>
    <row r="39" spans="1:23" ht="16.5" customHeight="1">
      <c r="A39" s="187"/>
      <c r="B39" s="188"/>
      <c r="C39" s="187"/>
      <c r="D39" s="188"/>
      <c r="E39" s="189"/>
      <c r="F39" s="190"/>
      <c r="G39" s="189"/>
      <c r="H39" s="190"/>
      <c r="I39" s="189"/>
      <c r="J39" s="190"/>
      <c r="K39" s="189"/>
      <c r="L39" s="190"/>
      <c r="M39" s="189"/>
      <c r="N39" s="190"/>
      <c r="O39" s="189"/>
      <c r="P39" s="190"/>
      <c r="Q39" s="189"/>
      <c r="R39" s="190"/>
      <c r="S39" s="189"/>
      <c r="T39" s="190"/>
      <c r="U39" s="247"/>
      <c r="V39" s="248"/>
      <c r="W39" s="249"/>
    </row>
    <row r="40" spans="1:23" ht="17.25" customHeight="1" thickBot="1">
      <c r="A40" s="202" t="s">
        <v>46</v>
      </c>
      <c r="B40" s="202"/>
      <c r="C40" s="202"/>
      <c r="D40" s="202"/>
      <c r="E40" s="202"/>
      <c r="F40" s="202"/>
      <c r="G40" s="202"/>
    </row>
    <row r="41" spans="1:23" ht="6.75" hidden="1" customHeight="1"/>
    <row r="42" spans="1:23" ht="17.25" thickTop="1" thickBot="1">
      <c r="A42" s="244" t="s">
        <v>47</v>
      </c>
      <c r="B42" s="244"/>
      <c r="C42" s="244"/>
      <c r="D42" s="244"/>
      <c r="E42" s="244"/>
      <c r="F42" s="244"/>
      <c r="G42" s="244"/>
      <c r="I42" s="232" t="s">
        <v>48</v>
      </c>
      <c r="J42" s="233"/>
      <c r="K42" s="234"/>
      <c r="L42" s="223" t="s">
        <v>49</v>
      </c>
      <c r="M42" s="223"/>
      <c r="N42" s="223"/>
      <c r="O42" s="223"/>
      <c r="P42" s="223"/>
      <c r="R42" s="245" t="s">
        <v>50</v>
      </c>
      <c r="S42" s="246"/>
      <c r="T42" s="246"/>
      <c r="U42" s="245" t="s">
        <v>9</v>
      </c>
      <c r="V42" s="246"/>
      <c r="W42" s="246"/>
    </row>
    <row r="43" spans="1:23" ht="12" customHeight="1" thickTop="1" thickBot="1">
      <c r="A43" s="210" t="s">
        <v>51</v>
      </c>
      <c r="B43" s="211"/>
      <c r="C43" s="211"/>
      <c r="D43" s="212"/>
      <c r="E43" s="210" t="s">
        <v>52</v>
      </c>
      <c r="F43" s="211"/>
      <c r="G43" s="211"/>
      <c r="I43" s="228"/>
      <c r="J43" s="229"/>
      <c r="K43" s="230"/>
      <c r="L43" s="169" t="s">
        <v>322</v>
      </c>
      <c r="M43" s="170"/>
      <c r="N43" s="170"/>
      <c r="O43" s="170"/>
      <c r="P43" s="171"/>
      <c r="R43" s="56" t="s">
        <v>16</v>
      </c>
      <c r="S43" s="57" t="s">
        <v>17</v>
      </c>
      <c r="T43" s="57" t="s">
        <v>53</v>
      </c>
      <c r="U43" s="57" t="s">
        <v>16</v>
      </c>
      <c r="V43" s="57" t="s">
        <v>17</v>
      </c>
      <c r="W43" s="57" t="s">
        <v>53</v>
      </c>
    </row>
    <row r="44" spans="1:23" ht="9.75" customHeight="1" thickTop="1" thickBot="1">
      <c r="A44" s="213"/>
      <c r="B44" s="214"/>
      <c r="C44" s="214"/>
      <c r="D44" s="215"/>
      <c r="E44" s="213"/>
      <c r="F44" s="214"/>
      <c r="G44" s="214"/>
      <c r="I44" s="231" t="s">
        <v>54</v>
      </c>
      <c r="J44" s="231"/>
      <c r="K44" s="231"/>
      <c r="L44" s="223" t="s">
        <v>55</v>
      </c>
      <c r="M44" s="223"/>
      <c r="N44" s="223"/>
      <c r="O44" s="223"/>
      <c r="P44" s="223"/>
      <c r="R44" s="227">
        <f>C26</f>
        <v>54</v>
      </c>
      <c r="S44" s="227">
        <f>D26</f>
        <v>58</v>
      </c>
      <c r="T44" s="227">
        <f>R44+S44</f>
        <v>112</v>
      </c>
      <c r="U44" s="227">
        <v>0</v>
      </c>
      <c r="V44" s="227">
        <v>0</v>
      </c>
      <c r="W44" s="227">
        <f>SUM(U44:V45)</f>
        <v>0</v>
      </c>
    </row>
    <row r="45" spans="1:23" ht="14.25" customHeight="1" thickTop="1" thickBot="1">
      <c r="A45" s="210"/>
      <c r="B45" s="211"/>
      <c r="C45" s="211"/>
      <c r="D45" s="212"/>
      <c r="E45" s="216"/>
      <c r="F45" s="217"/>
      <c r="G45" s="218"/>
      <c r="I45" s="231"/>
      <c r="J45" s="231"/>
      <c r="K45" s="231"/>
      <c r="L45" s="169" t="s">
        <v>331</v>
      </c>
      <c r="M45" s="170"/>
      <c r="N45" s="170"/>
      <c r="O45" s="170"/>
      <c r="P45" s="171"/>
      <c r="R45" s="227"/>
      <c r="S45" s="227"/>
      <c r="T45" s="227"/>
      <c r="U45" s="227"/>
      <c r="V45" s="227"/>
      <c r="W45" s="227"/>
    </row>
    <row r="46" spans="1:23" ht="17.25" customHeight="1" thickTop="1" thickBot="1">
      <c r="A46" s="213"/>
      <c r="B46" s="214"/>
      <c r="C46" s="214"/>
      <c r="D46" s="215"/>
      <c r="E46" s="219"/>
      <c r="F46" s="220"/>
      <c r="G46" s="221"/>
      <c r="I46" s="232" t="s">
        <v>148</v>
      </c>
      <c r="J46" s="233"/>
      <c r="K46" s="234"/>
      <c r="L46" s="207"/>
      <c r="M46" s="208"/>
      <c r="N46" s="208"/>
      <c r="O46" s="208"/>
      <c r="P46" s="209"/>
      <c r="R46" s="58"/>
      <c r="S46" s="58"/>
      <c r="T46" s="58"/>
      <c r="V46" t="s">
        <v>56</v>
      </c>
    </row>
    <row r="47" spans="1:23" ht="6.75" customHeight="1" thickTop="1" thickBot="1">
      <c r="A47" s="210"/>
      <c r="B47" s="211"/>
      <c r="C47" s="211"/>
      <c r="D47" s="212"/>
      <c r="E47" s="216"/>
      <c r="F47" s="217"/>
      <c r="G47" s="218"/>
      <c r="I47" s="235"/>
      <c r="J47" s="236"/>
      <c r="K47" s="237"/>
      <c r="L47" s="222"/>
      <c r="M47" s="208"/>
      <c r="N47" s="208"/>
      <c r="O47" s="208"/>
      <c r="P47" s="209"/>
      <c r="R47" s="58"/>
      <c r="S47" s="58"/>
      <c r="T47" s="58"/>
    </row>
    <row r="48" spans="1:23" ht="17.25" customHeight="1" thickTop="1" thickBot="1">
      <c r="A48" s="213"/>
      <c r="B48" s="214"/>
      <c r="C48" s="214"/>
      <c r="D48" s="215"/>
      <c r="E48" s="219"/>
      <c r="F48" s="220"/>
      <c r="G48" s="221"/>
      <c r="I48" s="235"/>
      <c r="J48" s="236"/>
      <c r="K48" s="237"/>
      <c r="L48" s="223" t="s">
        <v>57</v>
      </c>
      <c r="M48" s="223"/>
      <c r="N48" s="223"/>
      <c r="O48" s="223"/>
      <c r="P48" s="223"/>
      <c r="R48" s="224"/>
      <c r="S48" s="225"/>
      <c r="T48" s="225"/>
      <c r="U48" s="225"/>
      <c r="V48" s="225"/>
      <c r="W48" s="226"/>
    </row>
    <row r="49" spans="1:26" ht="22.5" customHeight="1" thickTop="1" thickBot="1">
      <c r="A49" s="238"/>
      <c r="B49" s="239"/>
      <c r="C49" s="239"/>
      <c r="D49" s="240"/>
      <c r="E49" s="241"/>
      <c r="F49" s="242"/>
      <c r="G49" s="243"/>
      <c r="I49" s="228"/>
      <c r="J49" s="229"/>
      <c r="K49" s="230"/>
      <c r="L49" s="197" t="s">
        <v>332</v>
      </c>
      <c r="M49" s="198"/>
      <c r="N49" s="198"/>
      <c r="O49" s="198"/>
      <c r="P49" s="198"/>
      <c r="R49" s="199"/>
      <c r="S49" s="200"/>
      <c r="T49" s="200"/>
      <c r="U49" s="200"/>
      <c r="V49" s="200"/>
      <c r="W49" s="201"/>
    </row>
    <row r="50" spans="1:26" ht="8.25" customHeight="1" thickTop="1">
      <c r="A50" s="58"/>
      <c r="B50" s="58"/>
      <c r="C50" s="58"/>
      <c r="D50" s="58"/>
      <c r="E50" s="58"/>
      <c r="F50" s="58"/>
      <c r="G50" s="58"/>
    </row>
    <row r="51" spans="1:26" ht="14.25" customHeight="1">
      <c r="A51" s="58"/>
      <c r="B51" s="58"/>
      <c r="C51" s="58"/>
      <c r="D51" s="58"/>
      <c r="E51" s="58"/>
      <c r="F51" s="58"/>
      <c r="G51" s="58"/>
      <c r="H51" s="58"/>
      <c r="I51" s="58"/>
      <c r="J51" s="58"/>
      <c r="K51" s="58"/>
      <c r="L51" s="58"/>
      <c r="M51" s="58"/>
      <c r="N51" s="58"/>
      <c r="O51" s="58"/>
      <c r="P51" s="58"/>
      <c r="Q51" s="58"/>
      <c r="R51" s="58"/>
      <c r="S51" s="58"/>
      <c r="T51" s="58"/>
    </row>
    <row r="52" spans="1:26" ht="12.75" hidden="1" customHeight="1">
      <c r="A52" s="58"/>
      <c r="B52" s="58"/>
      <c r="C52" s="58"/>
      <c r="D52" s="58"/>
      <c r="E52" s="58"/>
      <c r="F52" s="58"/>
      <c r="G52" s="58"/>
      <c r="H52" s="58"/>
      <c r="I52" s="58"/>
      <c r="J52" s="58"/>
      <c r="K52" s="58"/>
      <c r="L52" s="58"/>
      <c r="M52" s="58"/>
      <c r="N52" s="58"/>
      <c r="O52" s="58"/>
      <c r="P52" s="58"/>
      <c r="Q52" s="58"/>
      <c r="R52" s="58"/>
      <c r="S52" s="58"/>
      <c r="T52" s="58"/>
    </row>
    <row r="53" spans="1:26" ht="18" customHeight="1" thickBot="1">
      <c r="A53" s="202" t="s">
        <v>58</v>
      </c>
      <c r="B53" s="202"/>
      <c r="C53" s="202"/>
      <c r="D53" s="202"/>
      <c r="E53" s="202"/>
      <c r="F53" s="1"/>
      <c r="G53" s="1"/>
      <c r="H53" s="1"/>
      <c r="I53" s="1"/>
      <c r="J53" s="1"/>
      <c r="K53" s="1"/>
      <c r="L53" s="1"/>
      <c r="M53" s="1" t="s">
        <v>59</v>
      </c>
      <c r="N53" s="1"/>
      <c r="O53" s="1"/>
      <c r="P53" s="1"/>
      <c r="Q53" s="1"/>
      <c r="R53" s="1"/>
      <c r="S53" s="1"/>
      <c r="T53" s="1"/>
      <c r="Z53" t="s">
        <v>60</v>
      </c>
    </row>
    <row r="54" spans="1:26" ht="16.5" thickTop="1" thickBot="1">
      <c r="A54" s="124" t="s">
        <v>61</v>
      </c>
      <c r="B54" s="203" t="s">
        <v>62</v>
      </c>
      <c r="C54" s="204"/>
      <c r="D54" s="204"/>
      <c r="E54" s="205" t="s">
        <v>63</v>
      </c>
      <c r="F54" s="205"/>
      <c r="G54" s="206" t="s">
        <v>64</v>
      </c>
      <c r="H54" s="206"/>
      <c r="I54" s="206" t="s">
        <v>65</v>
      </c>
      <c r="J54" s="206"/>
      <c r="K54" s="206" t="s">
        <v>66</v>
      </c>
      <c r="L54" s="206"/>
      <c r="M54" s="206" t="s">
        <v>67</v>
      </c>
      <c r="N54" s="206"/>
      <c r="O54" s="206" t="s">
        <v>68</v>
      </c>
      <c r="P54" s="206"/>
      <c r="Q54" s="206" t="s">
        <v>69</v>
      </c>
      <c r="R54" s="206"/>
      <c r="S54" s="206" t="s">
        <v>70</v>
      </c>
      <c r="T54" s="206"/>
      <c r="U54" s="206"/>
    </row>
    <row r="55" spans="1:26" ht="15.75" thickTop="1">
      <c r="A55" s="59">
        <v>1</v>
      </c>
      <c r="B55" s="185" t="s">
        <v>353</v>
      </c>
      <c r="C55" s="186"/>
      <c r="D55" s="186"/>
      <c r="E55" s="187" t="s">
        <v>20</v>
      </c>
      <c r="F55" s="188"/>
      <c r="G55" s="189" t="s">
        <v>122</v>
      </c>
      <c r="H55" s="190"/>
      <c r="I55" s="195">
        <v>44476</v>
      </c>
      <c r="J55" s="196"/>
      <c r="K55" s="195"/>
      <c r="L55" s="196"/>
      <c r="M55" s="193"/>
      <c r="N55" s="193"/>
      <c r="O55" s="193"/>
      <c r="P55" s="193"/>
      <c r="Q55" s="193"/>
      <c r="R55" s="193"/>
      <c r="S55" s="194"/>
      <c r="T55" s="194"/>
      <c r="U55" s="194"/>
      <c r="V55" s="60" t="s">
        <v>71</v>
      </c>
    </row>
    <row r="56" spans="1:26">
      <c r="A56" s="61">
        <v>2</v>
      </c>
      <c r="B56" s="185"/>
      <c r="C56" s="186"/>
      <c r="D56" s="186"/>
      <c r="E56" s="187"/>
      <c r="F56" s="188"/>
      <c r="G56" s="189"/>
      <c r="H56" s="190"/>
      <c r="I56" s="195"/>
      <c r="J56" s="196"/>
      <c r="K56" s="195"/>
      <c r="L56" s="196"/>
      <c r="M56" s="193"/>
      <c r="N56" s="193"/>
      <c r="O56" s="193"/>
      <c r="P56" s="193"/>
      <c r="Q56" s="193"/>
      <c r="R56" s="193"/>
      <c r="S56" s="194"/>
      <c r="T56" s="194"/>
      <c r="U56" s="194"/>
      <c r="V56" s="60" t="s">
        <v>71</v>
      </c>
    </row>
    <row r="57" spans="1:26">
      <c r="A57" s="61">
        <v>3</v>
      </c>
      <c r="B57" s="185"/>
      <c r="C57" s="186"/>
      <c r="D57" s="186"/>
      <c r="E57" s="187"/>
      <c r="F57" s="188"/>
      <c r="G57" s="189"/>
      <c r="H57" s="190"/>
      <c r="I57" s="195"/>
      <c r="J57" s="196"/>
      <c r="K57" s="195"/>
      <c r="L57" s="196"/>
      <c r="M57" s="193"/>
      <c r="N57" s="193"/>
      <c r="O57" s="193"/>
      <c r="P57" s="193"/>
      <c r="Q57" s="193"/>
      <c r="R57" s="193"/>
      <c r="S57" s="194"/>
      <c r="T57" s="194"/>
      <c r="U57" s="194"/>
      <c r="V57" s="60" t="s">
        <v>16</v>
      </c>
    </row>
    <row r="58" spans="1:26">
      <c r="A58" s="61">
        <v>4</v>
      </c>
      <c r="B58" s="185"/>
      <c r="C58" s="186"/>
      <c r="D58" s="186"/>
      <c r="E58" s="187"/>
      <c r="F58" s="188"/>
      <c r="G58" s="189"/>
      <c r="H58" s="190"/>
      <c r="I58" s="195"/>
      <c r="J58" s="196"/>
      <c r="K58" s="193"/>
      <c r="L58" s="193"/>
      <c r="M58" s="193"/>
      <c r="N58" s="193"/>
      <c r="O58" s="193"/>
      <c r="P58" s="193"/>
      <c r="Q58" s="193"/>
      <c r="R58" s="193"/>
      <c r="S58" s="194"/>
      <c r="T58" s="194"/>
      <c r="U58" s="194"/>
      <c r="V58" s="60" t="s">
        <v>16</v>
      </c>
      <c r="X58" t="s">
        <v>56</v>
      </c>
    </row>
    <row r="59" spans="1:26">
      <c r="A59" s="61">
        <v>5</v>
      </c>
      <c r="B59" s="185"/>
      <c r="C59" s="186"/>
      <c r="D59" s="186"/>
      <c r="E59" s="187"/>
      <c r="F59" s="188"/>
      <c r="G59" s="189"/>
      <c r="H59" s="190"/>
      <c r="I59" s="195"/>
      <c r="J59" s="196"/>
      <c r="K59" s="193"/>
      <c r="L59" s="193"/>
      <c r="M59" s="193"/>
      <c r="N59" s="193"/>
      <c r="O59" s="193"/>
      <c r="P59" s="193"/>
      <c r="Q59" s="193"/>
      <c r="R59" s="193"/>
      <c r="S59" s="194"/>
      <c r="T59" s="194"/>
      <c r="U59" s="194"/>
      <c r="V59" s="60" t="s">
        <v>16</v>
      </c>
    </row>
    <row r="60" spans="1:26">
      <c r="A60" s="61">
        <v>6</v>
      </c>
      <c r="B60" s="185"/>
      <c r="C60" s="186"/>
      <c r="D60" s="186"/>
      <c r="E60" s="187"/>
      <c r="F60" s="188"/>
      <c r="G60" s="189"/>
      <c r="H60" s="190"/>
      <c r="I60" s="195"/>
      <c r="J60" s="196"/>
      <c r="K60" s="193"/>
      <c r="L60" s="193"/>
      <c r="M60" s="193"/>
      <c r="N60" s="193"/>
      <c r="O60" s="193"/>
      <c r="P60" s="193"/>
      <c r="Q60" s="193"/>
      <c r="R60" s="193"/>
      <c r="S60" s="194"/>
      <c r="T60" s="194"/>
      <c r="U60" s="194"/>
      <c r="V60" s="60" t="s">
        <v>16</v>
      </c>
    </row>
    <row r="61" spans="1:26">
      <c r="A61" s="61">
        <v>7</v>
      </c>
      <c r="B61" s="185"/>
      <c r="C61" s="186"/>
      <c r="D61" s="186"/>
      <c r="E61" s="187"/>
      <c r="F61" s="188"/>
      <c r="G61" s="189"/>
      <c r="H61" s="190"/>
      <c r="I61" s="195"/>
      <c r="J61" s="196"/>
      <c r="K61" s="193"/>
      <c r="L61" s="193"/>
      <c r="M61" s="193"/>
      <c r="N61" s="193"/>
      <c r="O61" s="193"/>
      <c r="P61" s="193"/>
      <c r="Q61" s="193"/>
      <c r="R61" s="193"/>
      <c r="S61" s="194"/>
      <c r="T61" s="194"/>
      <c r="U61" s="194"/>
      <c r="V61" s="60" t="s">
        <v>16</v>
      </c>
    </row>
    <row r="62" spans="1:26">
      <c r="A62" s="61">
        <v>8</v>
      </c>
      <c r="B62" s="185"/>
      <c r="C62" s="186"/>
      <c r="D62" s="186"/>
      <c r="E62" s="187"/>
      <c r="F62" s="188"/>
      <c r="G62" s="189"/>
      <c r="H62" s="190"/>
      <c r="I62" s="195"/>
      <c r="J62" s="196"/>
      <c r="K62" s="193"/>
      <c r="L62" s="193"/>
      <c r="M62" s="193"/>
      <c r="N62" s="193"/>
      <c r="O62" s="193"/>
      <c r="P62" s="193"/>
      <c r="Q62" s="193"/>
      <c r="R62" s="193"/>
      <c r="S62" s="194"/>
      <c r="T62" s="194"/>
      <c r="U62" s="194"/>
      <c r="V62" s="60" t="s">
        <v>71</v>
      </c>
    </row>
    <row r="63" spans="1:26">
      <c r="A63" s="61">
        <v>9</v>
      </c>
      <c r="B63" s="185"/>
      <c r="C63" s="186"/>
      <c r="D63" s="186"/>
      <c r="E63" s="187"/>
      <c r="F63" s="188"/>
      <c r="G63" s="189"/>
      <c r="H63" s="190"/>
      <c r="I63" s="195"/>
      <c r="J63" s="196"/>
      <c r="K63" s="192"/>
      <c r="L63" s="192"/>
      <c r="M63" s="193"/>
      <c r="N63" s="193"/>
      <c r="O63" s="193"/>
      <c r="P63" s="193"/>
      <c r="Q63" s="193"/>
      <c r="R63" s="193"/>
      <c r="S63" s="194"/>
      <c r="T63" s="194"/>
      <c r="U63" s="194"/>
      <c r="V63" s="60" t="s">
        <v>16</v>
      </c>
    </row>
    <row r="64" spans="1:26">
      <c r="A64" s="61">
        <v>10</v>
      </c>
      <c r="B64" s="185"/>
      <c r="C64" s="186"/>
      <c r="D64" s="186"/>
      <c r="E64" s="187"/>
      <c r="F64" s="188"/>
      <c r="G64" s="189"/>
      <c r="H64" s="190"/>
      <c r="I64" s="195"/>
      <c r="J64" s="196"/>
      <c r="K64" s="192"/>
      <c r="L64" s="192"/>
      <c r="M64" s="193"/>
      <c r="N64" s="193"/>
      <c r="O64" s="193"/>
      <c r="P64" s="193"/>
      <c r="Q64" s="193"/>
      <c r="R64" s="193"/>
      <c r="S64" s="194"/>
      <c r="T64" s="194"/>
      <c r="U64" s="194"/>
      <c r="V64" s="60" t="s">
        <v>16</v>
      </c>
    </row>
    <row r="65" spans="1:22">
      <c r="A65" s="61">
        <v>11</v>
      </c>
      <c r="B65" s="185"/>
      <c r="C65" s="186"/>
      <c r="D65" s="186"/>
      <c r="E65" s="187"/>
      <c r="F65" s="188"/>
      <c r="G65" s="189"/>
      <c r="H65" s="190"/>
      <c r="I65" s="195"/>
      <c r="J65" s="196"/>
      <c r="K65" s="192"/>
      <c r="L65" s="192"/>
      <c r="M65" s="193"/>
      <c r="N65" s="193"/>
      <c r="O65" s="193"/>
      <c r="P65" s="193"/>
      <c r="Q65" s="193"/>
      <c r="R65" s="193"/>
      <c r="S65" s="194"/>
      <c r="T65" s="194"/>
      <c r="U65" s="194"/>
      <c r="V65" s="60" t="s">
        <v>16</v>
      </c>
    </row>
    <row r="66" spans="1:22">
      <c r="A66" s="61">
        <v>12</v>
      </c>
      <c r="B66" s="185"/>
      <c r="C66" s="186"/>
      <c r="D66" s="186"/>
      <c r="E66" s="187"/>
      <c r="F66" s="188"/>
      <c r="G66" s="189"/>
      <c r="H66" s="190"/>
      <c r="I66" s="191"/>
      <c r="J66" s="191"/>
      <c r="K66" s="192"/>
      <c r="L66" s="192"/>
      <c r="M66" s="193"/>
      <c r="N66" s="193"/>
      <c r="O66" s="193"/>
      <c r="P66" s="193"/>
      <c r="Q66" s="193"/>
      <c r="R66" s="193"/>
      <c r="S66" s="194"/>
      <c r="T66" s="194"/>
      <c r="U66" s="194"/>
      <c r="V66" s="60"/>
    </row>
    <row r="67" spans="1:22">
      <c r="A67" s="61">
        <v>13</v>
      </c>
      <c r="B67" s="185"/>
      <c r="C67" s="186"/>
      <c r="D67" s="186"/>
      <c r="E67" s="187"/>
      <c r="F67" s="188"/>
      <c r="G67" s="189"/>
      <c r="H67" s="190"/>
      <c r="I67" s="191"/>
      <c r="J67" s="191"/>
      <c r="K67" s="192"/>
      <c r="L67" s="192"/>
      <c r="M67" s="193"/>
      <c r="N67" s="193"/>
      <c r="O67" s="193"/>
      <c r="P67" s="193"/>
      <c r="Q67" s="193"/>
      <c r="R67" s="193"/>
      <c r="S67" s="194"/>
      <c r="T67" s="194"/>
      <c r="U67" s="194"/>
      <c r="V67" s="60"/>
    </row>
    <row r="68" spans="1:22">
      <c r="A68" s="61">
        <v>14</v>
      </c>
      <c r="B68" s="185"/>
      <c r="C68" s="186"/>
      <c r="D68" s="186"/>
      <c r="E68" s="187"/>
      <c r="F68" s="188"/>
      <c r="G68" s="189"/>
      <c r="H68" s="190"/>
      <c r="I68" s="191"/>
      <c r="J68" s="191"/>
      <c r="K68" s="192"/>
      <c r="L68" s="192"/>
      <c r="M68" s="193"/>
      <c r="N68" s="193"/>
      <c r="O68" s="193"/>
      <c r="P68" s="193"/>
      <c r="Q68" s="193"/>
      <c r="R68" s="193"/>
      <c r="S68" s="194"/>
      <c r="T68" s="194"/>
      <c r="U68" s="194"/>
      <c r="V68" s="60"/>
    </row>
    <row r="69" spans="1:22">
      <c r="A69" s="61">
        <v>15</v>
      </c>
      <c r="B69" s="185"/>
      <c r="C69" s="186"/>
      <c r="D69" s="186"/>
      <c r="E69" s="187"/>
      <c r="F69" s="188"/>
      <c r="G69" s="189"/>
      <c r="H69" s="190"/>
      <c r="I69" s="191"/>
      <c r="J69" s="191"/>
      <c r="K69" s="192"/>
      <c r="L69" s="192"/>
      <c r="M69" s="193"/>
      <c r="N69" s="193"/>
      <c r="O69" s="193"/>
      <c r="P69" s="193"/>
      <c r="Q69" s="193"/>
      <c r="R69" s="193"/>
      <c r="S69" s="194"/>
      <c r="T69" s="194"/>
      <c r="U69" s="194"/>
      <c r="V69" s="60"/>
    </row>
    <row r="70" spans="1:22">
      <c r="A70" s="61">
        <v>16</v>
      </c>
      <c r="B70" s="185"/>
      <c r="C70" s="186"/>
      <c r="D70" s="186"/>
      <c r="E70" s="187"/>
      <c r="F70" s="188"/>
      <c r="G70" s="189"/>
      <c r="H70" s="190"/>
      <c r="I70" s="191"/>
      <c r="J70" s="191"/>
      <c r="K70" s="192"/>
      <c r="L70" s="192"/>
      <c r="M70" s="193"/>
      <c r="N70" s="193"/>
      <c r="O70" s="193"/>
      <c r="P70" s="193"/>
      <c r="Q70" s="193"/>
      <c r="R70" s="193"/>
      <c r="S70" s="194"/>
      <c r="T70" s="194"/>
      <c r="U70" s="194"/>
      <c r="V70" s="60"/>
    </row>
    <row r="71" spans="1:22">
      <c r="A71" s="61">
        <v>17</v>
      </c>
      <c r="B71" s="185"/>
      <c r="C71" s="186"/>
      <c r="D71" s="186"/>
      <c r="E71" s="187"/>
      <c r="F71" s="188"/>
      <c r="G71" s="189"/>
      <c r="H71" s="190"/>
      <c r="I71" s="191"/>
      <c r="J71" s="191"/>
      <c r="K71" s="192"/>
      <c r="L71" s="192"/>
      <c r="M71" s="193"/>
      <c r="N71" s="193"/>
      <c r="O71" s="193"/>
      <c r="P71" s="193"/>
      <c r="Q71" s="193"/>
      <c r="R71" s="193"/>
      <c r="S71" s="194"/>
      <c r="T71" s="194"/>
      <c r="U71" s="194"/>
      <c r="V71" s="60"/>
    </row>
    <row r="72" spans="1:22">
      <c r="A72" s="61">
        <v>18</v>
      </c>
      <c r="B72" s="185"/>
      <c r="C72" s="186"/>
      <c r="D72" s="186"/>
      <c r="E72" s="187"/>
      <c r="F72" s="188"/>
      <c r="G72" s="189"/>
      <c r="H72" s="190"/>
      <c r="I72" s="191"/>
      <c r="J72" s="191"/>
      <c r="K72" s="192"/>
      <c r="L72" s="192"/>
      <c r="M72" s="193"/>
      <c r="N72" s="193"/>
      <c r="O72" s="193"/>
      <c r="P72" s="193"/>
      <c r="Q72" s="193"/>
      <c r="R72" s="193"/>
      <c r="S72" s="194"/>
      <c r="T72" s="194"/>
      <c r="U72" s="194"/>
      <c r="V72" s="60"/>
    </row>
    <row r="73" spans="1:22">
      <c r="A73" s="61">
        <v>19</v>
      </c>
      <c r="B73" s="185"/>
      <c r="C73" s="186"/>
      <c r="D73" s="186"/>
      <c r="E73" s="187"/>
      <c r="F73" s="188"/>
      <c r="G73" s="189"/>
      <c r="H73" s="190"/>
      <c r="I73" s="191"/>
      <c r="J73" s="191"/>
      <c r="K73" s="192"/>
      <c r="L73" s="192"/>
      <c r="M73" s="193"/>
      <c r="N73" s="193"/>
      <c r="O73" s="193"/>
      <c r="P73" s="193"/>
      <c r="Q73" s="193"/>
      <c r="R73" s="193"/>
      <c r="S73" s="194"/>
      <c r="T73" s="194"/>
      <c r="U73" s="194"/>
      <c r="V73" s="60"/>
    </row>
    <row r="74" spans="1:22">
      <c r="A74" s="61">
        <v>20</v>
      </c>
      <c r="B74" s="185"/>
      <c r="C74" s="186"/>
      <c r="D74" s="186"/>
      <c r="E74" s="187"/>
      <c r="F74" s="188"/>
      <c r="G74" s="189"/>
      <c r="H74" s="190"/>
      <c r="I74" s="191"/>
      <c r="J74" s="191"/>
      <c r="K74" s="192"/>
      <c r="L74" s="192"/>
      <c r="M74" s="193"/>
      <c r="N74" s="193"/>
      <c r="O74" s="193"/>
      <c r="P74" s="193"/>
      <c r="Q74" s="193"/>
      <c r="R74" s="193"/>
      <c r="S74" s="194"/>
      <c r="T74" s="194"/>
      <c r="U74" s="194"/>
      <c r="V74" s="60"/>
    </row>
    <row r="75" spans="1:22">
      <c r="A75" s="61">
        <v>21</v>
      </c>
      <c r="B75" s="185"/>
      <c r="C75" s="186"/>
      <c r="D75" s="186"/>
      <c r="E75" s="187"/>
      <c r="F75" s="188"/>
      <c r="G75" s="189"/>
      <c r="H75" s="190"/>
      <c r="I75" s="191"/>
      <c r="J75" s="191"/>
      <c r="K75" s="192"/>
      <c r="L75" s="192"/>
      <c r="M75" s="193"/>
      <c r="N75" s="193"/>
      <c r="O75" s="193"/>
      <c r="P75" s="193"/>
      <c r="Q75" s="193"/>
      <c r="R75" s="193"/>
      <c r="S75" s="194"/>
      <c r="T75" s="194"/>
      <c r="U75" s="194"/>
      <c r="V75" s="60"/>
    </row>
    <row r="76" spans="1:22">
      <c r="A76" s="61">
        <v>22</v>
      </c>
      <c r="B76" s="185"/>
      <c r="C76" s="186"/>
      <c r="D76" s="186"/>
      <c r="E76" s="187"/>
      <c r="F76" s="188"/>
      <c r="G76" s="189"/>
      <c r="H76" s="190"/>
      <c r="I76" s="191"/>
      <c r="J76" s="191"/>
      <c r="K76" s="192"/>
      <c r="L76" s="192"/>
      <c r="M76" s="193"/>
      <c r="N76" s="193"/>
      <c r="O76" s="193"/>
      <c r="P76" s="193"/>
      <c r="Q76" s="194"/>
      <c r="R76" s="194"/>
      <c r="S76" s="194"/>
      <c r="T76" s="194"/>
      <c r="U76" s="194"/>
      <c r="V76" s="60"/>
    </row>
    <row r="77" spans="1:22">
      <c r="A77" s="61">
        <v>23</v>
      </c>
      <c r="B77" s="185"/>
      <c r="C77" s="186"/>
      <c r="D77" s="186"/>
      <c r="E77" s="187"/>
      <c r="F77" s="188"/>
      <c r="G77" s="189"/>
      <c r="H77" s="190"/>
      <c r="I77" s="191"/>
      <c r="J77" s="191"/>
      <c r="K77" s="192"/>
      <c r="L77" s="192"/>
      <c r="M77" s="193"/>
      <c r="N77" s="193"/>
      <c r="O77" s="193"/>
      <c r="P77" s="193"/>
      <c r="Q77" s="194"/>
      <c r="R77" s="194"/>
      <c r="S77" s="194"/>
      <c r="T77" s="194"/>
      <c r="U77" s="194"/>
      <c r="V77" s="60"/>
    </row>
    <row r="78" spans="1:22">
      <c r="A78" s="61">
        <v>24</v>
      </c>
      <c r="B78" s="185"/>
      <c r="C78" s="186"/>
      <c r="D78" s="186"/>
      <c r="E78" s="187"/>
      <c r="F78" s="188"/>
      <c r="G78" s="189"/>
      <c r="H78" s="190"/>
      <c r="I78" s="191"/>
      <c r="J78" s="191"/>
      <c r="K78" s="192"/>
      <c r="L78" s="192"/>
      <c r="M78" s="193"/>
      <c r="N78" s="193"/>
      <c r="O78" s="193"/>
      <c r="P78" s="193"/>
      <c r="Q78" s="194"/>
      <c r="R78" s="194"/>
      <c r="S78" s="194"/>
      <c r="T78" s="194"/>
      <c r="U78" s="194"/>
      <c r="V78" s="60"/>
    </row>
    <row r="79" spans="1:22">
      <c r="A79" s="58"/>
      <c r="B79" s="58"/>
      <c r="C79" s="58"/>
      <c r="D79" s="58"/>
      <c r="E79" s="58"/>
      <c r="F79" s="58"/>
      <c r="G79" s="58"/>
      <c r="H79" s="58"/>
      <c r="I79" s="58"/>
      <c r="J79" s="58"/>
      <c r="K79" s="58"/>
      <c r="L79" s="58"/>
      <c r="M79" s="58"/>
      <c r="N79" s="58"/>
      <c r="O79" s="58"/>
      <c r="P79" s="58"/>
      <c r="Q79" s="58"/>
      <c r="R79" s="58"/>
      <c r="S79" s="58"/>
      <c r="T79" s="58"/>
    </row>
    <row r="80" spans="1:22" ht="15.75" thickBot="1">
      <c r="A80" s="175" t="s">
        <v>72</v>
      </c>
      <c r="B80" s="175"/>
      <c r="C80" s="175"/>
      <c r="D80" s="175"/>
      <c r="E80" s="175"/>
      <c r="F80" s="175"/>
      <c r="G80" s="175"/>
    </row>
    <row r="81" spans="1:20" ht="16.5" thickTop="1" thickBot="1">
      <c r="A81" s="62">
        <v>1</v>
      </c>
      <c r="B81" s="156" t="s">
        <v>73</v>
      </c>
      <c r="C81" s="156"/>
      <c r="D81" s="156"/>
      <c r="E81" s="149"/>
      <c r="F81" s="149"/>
      <c r="G81" s="149"/>
      <c r="H81" s="149"/>
      <c r="I81" s="149"/>
      <c r="J81" s="149"/>
      <c r="K81" s="149"/>
      <c r="L81" s="149"/>
      <c r="M81" s="149"/>
      <c r="N81" s="149"/>
      <c r="O81" s="149"/>
      <c r="P81" s="149"/>
      <c r="Q81" s="149"/>
      <c r="R81" s="149"/>
      <c r="S81" s="149"/>
      <c r="T81" s="149"/>
    </row>
    <row r="82" spans="1:20" ht="16.5" thickTop="1" thickBot="1">
      <c r="A82" s="62">
        <v>2</v>
      </c>
      <c r="B82" s="156" t="s">
        <v>74</v>
      </c>
      <c r="C82" s="156" t="s">
        <v>74</v>
      </c>
      <c r="D82" s="156"/>
      <c r="E82" s="176"/>
      <c r="F82" s="177"/>
      <c r="G82" s="177"/>
      <c r="H82" s="177"/>
      <c r="I82" s="177"/>
      <c r="J82" s="177"/>
      <c r="K82" s="177"/>
      <c r="L82" s="177"/>
      <c r="M82" s="177"/>
      <c r="N82" s="177"/>
      <c r="O82" s="177"/>
      <c r="P82" s="177"/>
      <c r="Q82" s="177"/>
      <c r="R82" s="177"/>
      <c r="S82" s="177"/>
      <c r="T82" s="178"/>
    </row>
    <row r="83" spans="1:20" ht="16.5" thickTop="1" thickBot="1">
      <c r="A83" s="62">
        <v>3</v>
      </c>
      <c r="B83" s="156" t="s">
        <v>75</v>
      </c>
      <c r="C83" s="156" t="s">
        <v>75</v>
      </c>
      <c r="D83" s="156"/>
      <c r="E83" s="125"/>
      <c r="F83" s="179" t="s">
        <v>76</v>
      </c>
      <c r="G83" s="179"/>
      <c r="H83" s="180"/>
      <c r="I83" s="180"/>
      <c r="J83" s="63" t="s">
        <v>63</v>
      </c>
      <c r="K83" s="64"/>
      <c r="L83" s="181" t="s">
        <v>77</v>
      </c>
      <c r="M83" s="182"/>
      <c r="N83" s="183"/>
      <c r="O83" s="183"/>
      <c r="P83" s="184"/>
      <c r="Q83" s="153" t="s">
        <v>78</v>
      </c>
      <c r="R83" s="153"/>
      <c r="S83" s="154" t="s">
        <v>79</v>
      </c>
      <c r="T83" s="155"/>
    </row>
    <row r="84" spans="1:20" ht="16.5" thickTop="1" thickBot="1">
      <c r="A84" s="62">
        <v>4</v>
      </c>
      <c r="B84" s="156" t="s">
        <v>80</v>
      </c>
      <c r="C84" s="157" t="s">
        <v>75</v>
      </c>
      <c r="D84" s="157"/>
      <c r="E84" s="158"/>
      <c r="F84" s="159"/>
      <c r="G84" s="159"/>
      <c r="H84" s="159"/>
      <c r="I84" s="159"/>
      <c r="J84" s="159"/>
      <c r="K84" s="159"/>
      <c r="L84" s="159"/>
      <c r="M84" s="159"/>
      <c r="N84" s="159"/>
      <c r="O84" s="159"/>
      <c r="P84" s="159"/>
      <c r="Q84" s="159"/>
      <c r="R84" s="159"/>
      <c r="S84" s="159"/>
      <c r="T84" s="159"/>
    </row>
    <row r="85" spans="1:20" ht="18" customHeight="1" thickTop="1" thickBot="1">
      <c r="A85" s="62">
        <v>5</v>
      </c>
      <c r="B85" s="160" t="s">
        <v>81</v>
      </c>
      <c r="C85" s="161"/>
      <c r="D85" s="162"/>
      <c r="E85" s="169"/>
      <c r="F85" s="170"/>
      <c r="G85" s="170"/>
      <c r="H85" s="170"/>
      <c r="I85" s="170"/>
      <c r="J85" s="170"/>
      <c r="K85" s="170"/>
      <c r="L85" s="170"/>
      <c r="M85" s="170"/>
      <c r="N85" s="170"/>
      <c r="O85" s="170"/>
      <c r="P85" s="170"/>
      <c r="Q85" s="170"/>
      <c r="R85" s="170"/>
      <c r="S85" s="170"/>
      <c r="T85" s="171"/>
    </row>
    <row r="86" spans="1:20" ht="17.25" customHeight="1" thickTop="1" thickBot="1">
      <c r="A86" s="62"/>
      <c r="B86" s="163"/>
      <c r="C86" s="164"/>
      <c r="D86" s="165"/>
      <c r="E86" s="169"/>
      <c r="F86" s="170"/>
      <c r="G86" s="170"/>
      <c r="H86" s="170"/>
      <c r="I86" s="170"/>
      <c r="J86" s="170"/>
      <c r="K86" s="170"/>
      <c r="L86" s="170"/>
      <c r="M86" s="170"/>
      <c r="N86" s="170"/>
      <c r="O86" s="170"/>
      <c r="P86" s="170"/>
      <c r="Q86" s="170"/>
      <c r="R86" s="170"/>
      <c r="S86" s="170"/>
      <c r="T86" s="171"/>
    </row>
    <row r="87" spans="1:20" ht="16.5" customHeight="1" thickTop="1" thickBot="1">
      <c r="A87" s="62"/>
      <c r="B87" s="163"/>
      <c r="C87" s="164"/>
      <c r="D87" s="165"/>
      <c r="E87" s="169"/>
      <c r="F87" s="170"/>
      <c r="G87" s="170"/>
      <c r="H87" s="170"/>
      <c r="I87" s="170"/>
      <c r="J87" s="170"/>
      <c r="K87" s="170"/>
      <c r="L87" s="170"/>
      <c r="M87" s="170"/>
      <c r="N87" s="170"/>
      <c r="O87" s="170"/>
      <c r="P87" s="170"/>
      <c r="Q87" s="170"/>
      <c r="R87" s="170"/>
      <c r="S87" s="170"/>
      <c r="T87" s="171"/>
    </row>
    <row r="88" spans="1:20" ht="15.75" customHeight="1" thickTop="1" thickBot="1">
      <c r="A88" s="62"/>
      <c r="B88" s="166"/>
      <c r="C88" s="167"/>
      <c r="D88" s="168"/>
      <c r="E88" s="172"/>
      <c r="F88" s="173"/>
      <c r="G88" s="173"/>
      <c r="H88" s="173"/>
      <c r="I88" s="173"/>
      <c r="J88" s="173"/>
      <c r="K88" s="173"/>
      <c r="L88" s="173"/>
      <c r="M88" s="173"/>
      <c r="N88" s="173"/>
      <c r="O88" s="173"/>
      <c r="P88" s="173"/>
      <c r="Q88" s="173"/>
      <c r="R88" s="173"/>
      <c r="S88" s="173"/>
      <c r="T88" s="174"/>
    </row>
    <row r="89" spans="1:20" ht="16.5" thickTop="1" thickBot="1">
      <c r="A89" s="9"/>
      <c r="B89" s="9"/>
      <c r="C89" s="9"/>
      <c r="D89" s="1"/>
      <c r="E89" s="1"/>
      <c r="F89" s="1"/>
      <c r="G89" s="1"/>
      <c r="H89" s="1"/>
      <c r="I89" s="1"/>
      <c r="J89" s="1"/>
      <c r="K89" s="1"/>
      <c r="L89" s="1"/>
      <c r="M89" s="1"/>
      <c r="N89" s="1"/>
      <c r="O89" s="1"/>
      <c r="P89" s="1"/>
      <c r="Q89" s="1"/>
      <c r="R89" s="1"/>
      <c r="S89" s="1"/>
    </row>
    <row r="90" spans="1:20" ht="16.5" thickTop="1" thickBot="1">
      <c r="A90" s="9"/>
      <c r="B90" s="149" t="s">
        <v>82</v>
      </c>
      <c r="C90" s="149"/>
      <c r="D90" s="149"/>
      <c r="E90" s="149"/>
      <c r="F90" s="149"/>
      <c r="G90" s="149"/>
      <c r="H90" s="150">
        <v>166</v>
      </c>
      <c r="I90" s="151"/>
      <c r="J90" s="65"/>
      <c r="L90" s="152" t="s">
        <v>83</v>
      </c>
      <c r="M90" s="152"/>
      <c r="N90" s="152"/>
      <c r="O90" s="152" t="s">
        <v>84</v>
      </c>
      <c r="P90" s="152"/>
      <c r="Q90" s="152" t="s">
        <v>9</v>
      </c>
      <c r="R90" s="152"/>
      <c r="S90" s="152" t="s">
        <v>85</v>
      </c>
      <c r="T90" s="152"/>
    </row>
    <row r="91" spans="1:20" ht="16.5" thickTop="1" thickBot="1">
      <c r="A91" s="9"/>
      <c r="B91" s="149" t="s">
        <v>86</v>
      </c>
      <c r="C91" s="149"/>
      <c r="D91" s="149"/>
      <c r="E91" s="149"/>
      <c r="F91" s="149"/>
      <c r="G91" s="149"/>
      <c r="H91" s="150">
        <v>0</v>
      </c>
      <c r="I91" s="151"/>
      <c r="J91" s="65"/>
      <c r="L91" s="142" t="s">
        <v>87</v>
      </c>
      <c r="M91" s="142"/>
      <c r="N91" s="142"/>
      <c r="O91" s="143">
        <v>9</v>
      </c>
      <c r="P91" s="144"/>
      <c r="Q91" s="143">
        <f>COUNTA(A29:A39)</f>
        <v>1</v>
      </c>
      <c r="R91" s="144"/>
      <c r="S91" s="145">
        <f>Q91*100/O91</f>
        <v>11.111111111111111</v>
      </c>
      <c r="T91" s="146"/>
    </row>
    <row r="92" spans="1:20" ht="16.5" thickTop="1" thickBot="1">
      <c r="A92" s="9"/>
      <c r="B92" s="149" t="s">
        <v>88</v>
      </c>
      <c r="C92" s="149"/>
      <c r="D92" s="149"/>
      <c r="E92" s="149"/>
      <c r="F92" s="149"/>
      <c r="G92" s="149"/>
      <c r="H92" s="150">
        <v>0</v>
      </c>
      <c r="I92" s="151"/>
      <c r="J92" s="65"/>
      <c r="L92" s="142" t="s">
        <v>89</v>
      </c>
      <c r="M92" s="142"/>
      <c r="N92" s="142"/>
      <c r="O92" s="143">
        <v>1</v>
      </c>
      <c r="P92" s="144"/>
      <c r="Q92" s="143">
        <f>COUNTA(A45:A49)</f>
        <v>0</v>
      </c>
      <c r="R92" s="144"/>
      <c r="S92" s="145">
        <f>Q92*100/3</f>
        <v>0</v>
      </c>
      <c r="T92" s="146"/>
    </row>
    <row r="93" spans="1:20" ht="16.5" thickTop="1" thickBot="1">
      <c r="A93" s="9"/>
      <c r="L93" s="142" t="s">
        <v>90</v>
      </c>
      <c r="M93" s="142"/>
      <c r="N93" s="142"/>
      <c r="O93" s="143">
        <f>K26</f>
        <v>166</v>
      </c>
      <c r="P93" s="144"/>
      <c r="Q93" s="143">
        <f>COUNTA(B55:B78)</f>
        <v>1</v>
      </c>
      <c r="R93" s="144"/>
      <c r="S93" s="145">
        <f>Q93*100/339</f>
        <v>0.29498525073746312</v>
      </c>
      <c r="T93" s="146"/>
    </row>
    <row r="94" spans="1:20" ht="15.75" thickTop="1">
      <c r="A94" s="58"/>
      <c r="B94" s="147" t="s">
        <v>91</v>
      </c>
      <c r="C94" s="147"/>
      <c r="D94" s="147"/>
      <c r="E94" s="147"/>
      <c r="F94" s="148" t="s">
        <v>92</v>
      </c>
      <c r="G94" s="148"/>
      <c r="H94" s="148"/>
      <c r="I94" s="148"/>
      <c r="J94" s="148"/>
      <c r="K94" s="148"/>
      <c r="L94" s="148"/>
      <c r="M94" s="148"/>
      <c r="N94" s="148"/>
      <c r="O94" s="148"/>
      <c r="P94" s="147" t="s">
        <v>93</v>
      </c>
      <c r="Q94" s="147"/>
      <c r="R94" s="147"/>
      <c r="S94" s="147"/>
      <c r="T94" s="58"/>
    </row>
    <row r="95" spans="1:20" ht="15" customHeight="1">
      <c r="A95" s="58"/>
      <c r="B95" s="128" t="s">
        <v>94</v>
      </c>
      <c r="C95" s="129"/>
      <c r="D95" s="129"/>
      <c r="E95" s="130"/>
      <c r="F95" s="66">
        <v>-1</v>
      </c>
      <c r="G95" s="137" t="s">
        <v>138</v>
      </c>
      <c r="H95" s="137"/>
      <c r="I95" s="137"/>
      <c r="J95" s="137"/>
      <c r="K95" s="137"/>
      <c r="L95" s="137"/>
      <c r="M95" s="137"/>
      <c r="N95" s="137"/>
      <c r="O95" s="138"/>
      <c r="P95" s="128" t="s">
        <v>94</v>
      </c>
      <c r="Q95" s="129"/>
      <c r="R95" s="129"/>
      <c r="S95" s="130"/>
      <c r="T95" s="58"/>
    </row>
    <row r="96" spans="1:20" ht="15" customHeight="1">
      <c r="A96" s="58"/>
      <c r="B96" s="131"/>
      <c r="C96" s="132"/>
      <c r="D96" s="132"/>
      <c r="E96" s="133"/>
      <c r="F96" s="67">
        <v>-2</v>
      </c>
      <c r="G96" s="137" t="s">
        <v>138</v>
      </c>
      <c r="H96" s="137"/>
      <c r="I96" s="137"/>
      <c r="J96" s="137"/>
      <c r="K96" s="137"/>
      <c r="L96" s="137"/>
      <c r="M96" s="137"/>
      <c r="N96" s="137"/>
      <c r="O96" s="138"/>
      <c r="P96" s="131"/>
      <c r="Q96" s="132"/>
      <c r="R96" s="132"/>
      <c r="S96" s="133"/>
      <c r="T96" s="58"/>
    </row>
    <row r="97" spans="1:20" ht="15" customHeight="1">
      <c r="A97" s="9"/>
      <c r="B97" s="131"/>
      <c r="C97" s="132"/>
      <c r="D97" s="132"/>
      <c r="E97" s="133"/>
      <c r="F97" s="67">
        <v>-3</v>
      </c>
      <c r="G97" s="137" t="s">
        <v>138</v>
      </c>
      <c r="H97" s="137"/>
      <c r="I97" s="137"/>
      <c r="J97" s="137"/>
      <c r="K97" s="137"/>
      <c r="L97" s="137"/>
      <c r="M97" s="137"/>
      <c r="N97" s="137"/>
      <c r="O97" s="138"/>
      <c r="P97" s="131"/>
      <c r="Q97" s="132"/>
      <c r="R97" s="132"/>
      <c r="S97" s="133"/>
      <c r="T97" s="1"/>
    </row>
    <row r="98" spans="1:20">
      <c r="A98" s="58"/>
      <c r="B98" s="134"/>
      <c r="C98" s="135"/>
      <c r="D98" s="135"/>
      <c r="E98" s="136"/>
      <c r="F98" s="139"/>
      <c r="G98" s="140"/>
      <c r="H98" s="140"/>
      <c r="I98" s="140"/>
      <c r="J98" s="140"/>
      <c r="K98" s="140"/>
      <c r="L98" s="140"/>
      <c r="M98" s="140"/>
      <c r="N98" s="140"/>
      <c r="O98" s="141"/>
      <c r="P98" s="134"/>
      <c r="Q98" s="135"/>
      <c r="R98" s="135"/>
      <c r="S98" s="136"/>
      <c r="T98" s="58"/>
    </row>
    <row r="99" spans="1:20">
      <c r="A99" s="58"/>
      <c r="B99" s="58"/>
      <c r="C99" s="58"/>
      <c r="D99" s="58"/>
      <c r="E99" s="58"/>
      <c r="F99" s="58"/>
      <c r="G99" s="58"/>
      <c r="H99" s="58"/>
      <c r="I99" s="58"/>
      <c r="J99" s="58"/>
      <c r="K99" s="58"/>
      <c r="L99" s="58"/>
      <c r="M99" s="58"/>
      <c r="N99" s="58"/>
      <c r="O99" s="58"/>
      <c r="P99" s="58"/>
      <c r="Q99" s="58"/>
      <c r="R99" s="58"/>
      <c r="S99" s="58"/>
      <c r="T99" s="58"/>
    </row>
    <row r="100" spans="1:20">
      <c r="A100" s="58"/>
      <c r="B100" s="58"/>
      <c r="C100" s="58"/>
      <c r="D100" s="58"/>
      <c r="E100" s="58"/>
      <c r="F100" s="58"/>
      <c r="G100" s="58"/>
      <c r="H100" s="58"/>
      <c r="I100" s="58"/>
      <c r="J100" s="58"/>
      <c r="K100" s="58"/>
      <c r="L100" s="58"/>
      <c r="M100" s="58"/>
      <c r="N100" s="58"/>
      <c r="O100" s="58"/>
      <c r="P100" s="58"/>
      <c r="Q100" s="58"/>
      <c r="R100" s="58"/>
      <c r="S100" s="58"/>
      <c r="T100" s="58"/>
    </row>
    <row r="101" spans="1:20">
      <c r="A101" s="58"/>
      <c r="B101" s="58"/>
      <c r="C101" s="58"/>
      <c r="D101" s="58"/>
      <c r="E101" s="58"/>
      <c r="F101" s="58"/>
      <c r="G101" s="58"/>
      <c r="H101" s="58"/>
      <c r="I101" s="58"/>
      <c r="J101" s="58"/>
      <c r="K101" s="58"/>
      <c r="L101" s="58"/>
      <c r="M101" s="58"/>
      <c r="N101" s="58"/>
      <c r="O101" s="58"/>
      <c r="P101" s="58"/>
      <c r="Q101" s="58"/>
      <c r="R101" s="58"/>
      <c r="S101" s="58"/>
      <c r="T101" s="58"/>
    </row>
    <row r="102" spans="1:20">
      <c r="A102" s="58"/>
      <c r="B102" s="58"/>
      <c r="C102" s="58"/>
      <c r="D102" s="58"/>
      <c r="E102" s="58"/>
      <c r="F102" s="58"/>
      <c r="G102" s="58"/>
      <c r="H102" s="58"/>
      <c r="I102" s="58"/>
      <c r="J102" s="58"/>
      <c r="K102" s="58"/>
      <c r="L102" s="58"/>
      <c r="M102" s="58"/>
      <c r="N102" s="58"/>
      <c r="O102" s="58"/>
      <c r="P102" s="58"/>
      <c r="Q102" s="58"/>
      <c r="R102" s="58"/>
      <c r="S102" s="58"/>
      <c r="T102" s="58"/>
    </row>
    <row r="103" spans="1:20">
      <c r="A103" s="58"/>
      <c r="B103" s="58"/>
      <c r="C103" s="58"/>
      <c r="D103" s="58"/>
      <c r="E103" s="58"/>
      <c r="F103" s="58"/>
      <c r="G103" s="58"/>
      <c r="H103" s="58"/>
      <c r="I103" s="58"/>
      <c r="J103" s="58"/>
      <c r="K103" s="58"/>
      <c r="L103" s="58"/>
      <c r="M103" s="58"/>
      <c r="N103" s="58"/>
      <c r="O103" s="58"/>
      <c r="P103" s="58"/>
      <c r="Q103" s="58"/>
      <c r="R103" s="58"/>
      <c r="S103" s="58"/>
      <c r="T103" s="58"/>
    </row>
    <row r="104" spans="1:20">
      <c r="A104" s="58"/>
      <c r="B104" s="58"/>
      <c r="C104" s="58"/>
      <c r="D104" s="58"/>
      <c r="E104" s="58"/>
      <c r="F104" s="58"/>
      <c r="G104" s="58"/>
      <c r="H104" s="58"/>
      <c r="I104" s="58"/>
      <c r="J104" s="58"/>
      <c r="K104" s="58"/>
      <c r="L104" s="58"/>
      <c r="M104" s="58"/>
      <c r="N104" s="58"/>
      <c r="O104" s="58"/>
      <c r="P104" s="58"/>
      <c r="Q104" s="58"/>
      <c r="R104" s="58"/>
      <c r="S104" s="58"/>
      <c r="T104" s="58"/>
    </row>
    <row r="105" spans="1:20">
      <c r="A105" s="58"/>
      <c r="B105" s="58"/>
      <c r="C105" s="58"/>
      <c r="D105" s="58"/>
      <c r="E105" s="58"/>
      <c r="F105" s="58"/>
      <c r="G105" s="58"/>
      <c r="H105" s="58"/>
      <c r="I105" s="58"/>
      <c r="J105" s="58"/>
      <c r="K105" s="58"/>
      <c r="L105" s="58"/>
      <c r="M105" s="58"/>
      <c r="N105" s="58"/>
      <c r="O105" s="58"/>
      <c r="P105" s="58"/>
      <c r="Q105" s="58"/>
      <c r="R105" s="58"/>
      <c r="S105" s="58"/>
      <c r="T105" s="58"/>
    </row>
    <row r="106" spans="1:20">
      <c r="A106" s="58"/>
      <c r="B106" s="58"/>
      <c r="C106" s="58"/>
      <c r="D106" s="58"/>
      <c r="E106" s="58"/>
      <c r="F106" s="58"/>
      <c r="G106" s="58"/>
      <c r="H106" s="58"/>
      <c r="I106" s="58"/>
      <c r="J106" s="58"/>
      <c r="K106" s="58"/>
      <c r="L106" s="58"/>
      <c r="M106" s="58"/>
      <c r="N106" s="58"/>
      <c r="O106" s="58"/>
      <c r="P106" s="58"/>
      <c r="Q106" s="58"/>
      <c r="R106" s="58"/>
      <c r="S106" s="58"/>
      <c r="T106" s="58"/>
    </row>
    <row r="107" spans="1:20">
      <c r="A107" s="58"/>
      <c r="B107" s="58"/>
      <c r="C107" s="58"/>
      <c r="D107" s="58"/>
      <c r="E107" s="58"/>
      <c r="F107" s="58"/>
      <c r="G107" s="58"/>
      <c r="H107" s="58"/>
      <c r="I107" s="58"/>
      <c r="J107" s="58"/>
      <c r="K107" s="58"/>
      <c r="L107" s="58"/>
      <c r="M107" s="58"/>
      <c r="N107" s="58"/>
      <c r="O107" s="58"/>
      <c r="P107" s="58"/>
      <c r="Q107" s="58"/>
      <c r="R107" s="58"/>
      <c r="S107" s="58"/>
      <c r="T107" s="58"/>
    </row>
    <row r="108" spans="1:20">
      <c r="A108" s="58"/>
      <c r="B108" s="58"/>
      <c r="C108" s="58"/>
      <c r="D108" s="58"/>
      <c r="E108" s="58"/>
      <c r="F108" s="58"/>
      <c r="G108" s="58"/>
      <c r="H108" s="58"/>
      <c r="I108" s="58"/>
      <c r="J108" s="58"/>
      <c r="K108" s="58"/>
      <c r="L108" s="58"/>
      <c r="M108" s="58"/>
      <c r="N108" s="58"/>
      <c r="O108" s="58"/>
      <c r="P108" s="58"/>
      <c r="Q108" s="58"/>
      <c r="R108" s="58"/>
      <c r="S108" s="58"/>
      <c r="T108" s="58"/>
    </row>
    <row r="109" spans="1:20">
      <c r="A109" s="58"/>
      <c r="B109" s="58"/>
      <c r="C109" s="58"/>
      <c r="D109" s="58"/>
      <c r="E109" s="58"/>
      <c r="F109" s="58"/>
      <c r="G109" s="58"/>
      <c r="H109" s="58"/>
      <c r="I109" s="58"/>
      <c r="J109" s="58"/>
      <c r="K109" s="58"/>
      <c r="L109" s="58"/>
      <c r="M109" s="58"/>
      <c r="N109" s="58"/>
      <c r="O109" s="58"/>
      <c r="P109" s="58"/>
      <c r="Q109" s="58"/>
      <c r="R109" s="58"/>
      <c r="S109" s="58"/>
      <c r="T109" s="58"/>
    </row>
    <row r="110" spans="1:20">
      <c r="A110" s="58"/>
      <c r="B110" s="58"/>
      <c r="C110" s="58"/>
      <c r="D110" s="58"/>
      <c r="E110" s="58"/>
      <c r="F110" s="58"/>
      <c r="G110" s="58"/>
      <c r="H110" s="58"/>
      <c r="I110" s="58"/>
      <c r="J110" s="58"/>
      <c r="K110" s="58"/>
      <c r="L110" s="58"/>
      <c r="M110" s="58"/>
      <c r="N110" s="58"/>
      <c r="O110" s="58"/>
      <c r="P110" s="58"/>
      <c r="Q110" s="58"/>
      <c r="R110" s="58"/>
      <c r="S110" s="58"/>
      <c r="T110" s="58"/>
    </row>
    <row r="111" spans="1:20">
      <c r="A111" s="58"/>
      <c r="B111" s="58"/>
      <c r="C111" s="58"/>
      <c r="D111" s="58"/>
      <c r="E111" s="58"/>
      <c r="F111" s="58"/>
      <c r="G111" s="58"/>
      <c r="H111" s="58"/>
      <c r="I111" s="58"/>
      <c r="J111" s="58"/>
      <c r="K111" s="58"/>
      <c r="L111" s="58"/>
      <c r="M111" s="58"/>
      <c r="N111" s="58"/>
      <c r="O111" s="58"/>
      <c r="P111" s="58"/>
      <c r="Q111" s="58"/>
      <c r="R111" s="58"/>
      <c r="S111" s="58"/>
      <c r="T111" s="58"/>
    </row>
    <row r="112" spans="1:20">
      <c r="A112" s="58"/>
      <c r="B112" s="58"/>
      <c r="C112" s="58"/>
      <c r="D112" s="58"/>
      <c r="E112" s="58"/>
      <c r="F112" s="58"/>
      <c r="G112" s="58"/>
      <c r="H112" s="58"/>
      <c r="I112" s="58"/>
      <c r="J112" s="58"/>
      <c r="K112" s="58"/>
      <c r="L112" s="58"/>
      <c r="M112" s="58"/>
      <c r="N112" s="58"/>
      <c r="O112" s="58"/>
      <c r="P112" s="58"/>
      <c r="Q112" s="58"/>
      <c r="R112" s="58"/>
      <c r="S112" s="58"/>
      <c r="T112" s="58"/>
    </row>
    <row r="113" spans="1:20">
      <c r="A113" s="58"/>
      <c r="B113" s="58"/>
      <c r="C113" s="58"/>
      <c r="D113" s="58"/>
      <c r="E113" s="58"/>
      <c r="F113" s="58"/>
      <c r="G113" s="58"/>
      <c r="H113" s="58"/>
      <c r="I113" s="58"/>
      <c r="J113" s="58"/>
      <c r="K113" s="58"/>
      <c r="L113" s="58"/>
      <c r="M113" s="58"/>
      <c r="N113" s="58"/>
      <c r="O113" s="58"/>
      <c r="P113" s="58"/>
      <c r="Q113" s="58"/>
      <c r="R113" s="58"/>
      <c r="S113" s="58"/>
      <c r="T113" s="58"/>
    </row>
    <row r="114" spans="1:20">
      <c r="A114" s="58"/>
      <c r="B114" s="58"/>
      <c r="C114" s="58"/>
      <c r="D114" s="58"/>
      <c r="E114" s="58"/>
      <c r="F114" s="58"/>
      <c r="G114" s="58"/>
      <c r="H114" s="58"/>
      <c r="I114" s="58"/>
      <c r="J114" s="58"/>
      <c r="K114" s="58"/>
      <c r="L114" s="58"/>
      <c r="M114" s="58"/>
      <c r="N114" s="58"/>
      <c r="O114" s="58"/>
      <c r="P114" s="58"/>
      <c r="Q114" s="58"/>
      <c r="R114" s="58"/>
      <c r="S114" s="58"/>
      <c r="T114" s="58"/>
    </row>
    <row r="115" spans="1:20">
      <c r="A115" s="58"/>
      <c r="B115" s="58"/>
      <c r="C115" s="58"/>
      <c r="D115" s="58"/>
      <c r="E115" s="58"/>
      <c r="F115" s="58"/>
      <c r="G115" s="58"/>
      <c r="H115" s="58"/>
      <c r="I115" s="58"/>
      <c r="J115" s="58"/>
      <c r="K115" s="58"/>
      <c r="L115" s="58"/>
      <c r="M115" s="58"/>
      <c r="N115" s="58"/>
      <c r="O115" s="58"/>
      <c r="P115" s="58"/>
      <c r="Q115" s="58"/>
      <c r="R115" s="58"/>
      <c r="S115" s="58"/>
      <c r="T115" s="58"/>
    </row>
    <row r="116" spans="1:20">
      <c r="A116" s="58"/>
      <c r="B116" s="58"/>
      <c r="C116" s="58"/>
      <c r="D116" s="58"/>
      <c r="E116" s="58"/>
      <c r="F116" s="58"/>
      <c r="G116" s="58"/>
      <c r="H116" s="58"/>
      <c r="I116" s="58"/>
      <c r="J116" s="58"/>
      <c r="K116" s="58"/>
      <c r="L116" s="58"/>
      <c r="M116" s="58"/>
      <c r="N116" s="58"/>
      <c r="O116" s="58"/>
      <c r="P116" s="58"/>
      <c r="Q116" s="58"/>
      <c r="R116" s="58"/>
      <c r="S116" s="58"/>
      <c r="T116" s="58"/>
    </row>
    <row r="117" spans="1:20">
      <c r="A117" s="58"/>
      <c r="B117" s="58"/>
      <c r="C117" s="58"/>
      <c r="D117" s="58"/>
      <c r="E117" s="58"/>
      <c r="F117" s="58"/>
      <c r="G117" s="58"/>
      <c r="H117" s="58"/>
      <c r="I117" s="58"/>
      <c r="J117" s="58"/>
      <c r="K117" s="58"/>
      <c r="L117" s="58"/>
      <c r="M117" s="58"/>
      <c r="N117" s="58"/>
      <c r="O117" s="58"/>
      <c r="P117" s="58"/>
      <c r="Q117" s="58"/>
      <c r="R117" s="58"/>
      <c r="S117" s="58"/>
      <c r="T117" s="58"/>
    </row>
    <row r="118" spans="1:20">
      <c r="A118" s="58"/>
      <c r="B118" s="58"/>
      <c r="C118" s="58"/>
      <c r="D118" s="58"/>
      <c r="E118" s="58"/>
      <c r="F118" s="58"/>
      <c r="G118" s="58"/>
      <c r="H118" s="58"/>
      <c r="I118" s="58"/>
      <c r="J118" s="58"/>
      <c r="K118" s="58"/>
      <c r="L118" s="58"/>
      <c r="M118" s="58"/>
      <c r="N118" s="58"/>
      <c r="O118" s="58"/>
      <c r="P118" s="58"/>
      <c r="Q118" s="58"/>
      <c r="R118" s="58"/>
      <c r="S118" s="58"/>
      <c r="T118" s="58"/>
    </row>
    <row r="119" spans="1:20">
      <c r="A119" s="58"/>
      <c r="B119" s="58"/>
      <c r="C119" s="58"/>
      <c r="D119" s="58"/>
      <c r="E119" s="58"/>
      <c r="F119" s="58"/>
      <c r="G119" s="58"/>
      <c r="H119" s="58"/>
      <c r="I119" s="58"/>
      <c r="J119" s="58"/>
      <c r="K119" s="58"/>
      <c r="L119" s="58"/>
      <c r="M119" s="58"/>
      <c r="N119" s="58"/>
      <c r="O119" s="58"/>
      <c r="P119" s="58"/>
      <c r="Q119" s="58"/>
      <c r="R119" s="58"/>
      <c r="S119" s="58"/>
      <c r="T119" s="58"/>
    </row>
    <row r="120" spans="1:20">
      <c r="A120" s="58"/>
      <c r="B120" s="58"/>
      <c r="C120" s="58"/>
      <c r="D120" s="58"/>
      <c r="E120" s="58"/>
      <c r="F120" s="58"/>
      <c r="G120" s="58"/>
      <c r="H120" s="58"/>
      <c r="I120" s="58"/>
      <c r="J120" s="58"/>
      <c r="K120" s="58"/>
      <c r="L120" s="58"/>
      <c r="M120" s="58"/>
      <c r="N120" s="58"/>
      <c r="O120" s="58"/>
      <c r="P120" s="58"/>
      <c r="Q120" s="58"/>
      <c r="R120" s="58"/>
      <c r="S120" s="58"/>
      <c r="T120" s="58"/>
    </row>
    <row r="121" spans="1:20">
      <c r="A121" s="58"/>
      <c r="B121" s="58"/>
      <c r="C121" s="58"/>
      <c r="D121" s="58"/>
      <c r="E121" s="58"/>
      <c r="F121" s="58"/>
      <c r="G121" s="58"/>
      <c r="H121" s="58"/>
      <c r="I121" s="58"/>
      <c r="J121" s="58"/>
      <c r="K121" s="58"/>
      <c r="L121" s="58"/>
      <c r="M121" s="58"/>
      <c r="N121" s="58"/>
      <c r="O121" s="58"/>
      <c r="P121" s="58"/>
      <c r="Q121" s="58"/>
      <c r="R121" s="58"/>
      <c r="S121" s="58"/>
      <c r="T121" s="58"/>
    </row>
    <row r="122" spans="1:20">
      <c r="A122" s="58"/>
      <c r="B122" s="58"/>
      <c r="C122" s="58"/>
      <c r="D122" s="58"/>
      <c r="E122" s="58"/>
      <c r="F122" s="58"/>
      <c r="G122" s="58"/>
      <c r="H122" s="58"/>
      <c r="I122" s="58"/>
      <c r="J122" s="58"/>
      <c r="K122" s="58"/>
      <c r="L122" s="58"/>
      <c r="M122" s="58"/>
      <c r="N122" s="58"/>
      <c r="O122" s="58"/>
      <c r="P122" s="58"/>
      <c r="Q122" s="58"/>
      <c r="R122" s="58"/>
      <c r="S122" s="58"/>
      <c r="T122" s="58"/>
    </row>
    <row r="123" spans="1:20">
      <c r="A123" s="58"/>
      <c r="B123" s="58"/>
      <c r="C123" s="58"/>
      <c r="D123" s="58"/>
      <c r="E123" s="58"/>
      <c r="F123" s="58"/>
      <c r="G123" s="58"/>
      <c r="H123" s="58"/>
      <c r="I123" s="58"/>
      <c r="J123" s="58"/>
      <c r="K123" s="58"/>
      <c r="L123" s="58"/>
      <c r="M123" s="58"/>
      <c r="N123" s="58"/>
      <c r="O123" s="58"/>
      <c r="P123" s="58"/>
      <c r="Q123" s="58"/>
      <c r="R123" s="58"/>
      <c r="S123" s="58"/>
      <c r="T123" s="58"/>
    </row>
    <row r="124" spans="1:20">
      <c r="A124" s="58"/>
      <c r="B124" s="58"/>
      <c r="C124" s="58"/>
      <c r="D124" s="58"/>
      <c r="E124" s="58"/>
      <c r="F124" s="58"/>
      <c r="G124" s="58"/>
      <c r="H124" s="58"/>
      <c r="I124" s="58"/>
      <c r="J124" s="58"/>
      <c r="K124" s="58"/>
      <c r="L124" s="58"/>
      <c r="M124" s="58"/>
      <c r="N124" s="58"/>
      <c r="O124" s="58"/>
      <c r="P124" s="58"/>
      <c r="Q124" s="58"/>
      <c r="R124" s="58"/>
      <c r="S124" s="58"/>
      <c r="T124" s="58"/>
    </row>
  </sheetData>
  <mergeCells count="470">
    <mergeCell ref="E1:M1"/>
    <mergeCell ref="G2:K2"/>
    <mergeCell ref="N2:O2"/>
    <mergeCell ref="P2:Q2"/>
    <mergeCell ref="R2:T2"/>
    <mergeCell ref="A3:E3"/>
    <mergeCell ref="N3:O3"/>
    <mergeCell ref="P3:Q3"/>
    <mergeCell ref="A4:G4"/>
    <mergeCell ref="P4:R4"/>
    <mergeCell ref="G5:O5"/>
    <mergeCell ref="C7:K7"/>
    <mergeCell ref="L7:T7"/>
    <mergeCell ref="A8:A9"/>
    <mergeCell ref="C8:E8"/>
    <mergeCell ref="F8:H8"/>
    <mergeCell ref="I8:K8"/>
    <mergeCell ref="L8:N8"/>
    <mergeCell ref="A18:A20"/>
    <mergeCell ref="A21:B21"/>
    <mergeCell ref="A22:A24"/>
    <mergeCell ref="A25:B25"/>
    <mergeCell ref="A26:B26"/>
    <mergeCell ref="A27:H27"/>
    <mergeCell ref="O8:Q8"/>
    <mergeCell ref="R8:T8"/>
    <mergeCell ref="A10:A12"/>
    <mergeCell ref="A13:B13"/>
    <mergeCell ref="A14:A16"/>
    <mergeCell ref="A17:B17"/>
    <mergeCell ref="A29:B29"/>
    <mergeCell ref="C29:D29"/>
    <mergeCell ref="E29:F29"/>
    <mergeCell ref="G29:H29"/>
    <mergeCell ref="I29:J29"/>
    <mergeCell ref="A28:B28"/>
    <mergeCell ref="C28:D28"/>
    <mergeCell ref="E28:F28"/>
    <mergeCell ref="G28:H28"/>
    <mergeCell ref="I28:J28"/>
    <mergeCell ref="K29:L29"/>
    <mergeCell ref="M29:N29"/>
    <mergeCell ref="O29:P29"/>
    <mergeCell ref="Q29:R29"/>
    <mergeCell ref="S29:T29"/>
    <mergeCell ref="U29:W29"/>
    <mergeCell ref="M28:N28"/>
    <mergeCell ref="O28:P28"/>
    <mergeCell ref="Q28:R28"/>
    <mergeCell ref="S28:T28"/>
    <mergeCell ref="U28:W28"/>
    <mergeCell ref="K28:L28"/>
    <mergeCell ref="A31:B31"/>
    <mergeCell ref="C31:D31"/>
    <mergeCell ref="E31:F31"/>
    <mergeCell ref="G31:H31"/>
    <mergeCell ref="I31:J31"/>
    <mergeCell ref="A30:B30"/>
    <mergeCell ref="C30:D30"/>
    <mergeCell ref="E30:F30"/>
    <mergeCell ref="G30:H30"/>
    <mergeCell ref="I30:J30"/>
    <mergeCell ref="K31:L31"/>
    <mergeCell ref="M31:N31"/>
    <mergeCell ref="O31:P31"/>
    <mergeCell ref="Q31:R31"/>
    <mergeCell ref="S31:T31"/>
    <mergeCell ref="U31:W31"/>
    <mergeCell ref="M30:N30"/>
    <mergeCell ref="O30:P30"/>
    <mergeCell ref="Q30:R30"/>
    <mergeCell ref="S30:T30"/>
    <mergeCell ref="U30:W30"/>
    <mergeCell ref="K30:L30"/>
    <mergeCell ref="A33:B33"/>
    <mergeCell ref="C33:D33"/>
    <mergeCell ref="E33:F33"/>
    <mergeCell ref="G33:H33"/>
    <mergeCell ref="I33:J33"/>
    <mergeCell ref="A32:B32"/>
    <mergeCell ref="C32:D32"/>
    <mergeCell ref="E32:F32"/>
    <mergeCell ref="G32:H32"/>
    <mergeCell ref="I32:J32"/>
    <mergeCell ref="K33:L33"/>
    <mergeCell ref="M33:N33"/>
    <mergeCell ref="O33:P33"/>
    <mergeCell ref="Q33:R33"/>
    <mergeCell ref="S33:T33"/>
    <mergeCell ref="U33:W33"/>
    <mergeCell ref="M32:N32"/>
    <mergeCell ref="O32:P32"/>
    <mergeCell ref="Q32:R32"/>
    <mergeCell ref="S32:T32"/>
    <mergeCell ref="U32:W32"/>
    <mergeCell ref="K32:L32"/>
    <mergeCell ref="A35:B35"/>
    <mergeCell ref="C35:D35"/>
    <mergeCell ref="E35:F35"/>
    <mergeCell ref="G35:H35"/>
    <mergeCell ref="I35:J35"/>
    <mergeCell ref="A34:B34"/>
    <mergeCell ref="C34:D34"/>
    <mergeCell ref="E34:F34"/>
    <mergeCell ref="G34:H34"/>
    <mergeCell ref="I34:J34"/>
    <mergeCell ref="K35:L35"/>
    <mergeCell ref="M35:N35"/>
    <mergeCell ref="O35:P35"/>
    <mergeCell ref="Q35:R35"/>
    <mergeCell ref="S35:T35"/>
    <mergeCell ref="U35:W35"/>
    <mergeCell ref="M34:N34"/>
    <mergeCell ref="O34:P34"/>
    <mergeCell ref="Q34:R34"/>
    <mergeCell ref="S34:T34"/>
    <mergeCell ref="U34:W34"/>
    <mergeCell ref="K34:L34"/>
    <mergeCell ref="A37:B37"/>
    <mergeCell ref="C37:D37"/>
    <mergeCell ref="E37:F37"/>
    <mergeCell ref="G37:H37"/>
    <mergeCell ref="I37:J37"/>
    <mergeCell ref="A36:B36"/>
    <mergeCell ref="C36:D36"/>
    <mergeCell ref="E36:F36"/>
    <mergeCell ref="G36:H36"/>
    <mergeCell ref="I36:J36"/>
    <mergeCell ref="K37:L37"/>
    <mergeCell ref="M37:N37"/>
    <mergeCell ref="O37:P37"/>
    <mergeCell ref="Q37:R37"/>
    <mergeCell ref="S37:T37"/>
    <mergeCell ref="U37:W37"/>
    <mergeCell ref="M36:N36"/>
    <mergeCell ref="O36:P36"/>
    <mergeCell ref="Q36:R36"/>
    <mergeCell ref="S36:T36"/>
    <mergeCell ref="U36:W36"/>
    <mergeCell ref="K36:L36"/>
    <mergeCell ref="M38:N38"/>
    <mergeCell ref="O38:P38"/>
    <mergeCell ref="Q38:R38"/>
    <mergeCell ref="S38:T38"/>
    <mergeCell ref="U38:W38"/>
    <mergeCell ref="A39:B39"/>
    <mergeCell ref="C39:D39"/>
    <mergeCell ref="E39:F39"/>
    <mergeCell ref="G39:H39"/>
    <mergeCell ref="I39:J39"/>
    <mergeCell ref="A38:B38"/>
    <mergeCell ref="C38:D38"/>
    <mergeCell ref="E38:F38"/>
    <mergeCell ref="G38:H38"/>
    <mergeCell ref="I38:J38"/>
    <mergeCell ref="K38:L38"/>
    <mergeCell ref="A40:G40"/>
    <mergeCell ref="A42:G42"/>
    <mergeCell ref="I42:K42"/>
    <mergeCell ref="L42:P42"/>
    <mergeCell ref="R42:T42"/>
    <mergeCell ref="U42:W42"/>
    <mergeCell ref="K39:L39"/>
    <mergeCell ref="M39:N39"/>
    <mergeCell ref="O39:P39"/>
    <mergeCell ref="Q39:R39"/>
    <mergeCell ref="S39:T39"/>
    <mergeCell ref="U39:W39"/>
    <mergeCell ref="L46:P46"/>
    <mergeCell ref="A47:D48"/>
    <mergeCell ref="E47:G48"/>
    <mergeCell ref="L47:P47"/>
    <mergeCell ref="L48:P48"/>
    <mergeCell ref="R48:W48"/>
    <mergeCell ref="R44:R45"/>
    <mergeCell ref="S44:S45"/>
    <mergeCell ref="T44:T45"/>
    <mergeCell ref="U44:U45"/>
    <mergeCell ref="V44:V45"/>
    <mergeCell ref="W44:W45"/>
    <mergeCell ref="A43:D44"/>
    <mergeCell ref="E43:G44"/>
    <mergeCell ref="I43:K43"/>
    <mergeCell ref="L43:P43"/>
    <mergeCell ref="I44:K45"/>
    <mergeCell ref="L44:P44"/>
    <mergeCell ref="A45:D46"/>
    <mergeCell ref="E45:G46"/>
    <mergeCell ref="L45:P45"/>
    <mergeCell ref="I46:K49"/>
    <mergeCell ref="A49:D49"/>
    <mergeCell ref="E49:G49"/>
    <mergeCell ref="L49:P49"/>
    <mergeCell ref="R49:W49"/>
    <mergeCell ref="A53:E53"/>
    <mergeCell ref="B54:D54"/>
    <mergeCell ref="E54:F54"/>
    <mergeCell ref="G54:H54"/>
    <mergeCell ref="I54:J54"/>
    <mergeCell ref="K54:L54"/>
    <mergeCell ref="M54:N54"/>
    <mergeCell ref="O54:P54"/>
    <mergeCell ref="Q54:R54"/>
    <mergeCell ref="S54:U54"/>
    <mergeCell ref="B55:D55"/>
    <mergeCell ref="E55:F55"/>
    <mergeCell ref="G55:H55"/>
    <mergeCell ref="I55:J55"/>
    <mergeCell ref="K55:L55"/>
    <mergeCell ref="M55:N55"/>
    <mergeCell ref="O55:P55"/>
    <mergeCell ref="Q55:R55"/>
    <mergeCell ref="S55:U55"/>
    <mergeCell ref="B56:D56"/>
    <mergeCell ref="E56:F56"/>
    <mergeCell ref="G56:H56"/>
    <mergeCell ref="I56:J56"/>
    <mergeCell ref="K56:L56"/>
    <mergeCell ref="M56:N56"/>
    <mergeCell ref="O56:P56"/>
    <mergeCell ref="Q56:R56"/>
    <mergeCell ref="S56:U56"/>
    <mergeCell ref="B57:D57"/>
    <mergeCell ref="E57:F57"/>
    <mergeCell ref="G57:H57"/>
    <mergeCell ref="I57:J57"/>
    <mergeCell ref="K57:L57"/>
    <mergeCell ref="M57:N57"/>
    <mergeCell ref="O57:P57"/>
    <mergeCell ref="Q57:R57"/>
    <mergeCell ref="S57:U57"/>
    <mergeCell ref="B58:D58"/>
    <mergeCell ref="E58:F58"/>
    <mergeCell ref="G58:H58"/>
    <mergeCell ref="I58:J58"/>
    <mergeCell ref="K58:L58"/>
    <mergeCell ref="M58:N58"/>
    <mergeCell ref="O58:P58"/>
    <mergeCell ref="Q58:R58"/>
    <mergeCell ref="S58:U58"/>
    <mergeCell ref="O59:P59"/>
    <mergeCell ref="Q59:R59"/>
    <mergeCell ref="S59:U59"/>
    <mergeCell ref="B60:D60"/>
    <mergeCell ref="E60:F60"/>
    <mergeCell ref="G60:H60"/>
    <mergeCell ref="I60:J60"/>
    <mergeCell ref="K60:L60"/>
    <mergeCell ref="M60:N60"/>
    <mergeCell ref="O60:P60"/>
    <mergeCell ref="B59:D59"/>
    <mergeCell ref="E59:F59"/>
    <mergeCell ref="G59:H59"/>
    <mergeCell ref="I59:J59"/>
    <mergeCell ref="K59:L59"/>
    <mergeCell ref="M59:N59"/>
    <mergeCell ref="Q60:R60"/>
    <mergeCell ref="S60:U60"/>
    <mergeCell ref="B61:D61"/>
    <mergeCell ref="E61:F61"/>
    <mergeCell ref="G61:H61"/>
    <mergeCell ref="I61:J61"/>
    <mergeCell ref="K61:L61"/>
    <mergeCell ref="M61:N61"/>
    <mergeCell ref="O61:P61"/>
    <mergeCell ref="Q61:R61"/>
    <mergeCell ref="S61:U61"/>
    <mergeCell ref="B62:D62"/>
    <mergeCell ref="E62:F62"/>
    <mergeCell ref="G62:H62"/>
    <mergeCell ref="I62:J62"/>
    <mergeCell ref="K62:L62"/>
    <mergeCell ref="M62:N62"/>
    <mergeCell ref="O62:P62"/>
    <mergeCell ref="Q62:R62"/>
    <mergeCell ref="S62:U62"/>
    <mergeCell ref="O63:P63"/>
    <mergeCell ref="Q63:R63"/>
    <mergeCell ref="S63:U63"/>
    <mergeCell ref="B64:D64"/>
    <mergeCell ref="E64:F64"/>
    <mergeCell ref="G64:H64"/>
    <mergeCell ref="I64:J64"/>
    <mergeCell ref="K64:L64"/>
    <mergeCell ref="M64:N64"/>
    <mergeCell ref="O64:P64"/>
    <mergeCell ref="B63:D63"/>
    <mergeCell ref="E63:F63"/>
    <mergeCell ref="G63:H63"/>
    <mergeCell ref="I63:J63"/>
    <mergeCell ref="K63:L63"/>
    <mergeCell ref="M63:N63"/>
    <mergeCell ref="Q64:R64"/>
    <mergeCell ref="S64:U64"/>
    <mergeCell ref="B65:D65"/>
    <mergeCell ref="E65:F65"/>
    <mergeCell ref="G65:H65"/>
    <mergeCell ref="I65:J65"/>
    <mergeCell ref="K65:L65"/>
    <mergeCell ref="M65:N65"/>
    <mergeCell ref="O65:P65"/>
    <mergeCell ref="Q65:R65"/>
    <mergeCell ref="S65:U65"/>
    <mergeCell ref="B66:D66"/>
    <mergeCell ref="E66:F66"/>
    <mergeCell ref="G66:H66"/>
    <mergeCell ref="I66:J66"/>
    <mergeCell ref="K66:L66"/>
    <mergeCell ref="M66:N66"/>
    <mergeCell ref="O66:P66"/>
    <mergeCell ref="Q66:R66"/>
    <mergeCell ref="S66:U66"/>
    <mergeCell ref="O67:P67"/>
    <mergeCell ref="Q67:R67"/>
    <mergeCell ref="S67:U67"/>
    <mergeCell ref="B68:D68"/>
    <mergeCell ref="E68:F68"/>
    <mergeCell ref="G68:H68"/>
    <mergeCell ref="I68:J68"/>
    <mergeCell ref="K68:L68"/>
    <mergeCell ref="M68:N68"/>
    <mergeCell ref="O68:P68"/>
    <mergeCell ref="B67:D67"/>
    <mergeCell ref="E67:F67"/>
    <mergeCell ref="G67:H67"/>
    <mergeCell ref="I67:J67"/>
    <mergeCell ref="K67:L67"/>
    <mergeCell ref="M67:N67"/>
    <mergeCell ref="Q68:R68"/>
    <mergeCell ref="S68:U68"/>
    <mergeCell ref="B69:D69"/>
    <mergeCell ref="E69:F69"/>
    <mergeCell ref="G69:H69"/>
    <mergeCell ref="I69:J69"/>
    <mergeCell ref="K69:L69"/>
    <mergeCell ref="M69:N69"/>
    <mergeCell ref="O69:P69"/>
    <mergeCell ref="Q69:R69"/>
    <mergeCell ref="S69:U69"/>
    <mergeCell ref="B70:D70"/>
    <mergeCell ref="E70:F70"/>
    <mergeCell ref="G70:H70"/>
    <mergeCell ref="I70:J70"/>
    <mergeCell ref="K70:L70"/>
    <mergeCell ref="M70:N70"/>
    <mergeCell ref="O70:P70"/>
    <mergeCell ref="Q70:R70"/>
    <mergeCell ref="S70:U70"/>
    <mergeCell ref="O71:P71"/>
    <mergeCell ref="Q71:R71"/>
    <mergeCell ref="S71:U71"/>
    <mergeCell ref="B72:D72"/>
    <mergeCell ref="E72:F72"/>
    <mergeCell ref="G72:H72"/>
    <mergeCell ref="I72:J72"/>
    <mergeCell ref="K72:L72"/>
    <mergeCell ref="M72:N72"/>
    <mergeCell ref="O72:P72"/>
    <mergeCell ref="B71:D71"/>
    <mergeCell ref="E71:F71"/>
    <mergeCell ref="G71:H71"/>
    <mergeCell ref="I71:J71"/>
    <mergeCell ref="K71:L71"/>
    <mergeCell ref="M71:N71"/>
    <mergeCell ref="Q72:R72"/>
    <mergeCell ref="S72:U72"/>
    <mergeCell ref="B73:D73"/>
    <mergeCell ref="E73:F73"/>
    <mergeCell ref="G73:H73"/>
    <mergeCell ref="I73:J73"/>
    <mergeCell ref="K73:L73"/>
    <mergeCell ref="M73:N73"/>
    <mergeCell ref="O73:P73"/>
    <mergeCell ref="Q73:R73"/>
    <mergeCell ref="S73:U73"/>
    <mergeCell ref="B74:D74"/>
    <mergeCell ref="E74:F74"/>
    <mergeCell ref="G74:H74"/>
    <mergeCell ref="I74:J74"/>
    <mergeCell ref="K74:L74"/>
    <mergeCell ref="M74:N74"/>
    <mergeCell ref="O74:P74"/>
    <mergeCell ref="Q74:R74"/>
    <mergeCell ref="S74:U74"/>
    <mergeCell ref="O75:P75"/>
    <mergeCell ref="Q75:R75"/>
    <mergeCell ref="S75:U75"/>
    <mergeCell ref="B76:D76"/>
    <mergeCell ref="E76:F76"/>
    <mergeCell ref="G76:H76"/>
    <mergeCell ref="I76:J76"/>
    <mergeCell ref="K76:L76"/>
    <mergeCell ref="M76:N76"/>
    <mergeCell ref="O76:P76"/>
    <mergeCell ref="B75:D75"/>
    <mergeCell ref="E75:F75"/>
    <mergeCell ref="G75:H75"/>
    <mergeCell ref="I75:J75"/>
    <mergeCell ref="K75:L75"/>
    <mergeCell ref="M75:N75"/>
    <mergeCell ref="Q76:R76"/>
    <mergeCell ref="S76:U76"/>
    <mergeCell ref="B77:D77"/>
    <mergeCell ref="E77:F77"/>
    <mergeCell ref="G77:H77"/>
    <mergeCell ref="I77:J77"/>
    <mergeCell ref="K77:L77"/>
    <mergeCell ref="M77:N77"/>
    <mergeCell ref="O77:P77"/>
    <mergeCell ref="Q77:R77"/>
    <mergeCell ref="S77:U77"/>
    <mergeCell ref="B78:D78"/>
    <mergeCell ref="E78:F78"/>
    <mergeCell ref="G78:H78"/>
    <mergeCell ref="I78:J78"/>
    <mergeCell ref="K78:L78"/>
    <mergeCell ref="M78:N78"/>
    <mergeCell ref="O78:P78"/>
    <mergeCell ref="Q78:R78"/>
    <mergeCell ref="S78:U78"/>
    <mergeCell ref="A80:G80"/>
    <mergeCell ref="B81:D81"/>
    <mergeCell ref="E81:T81"/>
    <mergeCell ref="B82:D82"/>
    <mergeCell ref="E82:T82"/>
    <mergeCell ref="B83:D83"/>
    <mergeCell ref="F83:G83"/>
    <mergeCell ref="H83:I83"/>
    <mergeCell ref="L83:M83"/>
    <mergeCell ref="N83:P83"/>
    <mergeCell ref="B90:G90"/>
    <mergeCell ref="H90:I90"/>
    <mergeCell ref="L90:N90"/>
    <mergeCell ref="O90:P90"/>
    <mergeCell ref="Q90:R90"/>
    <mergeCell ref="S90:T90"/>
    <mergeCell ref="Q83:R83"/>
    <mergeCell ref="S83:T83"/>
    <mergeCell ref="B84:D84"/>
    <mergeCell ref="E84:T84"/>
    <mergeCell ref="B85:D88"/>
    <mergeCell ref="E85:T85"/>
    <mergeCell ref="E86:T86"/>
    <mergeCell ref="E87:T87"/>
    <mergeCell ref="E88:T88"/>
    <mergeCell ref="B92:G92"/>
    <mergeCell ref="H92:I92"/>
    <mergeCell ref="L92:N92"/>
    <mergeCell ref="O92:P92"/>
    <mergeCell ref="Q92:R92"/>
    <mergeCell ref="S92:T92"/>
    <mergeCell ref="B91:G91"/>
    <mergeCell ref="H91:I91"/>
    <mergeCell ref="L91:N91"/>
    <mergeCell ref="O91:P91"/>
    <mergeCell ref="Q91:R91"/>
    <mergeCell ref="S91:T91"/>
    <mergeCell ref="B95:E98"/>
    <mergeCell ref="G95:O95"/>
    <mergeCell ref="P95:S98"/>
    <mergeCell ref="G96:O96"/>
    <mergeCell ref="G97:O97"/>
    <mergeCell ref="F98:O98"/>
    <mergeCell ref="L93:N93"/>
    <mergeCell ref="O93:P93"/>
    <mergeCell ref="Q93:R93"/>
    <mergeCell ref="S93:T93"/>
    <mergeCell ref="B94:E94"/>
    <mergeCell ref="F94:O94"/>
    <mergeCell ref="P94:S94"/>
  </mergeCells>
  <dataValidations count="2">
    <dataValidation type="list"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formula1>$K$3:$K$17</formula1>
    </dataValidation>
    <dataValidation type="list" allowBlank="1" showInputMessage="1" showErrorMessage="1" sqref="H42:I4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WVP983082:WVQ983083">
      <formula1>$G$3:$G$38</formula1>
    </dataValidation>
  </dataValidations>
  <pageMargins left="0.7" right="0.7" top="0.75" bottom="0.75" header="0.3" footer="0.3"/>
  <pageSetup paperSize="9" scale="85" orientation="portrait" r:id="rId1"/>
  <rowBreaks count="1" manualBreakCount="1">
    <brk id="50" max="16383" man="1"/>
  </rowBreaks>
  <colBreaks count="1" manualBreakCount="1">
    <brk id="24" max="1048575" man="1"/>
  </col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معلومات!$I$9:$I$10</xm:f>
          </x14:formula1>
          <xm:sqref>G55:H78</xm:sqref>
        </x14:dataValidation>
        <x14:dataValidation type="list" allowBlank="1" showInputMessage="1" showErrorMessage="1">
          <x14:formula1>
            <xm:f>معلومات!$G$4:$G$12</xm:f>
          </x14:formula1>
          <xm:sqref>E55:F78</xm:sqref>
        </x14:dataValidation>
        <x14:dataValidation type="list" allowBlank="1" showInputMessage="1" showErrorMessage="1">
          <x14:formula1>
            <xm:f>معلومات!$E$4:$E$14</xm:f>
          </x14:formula1>
          <xm:sqref>A29:B39</xm:sqref>
        </x14:dataValidation>
        <x14:dataValidation type="list" allowBlank="1" showInputMessage="1" showErrorMessage="1">
          <x14:formula1>
            <xm:f>معلومات!$G$4:$G$11</xm:f>
          </x14:formula1>
          <xm:sqref>E29:T39</xm:sqref>
        </x14:dataValidation>
        <x14:dataValidation type="list" allowBlank="1" showInputMessage="1" showErrorMessage="1">
          <x14:formula1>
            <xm:f>معلومات!$K$4:$K$15</xm:f>
          </x14:formula1>
          <xm:sqref>C29:D39</xm:sqref>
        </x14:dataValidation>
        <x14:dataValidation type="list" allowBlank="1" showInputMessage="1" showErrorMessage="1">
          <x14:formula1>
            <xm:f>معلومات!$B$12:$B$191</xm:f>
          </x14:formula1>
          <xm:sqref>B55:D78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4"/>
  <sheetViews>
    <sheetView rightToLeft="1" view="pageBreakPreview" zoomScaleNormal="100" zoomScaleSheetLayoutView="100" workbookViewId="0">
      <selection activeCell="L49" sqref="L49:P49"/>
    </sheetView>
  </sheetViews>
  <sheetFormatPr baseColWidth="10" defaultColWidth="9" defaultRowHeight="15"/>
  <cols>
    <col min="1" max="1" width="4.42578125" customWidth="1"/>
    <col min="2" max="2" width="6.28515625" customWidth="1"/>
    <col min="3" max="9" width="4.42578125" customWidth="1"/>
    <col min="10" max="10" width="5" customWidth="1"/>
    <col min="11" max="11" width="4.42578125" customWidth="1"/>
    <col min="12" max="12" width="4.85546875" customWidth="1"/>
    <col min="13" max="13" width="4.42578125" customWidth="1"/>
    <col min="14" max="14" width="4.85546875" customWidth="1"/>
    <col min="15" max="15" width="4.42578125" customWidth="1"/>
    <col min="16" max="16" width="4.7109375" customWidth="1"/>
    <col min="17" max="17" width="4.42578125" customWidth="1"/>
    <col min="18" max="19" width="5" customWidth="1"/>
    <col min="20" max="20" width="4.42578125" customWidth="1"/>
    <col min="21" max="21" width="2.7109375" customWidth="1"/>
    <col min="22" max="23" width="3.42578125" customWidth="1"/>
    <col min="24" max="24" width="0.71093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2"/>
      <c r="E1" s="276" t="s">
        <v>0</v>
      </c>
      <c r="F1" s="276"/>
      <c r="G1" s="276"/>
      <c r="H1" s="276"/>
      <c r="I1" s="276"/>
      <c r="J1" s="276"/>
      <c r="K1" s="276"/>
      <c r="L1" s="276"/>
      <c r="M1" s="276"/>
      <c r="N1" s="1"/>
      <c r="O1" s="1"/>
      <c r="P1" s="1"/>
      <c r="Q1" s="1"/>
      <c r="R1" s="1"/>
      <c r="S1" s="1"/>
      <c r="T1" s="1"/>
    </row>
    <row r="2" spans="1:21" ht="15.75" customHeight="1">
      <c r="A2" s="1"/>
      <c r="B2" s="1"/>
      <c r="C2" s="1"/>
      <c r="D2" s="1"/>
      <c r="E2" s="2"/>
      <c r="F2" s="2"/>
      <c r="G2" s="277" t="s">
        <v>1</v>
      </c>
      <c r="H2" s="277"/>
      <c r="I2" s="277"/>
      <c r="J2" s="277"/>
      <c r="K2" s="277"/>
      <c r="L2" s="3"/>
      <c r="M2" s="1"/>
      <c r="N2" s="278" t="s">
        <v>2</v>
      </c>
      <c r="O2" s="279"/>
      <c r="P2" s="280" t="s">
        <v>323</v>
      </c>
      <c r="Q2" s="281"/>
      <c r="R2" s="282">
        <v>44475</v>
      </c>
      <c r="S2" s="283"/>
      <c r="T2" s="284"/>
    </row>
    <row r="3" spans="1:21" ht="15.75">
      <c r="A3" s="175" t="s">
        <v>3</v>
      </c>
      <c r="B3" s="175"/>
      <c r="C3" s="175"/>
      <c r="D3" s="175"/>
      <c r="E3" s="175"/>
      <c r="F3" s="4"/>
      <c r="G3" s="4"/>
      <c r="H3" s="1"/>
      <c r="I3" s="1"/>
      <c r="J3" s="1"/>
      <c r="K3" s="1"/>
      <c r="L3" s="1"/>
      <c r="M3" s="1"/>
      <c r="N3" s="285" t="s">
        <v>4</v>
      </c>
      <c r="O3" s="285"/>
      <c r="P3" s="286">
        <v>4</v>
      </c>
      <c r="Q3" s="286"/>
      <c r="R3" s="5" t="s">
        <v>141</v>
      </c>
      <c r="S3" s="6"/>
      <c r="T3" s="7"/>
    </row>
    <row r="4" spans="1:21" ht="15.75" thickBot="1">
      <c r="A4" s="175" t="s">
        <v>5</v>
      </c>
      <c r="B4" s="175"/>
      <c r="C4" s="175"/>
      <c r="D4" s="175"/>
      <c r="E4" s="175"/>
      <c r="F4" s="175"/>
      <c r="G4" s="287"/>
      <c r="H4" s="1"/>
      <c r="I4" s="1"/>
      <c r="J4" s="1"/>
      <c r="K4" s="1"/>
      <c r="L4" s="1"/>
      <c r="M4" s="1"/>
      <c r="N4" s="1"/>
      <c r="O4" s="1"/>
      <c r="P4" s="288" t="s">
        <v>6</v>
      </c>
      <c r="Q4" s="288"/>
      <c r="R4" s="288"/>
      <c r="S4" s="1"/>
      <c r="T4" s="1"/>
    </row>
    <row r="5" spans="1:21" ht="25.5" customHeight="1" thickBot="1">
      <c r="A5" s="1"/>
      <c r="B5" s="1"/>
      <c r="C5" s="1"/>
      <c r="D5" s="1"/>
      <c r="E5" s="1"/>
      <c r="F5" s="1"/>
      <c r="G5" s="266" t="s">
        <v>7</v>
      </c>
      <c r="H5" s="267"/>
      <c r="I5" s="267"/>
      <c r="J5" s="267"/>
      <c r="K5" s="267"/>
      <c r="L5" s="267"/>
      <c r="M5" s="267"/>
      <c r="N5" s="267"/>
      <c r="O5" s="268"/>
      <c r="P5" s="1"/>
      <c r="Q5" s="1"/>
      <c r="R5" s="1"/>
      <c r="S5" s="1"/>
      <c r="T5" s="1"/>
    </row>
    <row r="6" spans="1:21" ht="25.5" customHeight="1" thickBot="1">
      <c r="A6" s="1"/>
      <c r="B6" s="1"/>
      <c r="C6" s="1"/>
      <c r="D6" s="1"/>
      <c r="E6" s="1"/>
      <c r="F6" s="1"/>
      <c r="G6" s="8"/>
      <c r="H6" s="8"/>
      <c r="I6" s="8"/>
      <c r="J6" s="8"/>
      <c r="K6" s="8"/>
      <c r="L6" s="8"/>
      <c r="M6" s="8"/>
      <c r="N6" s="8"/>
      <c r="O6" s="8"/>
      <c r="P6" s="1"/>
      <c r="Q6" s="1"/>
      <c r="R6" s="1"/>
      <c r="S6" s="1"/>
      <c r="T6" s="1"/>
    </row>
    <row r="7" spans="1:21" ht="16.5" customHeight="1" thickTop="1" thickBot="1">
      <c r="A7" s="9"/>
      <c r="B7" s="9"/>
      <c r="C7" s="269" t="s">
        <v>8</v>
      </c>
      <c r="D7" s="269"/>
      <c r="E7" s="269"/>
      <c r="F7" s="269"/>
      <c r="G7" s="269"/>
      <c r="H7" s="269"/>
      <c r="I7" s="269"/>
      <c r="J7" s="269"/>
      <c r="K7" s="269"/>
      <c r="L7" s="269" t="s">
        <v>9</v>
      </c>
      <c r="M7" s="269"/>
      <c r="N7" s="269"/>
      <c r="O7" s="269"/>
      <c r="P7" s="269"/>
      <c r="Q7" s="269"/>
      <c r="R7" s="269"/>
      <c r="S7" s="269"/>
      <c r="T7" s="269"/>
      <c r="U7" s="1"/>
    </row>
    <row r="8" spans="1:21" ht="16.5" thickTop="1" thickBot="1">
      <c r="A8" s="270" t="s">
        <v>10</v>
      </c>
      <c r="B8" s="10" t="s">
        <v>11</v>
      </c>
      <c r="C8" s="272" t="s">
        <v>12</v>
      </c>
      <c r="D8" s="272"/>
      <c r="E8" s="272"/>
      <c r="F8" s="260" t="s">
        <v>13</v>
      </c>
      <c r="G8" s="261"/>
      <c r="H8" s="273"/>
      <c r="I8" s="263" t="s">
        <v>14</v>
      </c>
      <c r="J8" s="264"/>
      <c r="K8" s="265"/>
      <c r="L8" s="274" t="s">
        <v>12</v>
      </c>
      <c r="M8" s="264"/>
      <c r="N8" s="275"/>
      <c r="O8" s="260" t="s">
        <v>13</v>
      </c>
      <c r="P8" s="261"/>
      <c r="Q8" s="262"/>
      <c r="R8" s="263" t="s">
        <v>14</v>
      </c>
      <c r="S8" s="264"/>
      <c r="T8" s="265"/>
      <c r="U8" s="1"/>
    </row>
    <row r="9" spans="1:21" ht="16.5" thickTop="1" thickBot="1">
      <c r="A9" s="271"/>
      <c r="B9" s="11" t="s">
        <v>15</v>
      </c>
      <c r="C9" s="12" t="s">
        <v>16</v>
      </c>
      <c r="D9" s="13" t="s">
        <v>17</v>
      </c>
      <c r="E9" s="14" t="s">
        <v>18</v>
      </c>
      <c r="F9" s="12" t="s">
        <v>16</v>
      </c>
      <c r="G9" s="13" t="s">
        <v>17</v>
      </c>
      <c r="H9" s="14" t="s">
        <v>18</v>
      </c>
      <c r="I9" s="12" t="s">
        <v>16</v>
      </c>
      <c r="J9" s="15" t="s">
        <v>17</v>
      </c>
      <c r="K9" s="16" t="s">
        <v>18</v>
      </c>
      <c r="L9" s="17" t="s">
        <v>16</v>
      </c>
      <c r="M9" s="15" t="s">
        <v>17</v>
      </c>
      <c r="N9" s="16" t="s">
        <v>18</v>
      </c>
      <c r="O9" s="17" t="s">
        <v>16</v>
      </c>
      <c r="P9" s="15" t="s">
        <v>17</v>
      </c>
      <c r="Q9" s="16" t="s">
        <v>18</v>
      </c>
      <c r="R9" s="18" t="s">
        <v>16</v>
      </c>
      <c r="S9" s="19" t="s">
        <v>17</v>
      </c>
      <c r="T9" s="20" t="s">
        <v>18</v>
      </c>
      <c r="U9" s="1"/>
    </row>
    <row r="10" spans="1:21" ht="18.75" customHeight="1" thickBot="1">
      <c r="A10" s="254" t="s">
        <v>19</v>
      </c>
      <c r="B10" s="21" t="s">
        <v>20</v>
      </c>
      <c r="C10" s="22">
        <v>6</v>
      </c>
      <c r="D10" s="23">
        <v>7</v>
      </c>
      <c r="E10" s="24">
        <f>SUM(C10:D10)</f>
        <v>13</v>
      </c>
      <c r="F10" s="25">
        <v>0</v>
      </c>
      <c r="G10" s="23">
        <v>3</v>
      </c>
      <c r="H10" s="24">
        <f>SUM(F10:G10)</f>
        <v>3</v>
      </c>
      <c r="I10" s="25">
        <f>C10+F10</f>
        <v>6</v>
      </c>
      <c r="J10" s="26">
        <f>D10+G10</f>
        <v>10</v>
      </c>
      <c r="K10" s="27">
        <f>SUM(I10:J10)</f>
        <v>16</v>
      </c>
      <c r="L10" s="28">
        <f>SUMPRODUCT((E55:E86="4م1ف1")*(G55:G86="ن")*(V55:V86="ذ"))</f>
        <v>0</v>
      </c>
      <c r="M10" s="28">
        <f>SUMPRODUCT((E55:E86="4م1ف1")*(G55:G86="ن")*(V55:V86="أ"))</f>
        <v>0</v>
      </c>
      <c r="N10" s="29">
        <f>SUM(L10:M10)</f>
        <v>0</v>
      </c>
      <c r="O10" s="30">
        <f>SUMPRODUCT((E55:E86="4م1ف1")*(G55:G86="خ")*(V55:V86="ذ"))</f>
        <v>0</v>
      </c>
      <c r="P10" s="31">
        <f>SUMPRODUCT((E55:E86="4م1ف1")*(G55:G86="خ")*(V55:V86="أ"))</f>
        <v>0</v>
      </c>
      <c r="Q10" s="29">
        <f>SUM(O10:P10)</f>
        <v>0</v>
      </c>
      <c r="R10" s="30">
        <f>L10+O10</f>
        <v>0</v>
      </c>
      <c r="S10" s="31">
        <f>M10:M11</f>
        <v>0</v>
      </c>
      <c r="T10" s="29">
        <f>SUM(R10:S10)</f>
        <v>0</v>
      </c>
      <c r="U10" s="1"/>
    </row>
    <row r="11" spans="1:21" ht="16.5" thickBot="1">
      <c r="A11" s="255"/>
      <c r="B11" s="21" t="s">
        <v>21</v>
      </c>
      <c r="C11" s="22">
        <v>5</v>
      </c>
      <c r="D11" s="23">
        <v>10</v>
      </c>
      <c r="E11" s="24">
        <f>SUM(C11:D11)</f>
        <v>15</v>
      </c>
      <c r="F11" s="25">
        <v>0</v>
      </c>
      <c r="G11" s="23">
        <v>1</v>
      </c>
      <c r="H11" s="24">
        <f>SUM(F11:G11)</f>
        <v>1</v>
      </c>
      <c r="I11" s="25">
        <f>C11+F11</f>
        <v>5</v>
      </c>
      <c r="J11" s="26">
        <f>D11+G11</f>
        <v>11</v>
      </c>
      <c r="K11" s="27">
        <f>SUM(I11:J11)</f>
        <v>16</v>
      </c>
      <c r="L11" s="28">
        <f>SUMPRODUCT((E55:E86="4م1ف2")*(G55:G86="ن")*(V55:V86="ذ"))</f>
        <v>0</v>
      </c>
      <c r="M11" s="28">
        <f>SUMPRODUCT((E55:E86="4م1ف2")*(G55:G86="ن")*(V55:V86="أ"))</f>
        <v>0</v>
      </c>
      <c r="N11" s="29">
        <f>SUM(L11:M11)</f>
        <v>0</v>
      </c>
      <c r="O11" s="30">
        <f>SUMPRODUCT((E56:E87="4م1ف2")*(G56:G87="خ")*(V56:V87="ذ"))</f>
        <v>0</v>
      </c>
      <c r="P11" s="31">
        <f>SUMPRODUCT((E56:E87="4م1ف2")*(G56:G87="خ")*(V56:V87="أ"))</f>
        <v>0</v>
      </c>
      <c r="Q11" s="29">
        <f>SUM(O11:P11)</f>
        <v>0</v>
      </c>
      <c r="R11" s="30">
        <f>L11+O11</f>
        <v>0</v>
      </c>
      <c r="S11" s="31">
        <f>M11+P11</f>
        <v>0</v>
      </c>
      <c r="T11" s="29">
        <f>SUM(R11:S11)</f>
        <v>0</v>
      </c>
      <c r="U11" s="1"/>
    </row>
    <row r="12" spans="1:21">
      <c r="A12" s="256"/>
      <c r="B12" s="32"/>
      <c r="C12" s="33"/>
      <c r="D12" s="34"/>
      <c r="E12" s="24"/>
      <c r="F12" s="33"/>
      <c r="G12" s="34"/>
      <c r="H12" s="35"/>
      <c r="I12" s="25"/>
      <c r="J12" s="34"/>
      <c r="K12" s="27"/>
      <c r="L12" s="28"/>
      <c r="M12" s="28"/>
      <c r="N12" s="36"/>
      <c r="O12" s="37"/>
      <c r="P12" s="38"/>
      <c r="Q12" s="36"/>
      <c r="R12" s="37"/>
      <c r="S12" s="38"/>
      <c r="T12" s="36"/>
      <c r="U12" s="1"/>
    </row>
    <row r="13" spans="1:21" ht="15.75" thickBot="1">
      <c r="A13" s="252" t="s">
        <v>139</v>
      </c>
      <c r="B13" s="253"/>
      <c r="C13" s="39">
        <f t="shared" ref="C13:K13" si="0">SUM(C10:C12)</f>
        <v>11</v>
      </c>
      <c r="D13" s="40">
        <f t="shared" si="0"/>
        <v>17</v>
      </c>
      <c r="E13" s="41">
        <f t="shared" si="0"/>
        <v>28</v>
      </c>
      <c r="F13" s="39">
        <f t="shared" si="0"/>
        <v>0</v>
      </c>
      <c r="G13" s="40">
        <f t="shared" si="0"/>
        <v>4</v>
      </c>
      <c r="H13" s="41">
        <f t="shared" si="0"/>
        <v>4</v>
      </c>
      <c r="I13" s="39">
        <f t="shared" si="0"/>
        <v>11</v>
      </c>
      <c r="J13" s="40">
        <f t="shared" si="0"/>
        <v>21</v>
      </c>
      <c r="K13" s="41">
        <f t="shared" si="0"/>
        <v>32</v>
      </c>
      <c r="L13" s="123">
        <f>L11+L10</f>
        <v>0</v>
      </c>
      <c r="M13" s="42">
        <f>M11+M10</f>
        <v>0</v>
      </c>
      <c r="N13" s="43">
        <f>N10+N11</f>
        <v>0</v>
      </c>
      <c r="O13" s="123">
        <f>SUM(O10:O11)</f>
        <v>0</v>
      </c>
      <c r="P13" s="42">
        <f>SUM(P10:P11)</f>
        <v>0</v>
      </c>
      <c r="Q13" s="43">
        <f>Q10+Q11</f>
        <v>0</v>
      </c>
      <c r="R13" s="123">
        <f>SUM(R10:R11)</f>
        <v>0</v>
      </c>
      <c r="S13" s="42">
        <f>SUM(S10:S11)</f>
        <v>0</v>
      </c>
      <c r="T13" s="36">
        <f>SUM(R13:S13)</f>
        <v>0</v>
      </c>
      <c r="U13" s="1"/>
    </row>
    <row r="14" spans="1:21">
      <c r="A14" s="254" t="s">
        <v>22</v>
      </c>
      <c r="B14" s="44" t="s">
        <v>23</v>
      </c>
      <c r="C14" s="45">
        <v>9</v>
      </c>
      <c r="D14" s="26">
        <v>12</v>
      </c>
      <c r="E14" s="27">
        <f t="shared" ref="E14:E24" si="1">SUM(C14:D14)</f>
        <v>21</v>
      </c>
      <c r="F14" s="45">
        <v>0</v>
      </c>
      <c r="G14" s="26">
        <v>1</v>
      </c>
      <c r="H14" s="27">
        <f t="shared" ref="H14:H24" si="2">SUM(F14:G14)</f>
        <v>1</v>
      </c>
      <c r="I14" s="45">
        <f>C14+F14</f>
        <v>9</v>
      </c>
      <c r="J14" s="26">
        <f>D14+G14</f>
        <v>13</v>
      </c>
      <c r="K14" s="27">
        <f>SUM(I14:J14)</f>
        <v>22</v>
      </c>
      <c r="L14" s="30">
        <f>SUMPRODUCT((E55:E86="3م1")*(G55:G86="ن")*(V55:V86="ذ"))</f>
        <v>0</v>
      </c>
      <c r="M14" s="31">
        <f>SUMPRODUCT((E55:E86="3م1")*(G55:G86="ن")*(V55:V86="أ"))</f>
        <v>0</v>
      </c>
      <c r="N14" s="29">
        <f>SUM(L14:M14)</f>
        <v>0</v>
      </c>
      <c r="O14" s="30">
        <f>SUMPRODUCT((E55:E86="3م1")*(G55:G86="خ")*(V55:V86="ذ"))</f>
        <v>0</v>
      </c>
      <c r="P14" s="31">
        <f>SUMPRODUCT((E55:E86="3م1")*(G55:G86="خ")*(V55:V86="أ"))</f>
        <v>0</v>
      </c>
      <c r="Q14" s="29">
        <f>SUM(O14:P14)</f>
        <v>0</v>
      </c>
      <c r="R14" s="30">
        <f>L14+O14</f>
        <v>0</v>
      </c>
      <c r="S14" s="31">
        <f>M14+P14</f>
        <v>0</v>
      </c>
      <c r="T14" s="29">
        <f>SUM(R14:S14)</f>
        <v>0</v>
      </c>
      <c r="U14" s="1"/>
    </row>
    <row r="15" spans="1:21">
      <c r="A15" s="255"/>
      <c r="B15" s="44" t="s">
        <v>24</v>
      </c>
      <c r="C15" s="45">
        <v>7</v>
      </c>
      <c r="D15" s="26">
        <v>12</v>
      </c>
      <c r="E15" s="27">
        <f t="shared" si="1"/>
        <v>19</v>
      </c>
      <c r="F15" s="45">
        <v>1</v>
      </c>
      <c r="G15" s="26">
        <v>2</v>
      </c>
      <c r="H15" s="27">
        <f t="shared" si="2"/>
        <v>3</v>
      </c>
      <c r="I15" s="45">
        <f>C15+F15</f>
        <v>8</v>
      </c>
      <c r="J15" s="26">
        <f>D15+G15</f>
        <v>14</v>
      </c>
      <c r="K15" s="27">
        <f>SUM(I15:J15)</f>
        <v>22</v>
      </c>
      <c r="L15" s="30">
        <f>SUMPRODUCT((E55:E86="3م2")*(G55:G86="ن")*(V55:V86="ذ"))</f>
        <v>0</v>
      </c>
      <c r="M15" s="31">
        <f>SUMPRODUCT((E55:E86="3م2")*(G55:G86="ن")*(V55:V86="أ"))</f>
        <v>0</v>
      </c>
      <c r="N15" s="29">
        <f>SUM(L15:M15)</f>
        <v>0</v>
      </c>
      <c r="O15" s="30">
        <f>SUMPRODUCT((E55:E86="3م2")*(G55:G86="خ")*(V55:V86="ذ"))</f>
        <v>0</v>
      </c>
      <c r="P15" s="31">
        <f>SUMPRODUCT((E55:E86="3م2")*(G55:G86="خ")*(V55:V86="أ"))</f>
        <v>0</v>
      </c>
      <c r="Q15" s="29">
        <f>SUM(O15:P15)</f>
        <v>0</v>
      </c>
      <c r="R15" s="30">
        <f>L15+O15</f>
        <v>0</v>
      </c>
      <c r="S15" s="31">
        <f>M15+P15</f>
        <v>0</v>
      </c>
      <c r="T15" s="29">
        <f>SUM(R15:S15)</f>
        <v>0</v>
      </c>
      <c r="U15" s="1"/>
    </row>
    <row r="16" spans="1:21">
      <c r="A16" s="256"/>
      <c r="B16" s="32"/>
      <c r="C16" s="33"/>
      <c r="D16" s="34"/>
      <c r="E16" s="35"/>
      <c r="F16" s="33"/>
      <c r="G16" s="34"/>
      <c r="H16" s="35"/>
      <c r="I16" s="33"/>
      <c r="J16" s="34"/>
      <c r="K16" s="35"/>
      <c r="L16" s="37"/>
      <c r="M16" s="38"/>
      <c r="N16" s="36"/>
      <c r="O16" s="37"/>
      <c r="P16" s="38"/>
      <c r="Q16" s="36"/>
      <c r="R16" s="37"/>
      <c r="S16" s="38"/>
      <c r="T16" s="36"/>
      <c r="U16" s="1"/>
    </row>
    <row r="17" spans="1:27" ht="15.75" thickBot="1">
      <c r="A17" s="252" t="s">
        <v>139</v>
      </c>
      <c r="B17" s="253"/>
      <c r="C17" s="39">
        <f>SUM(C14:C16)</f>
        <v>16</v>
      </c>
      <c r="D17" s="40">
        <f>SUM(D14:D16)</f>
        <v>24</v>
      </c>
      <c r="E17" s="41">
        <f>E14+E15+E16</f>
        <v>40</v>
      </c>
      <c r="F17" s="39">
        <f>SUM(F14:F16)</f>
        <v>1</v>
      </c>
      <c r="G17" s="40">
        <f>SUM(G14:G16)</f>
        <v>3</v>
      </c>
      <c r="H17" s="41">
        <f>H14+H15+H16</f>
        <v>4</v>
      </c>
      <c r="I17" s="39">
        <f>SUM(I14:I16)</f>
        <v>17</v>
      </c>
      <c r="J17" s="40">
        <f>SUM(J14:J16)</f>
        <v>27</v>
      </c>
      <c r="K17" s="41">
        <f>SUM(I17:J17)</f>
        <v>44</v>
      </c>
      <c r="L17" s="123">
        <f>SUM(L14:L16)</f>
        <v>0</v>
      </c>
      <c r="M17" s="42">
        <f>SUM(M14:M16)</f>
        <v>0</v>
      </c>
      <c r="N17" s="43">
        <f>N14+N15+N16</f>
        <v>0</v>
      </c>
      <c r="O17" s="123">
        <f>SUM(O14:O16)</f>
        <v>0</v>
      </c>
      <c r="P17" s="42">
        <f>SUM(P14:P16)</f>
        <v>0</v>
      </c>
      <c r="Q17" s="43">
        <f>Q14+Q15+Q16</f>
        <v>0</v>
      </c>
      <c r="R17" s="123">
        <f>SUM(R14:R16)</f>
        <v>0</v>
      </c>
      <c r="S17" s="42">
        <f>SUM(S14:S16)</f>
        <v>0</v>
      </c>
      <c r="T17" s="43">
        <f>Q17+N17</f>
        <v>0</v>
      </c>
      <c r="U17" s="1"/>
    </row>
    <row r="18" spans="1:27">
      <c r="A18" s="254" t="s">
        <v>25</v>
      </c>
      <c r="B18" s="44" t="s">
        <v>146</v>
      </c>
      <c r="C18" s="45">
        <v>8</v>
      </c>
      <c r="D18" s="26">
        <v>7</v>
      </c>
      <c r="E18" s="27">
        <f t="shared" si="1"/>
        <v>15</v>
      </c>
      <c r="F18" s="45">
        <v>0</v>
      </c>
      <c r="G18" s="26">
        <v>1</v>
      </c>
      <c r="H18" s="27">
        <f t="shared" si="2"/>
        <v>1</v>
      </c>
      <c r="I18" s="45">
        <f>C18+F18</f>
        <v>8</v>
      </c>
      <c r="J18" s="26">
        <f>D18+G18</f>
        <v>8</v>
      </c>
      <c r="K18" s="27">
        <f t="shared" ref="K18:K25" si="3">SUM(I18:J18)</f>
        <v>16</v>
      </c>
      <c r="L18" s="30">
        <f>SUMPRODUCT((E55:E86="2م1ف1")*(G55:G86="ن")*(V55:V86="ذ"))</f>
        <v>0</v>
      </c>
      <c r="M18" s="31">
        <f>SUMPRODUCT((E55:E86="2م1ف1")*(G55:G86="ن")*(V55:V86="أ"))</f>
        <v>0</v>
      </c>
      <c r="N18" s="29">
        <f>SUM(L18:M18)</f>
        <v>0</v>
      </c>
      <c r="O18" s="30">
        <f>SUMPRODUCT((E55:E86="2م1ف1")*(G55:G86="خ")*(V55:V86="ذ"))</f>
        <v>0</v>
      </c>
      <c r="P18" s="31">
        <f>SUMPRODUCT((E55:E86="2م1ف1")*(G55:G86="خ")*(V55:V86="أ"))</f>
        <v>0</v>
      </c>
      <c r="Q18" s="29">
        <f>SUM(O18:P18)</f>
        <v>0</v>
      </c>
      <c r="R18" s="30">
        <f>L18+O18</f>
        <v>0</v>
      </c>
      <c r="S18" s="31">
        <f>M18+P18</f>
        <v>0</v>
      </c>
      <c r="T18" s="29">
        <f>S18+R18</f>
        <v>0</v>
      </c>
      <c r="U18" s="1"/>
    </row>
    <row r="19" spans="1:27">
      <c r="A19" s="255"/>
      <c r="B19" s="32" t="s">
        <v>147</v>
      </c>
      <c r="C19" s="33">
        <v>7</v>
      </c>
      <c r="D19" s="34">
        <v>9</v>
      </c>
      <c r="E19" s="35">
        <f t="shared" si="1"/>
        <v>16</v>
      </c>
      <c r="F19" s="33">
        <v>0</v>
      </c>
      <c r="G19" s="34">
        <v>0</v>
      </c>
      <c r="H19" s="35">
        <f t="shared" si="2"/>
        <v>0</v>
      </c>
      <c r="I19" s="33">
        <f>C19+F19</f>
        <v>7</v>
      </c>
      <c r="J19" s="34">
        <f>D19+G19</f>
        <v>9</v>
      </c>
      <c r="K19" s="35">
        <f t="shared" si="3"/>
        <v>16</v>
      </c>
      <c r="L19" s="37">
        <f>SUMPRODUCT((E55:E86="2م2")*(G55:G86="ن")*(V55:V86="ذ"))</f>
        <v>0</v>
      </c>
      <c r="M19" s="38">
        <f>SUMPRODUCT((E55:E86="2م1ف2")*(G55:G86="ن")*(V55:V86="أ"))</f>
        <v>0</v>
      </c>
      <c r="N19" s="36">
        <f>SUM(L19:M19)</f>
        <v>0</v>
      </c>
      <c r="O19" s="37">
        <f>SUMPRODUCT((E55:E86="2م1ف2")*(G55:G86="خ")*(V55:V86="ذ"))</f>
        <v>0</v>
      </c>
      <c r="P19" s="38">
        <f>SUMPRODUCT((E55:E86="2م1ف2")*(G55:G86="خ")*(V55:V86="أ"))</f>
        <v>0</v>
      </c>
      <c r="Q19" s="36">
        <f>SUM(O19:P19)</f>
        <v>0</v>
      </c>
      <c r="R19" s="37">
        <f>L19+O19</f>
        <v>0</v>
      </c>
      <c r="S19" s="38">
        <f>M19+P19</f>
        <v>0</v>
      </c>
      <c r="T19" s="36">
        <f>SUM(R19:S19)</f>
        <v>0</v>
      </c>
      <c r="U19" s="1"/>
    </row>
    <row r="20" spans="1:27">
      <c r="A20" s="256"/>
      <c r="B20" s="32"/>
      <c r="C20" s="33"/>
      <c r="D20" s="34"/>
      <c r="E20" s="35"/>
      <c r="F20" s="33"/>
      <c r="G20" s="34"/>
      <c r="H20" s="35"/>
      <c r="I20" s="33"/>
      <c r="J20" s="34"/>
      <c r="K20" s="35"/>
      <c r="L20" s="37"/>
      <c r="M20" s="38"/>
      <c r="N20" s="36"/>
      <c r="O20" s="37"/>
      <c r="P20" s="38"/>
      <c r="Q20" s="36"/>
      <c r="R20" s="37"/>
      <c r="S20" s="38"/>
      <c r="T20" s="36"/>
      <c r="U20" s="1"/>
    </row>
    <row r="21" spans="1:27" ht="15.75" thickBot="1">
      <c r="A21" s="252" t="s">
        <v>139</v>
      </c>
      <c r="B21" s="253"/>
      <c r="C21" s="39">
        <f t="shared" ref="C21:J21" si="4">SUM(C18:C20)</f>
        <v>15</v>
      </c>
      <c r="D21" s="40">
        <f t="shared" si="4"/>
        <v>16</v>
      </c>
      <c r="E21" s="41">
        <f t="shared" si="4"/>
        <v>31</v>
      </c>
      <c r="F21" s="39">
        <f t="shared" si="4"/>
        <v>0</v>
      </c>
      <c r="G21" s="40">
        <f t="shared" si="4"/>
        <v>1</v>
      </c>
      <c r="H21" s="41">
        <f t="shared" si="4"/>
        <v>1</v>
      </c>
      <c r="I21" s="39">
        <f t="shared" si="4"/>
        <v>15</v>
      </c>
      <c r="J21" s="40">
        <f t="shared" si="4"/>
        <v>17</v>
      </c>
      <c r="K21" s="41">
        <f t="shared" si="3"/>
        <v>32</v>
      </c>
      <c r="L21" s="123">
        <f t="shared" ref="L21:T21" si="5">SUM(L18:L20)</f>
        <v>0</v>
      </c>
      <c r="M21" s="42">
        <f t="shared" si="5"/>
        <v>0</v>
      </c>
      <c r="N21" s="43">
        <f t="shared" si="5"/>
        <v>0</v>
      </c>
      <c r="O21" s="123">
        <f t="shared" si="5"/>
        <v>0</v>
      </c>
      <c r="P21" s="42">
        <f t="shared" si="5"/>
        <v>0</v>
      </c>
      <c r="Q21" s="43">
        <f t="shared" si="5"/>
        <v>0</v>
      </c>
      <c r="R21" s="123">
        <f t="shared" si="5"/>
        <v>0</v>
      </c>
      <c r="S21" s="42">
        <f t="shared" si="5"/>
        <v>0</v>
      </c>
      <c r="T21" s="43">
        <f t="shared" si="5"/>
        <v>0</v>
      </c>
      <c r="U21" s="1"/>
    </row>
    <row r="22" spans="1:27">
      <c r="A22" s="254" t="s">
        <v>28</v>
      </c>
      <c r="B22" s="44" t="s">
        <v>29</v>
      </c>
      <c r="C22" s="45">
        <v>4</v>
      </c>
      <c r="D22" s="26">
        <v>0</v>
      </c>
      <c r="E22" s="27">
        <f t="shared" si="1"/>
        <v>4</v>
      </c>
      <c r="F22" s="45">
        <v>8</v>
      </c>
      <c r="G22" s="26">
        <v>8</v>
      </c>
      <c r="H22" s="27">
        <f t="shared" si="2"/>
        <v>16</v>
      </c>
      <c r="I22" s="45">
        <f t="shared" ref="I22:J24" si="6">C22+F22</f>
        <v>12</v>
      </c>
      <c r="J22" s="26">
        <f t="shared" si="6"/>
        <v>8</v>
      </c>
      <c r="K22" s="27">
        <f t="shared" si="3"/>
        <v>20</v>
      </c>
      <c r="L22" s="30">
        <f>SUMPRODUCT((E55:E86="1م1ف1")*(G55:G86="ن")*(V55:V86="ذ"))</f>
        <v>0</v>
      </c>
      <c r="M22" s="31">
        <f>SUMPRODUCT((E55:E86="1م1ف1")*(G55:G86="ن")*(V55:V86="أ"))</f>
        <v>0</v>
      </c>
      <c r="N22" s="29">
        <f>SUM(L22:M22)</f>
        <v>0</v>
      </c>
      <c r="O22" s="30">
        <f>SUMPRODUCT((E55:E86="1م1ف1")*(G55:G86="خ")*(V55:V86="ذ"))</f>
        <v>0</v>
      </c>
      <c r="P22" s="31">
        <f>SUMPRODUCT((E55:E86="1م1ف1")*(G55:G86="خ")*(V55:V86="أ"))</f>
        <v>0</v>
      </c>
      <c r="Q22" s="29">
        <f>SUM(O22:P22)</f>
        <v>0</v>
      </c>
      <c r="R22" s="30">
        <f t="shared" ref="R22:S24" si="7">L22+O22</f>
        <v>0</v>
      </c>
      <c r="S22" s="31">
        <f t="shared" si="7"/>
        <v>0</v>
      </c>
      <c r="T22" s="29">
        <f>SUM(R22:S22)</f>
        <v>0</v>
      </c>
      <c r="U22" s="1"/>
    </row>
    <row r="23" spans="1:27">
      <c r="A23" s="255"/>
      <c r="B23" s="32" t="s">
        <v>144</v>
      </c>
      <c r="C23" s="33">
        <v>4</v>
      </c>
      <c r="D23" s="34">
        <v>0</v>
      </c>
      <c r="E23" s="35">
        <f t="shared" si="1"/>
        <v>4</v>
      </c>
      <c r="F23" s="33">
        <v>6</v>
      </c>
      <c r="G23" s="34">
        <v>9</v>
      </c>
      <c r="H23" s="35">
        <f t="shared" si="2"/>
        <v>15</v>
      </c>
      <c r="I23" s="33">
        <f t="shared" si="6"/>
        <v>10</v>
      </c>
      <c r="J23" s="26">
        <f t="shared" si="6"/>
        <v>9</v>
      </c>
      <c r="K23" s="35">
        <f t="shared" si="3"/>
        <v>19</v>
      </c>
      <c r="L23" s="37">
        <f>SUMPRODUCT((E55:E86="1م2ف1")*(G55:G86="ن")*(V55:V86="ذ"))</f>
        <v>0</v>
      </c>
      <c r="M23" s="38">
        <f>SUMPRODUCT((E55:E86="1م2ف1")*(G55:G86="ن")*(V55:V86="أ"))</f>
        <v>0</v>
      </c>
      <c r="N23" s="36">
        <f>SUM(L23:M23)</f>
        <v>0</v>
      </c>
      <c r="O23" s="37">
        <f>SUMPRODUCT((E55:E86="1م2ف1")*(G55:G86="خ")*(V55:V86="ذ"))</f>
        <v>0</v>
      </c>
      <c r="P23" s="38">
        <f>SUMPRODUCT((E55:E86="1م2ف1")*(G55:G86="خ")*(V55:V86="أ"))</f>
        <v>0</v>
      </c>
      <c r="Q23" s="36">
        <f>SUM(O23:P23)</f>
        <v>0</v>
      </c>
      <c r="R23" s="37">
        <f t="shared" si="7"/>
        <v>0</v>
      </c>
      <c r="S23" s="38">
        <f t="shared" si="7"/>
        <v>0</v>
      </c>
      <c r="T23" s="36">
        <f>SUM(R23:S23)</f>
        <v>0</v>
      </c>
      <c r="U23" s="1"/>
      <c r="AA23" t="s">
        <v>30</v>
      </c>
    </row>
    <row r="24" spans="1:27">
      <c r="A24" s="256"/>
      <c r="B24" s="32" t="s">
        <v>145</v>
      </c>
      <c r="C24" s="33">
        <v>4</v>
      </c>
      <c r="D24" s="34">
        <v>1</v>
      </c>
      <c r="E24" s="35">
        <f t="shared" si="1"/>
        <v>5</v>
      </c>
      <c r="F24" s="33">
        <v>5</v>
      </c>
      <c r="G24" s="34">
        <v>9</v>
      </c>
      <c r="H24" s="35">
        <f t="shared" si="2"/>
        <v>14</v>
      </c>
      <c r="I24" s="33">
        <f t="shared" si="6"/>
        <v>9</v>
      </c>
      <c r="J24" s="26">
        <f t="shared" si="6"/>
        <v>10</v>
      </c>
      <c r="K24" s="35">
        <f t="shared" si="3"/>
        <v>19</v>
      </c>
      <c r="L24" s="37">
        <f>SUMPRODUCT((E56:E87="1م2ف2")*(G56:G87="ن")*(V56:V87="ذ"))</f>
        <v>0</v>
      </c>
      <c r="M24" s="38">
        <f>SUMPRODUCT((E56:E87="1م2ف2")*(G56:G87="ن")*(V56:V87="أ"))</f>
        <v>0</v>
      </c>
      <c r="N24" s="36">
        <f>SUM(L24:M24)</f>
        <v>0</v>
      </c>
      <c r="O24" s="37">
        <f>SUMPRODUCT((E55:E86="1م2ف2")*(G55:G86="خ")*(V55:V86="ذ"))</f>
        <v>0</v>
      </c>
      <c r="P24" s="38">
        <f>SUMPRODUCT((E55:E86="1م2ف2")*(G55:G86="خ")*(V55:V86="أ"))</f>
        <v>0</v>
      </c>
      <c r="Q24" s="36">
        <f>SUM(O24:P24)</f>
        <v>0</v>
      </c>
      <c r="R24" s="37">
        <f t="shared" si="7"/>
        <v>0</v>
      </c>
      <c r="S24" s="38">
        <f t="shared" si="7"/>
        <v>0</v>
      </c>
      <c r="T24" s="36">
        <f>SUM(R24:S24)</f>
        <v>0</v>
      </c>
      <c r="U24" s="1"/>
    </row>
    <row r="25" spans="1:27" ht="15.75" thickBot="1">
      <c r="A25" s="252" t="s">
        <v>139</v>
      </c>
      <c r="B25" s="253"/>
      <c r="C25" s="39">
        <f t="shared" ref="C25:J25" si="8">SUM(C22:C24)</f>
        <v>12</v>
      </c>
      <c r="D25" s="40">
        <f t="shared" si="8"/>
        <v>1</v>
      </c>
      <c r="E25" s="41">
        <f t="shared" si="8"/>
        <v>13</v>
      </c>
      <c r="F25" s="39">
        <f t="shared" si="8"/>
        <v>19</v>
      </c>
      <c r="G25" s="40">
        <f t="shared" si="8"/>
        <v>26</v>
      </c>
      <c r="H25" s="41">
        <f t="shared" si="8"/>
        <v>45</v>
      </c>
      <c r="I25" s="39">
        <f t="shared" si="8"/>
        <v>31</v>
      </c>
      <c r="J25" s="40">
        <f t="shared" si="8"/>
        <v>27</v>
      </c>
      <c r="K25" s="41">
        <f t="shared" si="3"/>
        <v>58</v>
      </c>
      <c r="L25" s="123">
        <f t="shared" ref="L25:S25" si="9">SUM(L22:L24)</f>
        <v>0</v>
      </c>
      <c r="M25" s="42">
        <f t="shared" si="9"/>
        <v>0</v>
      </c>
      <c r="N25" s="43">
        <f t="shared" si="9"/>
        <v>0</v>
      </c>
      <c r="O25" s="123">
        <f t="shared" si="9"/>
        <v>0</v>
      </c>
      <c r="P25" s="42">
        <f t="shared" si="9"/>
        <v>0</v>
      </c>
      <c r="Q25" s="43">
        <f t="shared" si="9"/>
        <v>0</v>
      </c>
      <c r="R25" s="123">
        <f t="shared" si="9"/>
        <v>0</v>
      </c>
      <c r="S25" s="42">
        <f t="shared" si="9"/>
        <v>0</v>
      </c>
      <c r="T25" s="43">
        <f>SUM(R25:S25)</f>
        <v>0</v>
      </c>
      <c r="U25" s="1"/>
    </row>
    <row r="26" spans="1:27" ht="15.75" thickBot="1">
      <c r="A26" s="252" t="s">
        <v>140</v>
      </c>
      <c r="B26" s="253"/>
      <c r="C26" s="46">
        <f>C13+C17+C21+C25</f>
        <v>54</v>
      </c>
      <c r="D26" s="47">
        <f>D13+D17+D21+D25</f>
        <v>58</v>
      </c>
      <c r="E26" s="48">
        <f>E13+E17+E21+E25</f>
        <v>112</v>
      </c>
      <c r="F26" s="49">
        <f>F13+F17+F21+F25</f>
        <v>20</v>
      </c>
      <c r="G26" s="50">
        <f>G25+G21+G17+G13</f>
        <v>34</v>
      </c>
      <c r="H26" s="48">
        <f>H13+H17+H21+H25</f>
        <v>54</v>
      </c>
      <c r="I26" s="49">
        <f>I13+I17+I21+I25</f>
        <v>74</v>
      </c>
      <c r="J26" s="50">
        <f>J13+J17+J21+J25</f>
        <v>92</v>
      </c>
      <c r="K26" s="48">
        <f>K25+K21+K17+K13</f>
        <v>166</v>
      </c>
      <c r="L26" s="51">
        <f>L13+L17+L21+L25</f>
        <v>0</v>
      </c>
      <c r="M26" s="52">
        <f>M25+M21+M17+M13</f>
        <v>0</v>
      </c>
      <c r="N26" s="53">
        <f>N13+N17+N21+N25</f>
        <v>0</v>
      </c>
      <c r="O26" s="51">
        <f>O13+O17+O21+O25</f>
        <v>0</v>
      </c>
      <c r="P26" s="52">
        <f>P13+P17+P21+P25</f>
        <v>0</v>
      </c>
      <c r="Q26" s="53">
        <f>P26+O26</f>
        <v>0</v>
      </c>
      <c r="R26" s="51">
        <f>R13+R17+R21+R25</f>
        <v>0</v>
      </c>
      <c r="S26" s="52">
        <f>S13+S17+S21+S25</f>
        <v>0</v>
      </c>
      <c r="T26" s="54">
        <f>T25+T21+T17+T13</f>
        <v>0</v>
      </c>
      <c r="U26" s="1"/>
    </row>
    <row r="27" spans="1:27">
      <c r="A27" s="257" t="s">
        <v>31</v>
      </c>
      <c r="B27" s="258"/>
      <c r="C27" s="258"/>
      <c r="D27" s="258"/>
      <c r="E27" s="259"/>
      <c r="F27" s="259"/>
      <c r="G27" s="259"/>
      <c r="H27" s="259"/>
      <c r="I27" s="9"/>
      <c r="J27" s="9"/>
      <c r="K27" s="9"/>
      <c r="L27" s="9"/>
      <c r="M27" s="9"/>
      <c r="N27" s="9"/>
      <c r="O27" s="9"/>
      <c r="P27" s="9"/>
      <c r="Q27" s="9"/>
      <c r="R27" s="9"/>
      <c r="S27" s="9"/>
      <c r="T27" s="55"/>
    </row>
    <row r="28" spans="1:27">
      <c r="A28" s="189" t="s">
        <v>32</v>
      </c>
      <c r="B28" s="190"/>
      <c r="C28" s="189" t="s">
        <v>33</v>
      </c>
      <c r="D28" s="190"/>
      <c r="E28" s="189" t="s">
        <v>34</v>
      </c>
      <c r="F28" s="190"/>
      <c r="G28" s="189" t="s">
        <v>35</v>
      </c>
      <c r="H28" s="190"/>
      <c r="I28" s="189" t="s">
        <v>36</v>
      </c>
      <c r="J28" s="190"/>
      <c r="K28" s="189" t="s">
        <v>37</v>
      </c>
      <c r="L28" s="190"/>
      <c r="M28" s="189" t="s">
        <v>38</v>
      </c>
      <c r="N28" s="190" t="s">
        <v>39</v>
      </c>
      <c r="O28" s="189" t="s">
        <v>40</v>
      </c>
      <c r="P28" s="190" t="s">
        <v>39</v>
      </c>
      <c r="Q28" s="189" t="s">
        <v>41</v>
      </c>
      <c r="R28" s="190" t="s">
        <v>39</v>
      </c>
      <c r="S28" s="189" t="s">
        <v>42</v>
      </c>
      <c r="T28" s="190" t="s">
        <v>39</v>
      </c>
      <c r="U28" s="247" t="s">
        <v>43</v>
      </c>
      <c r="V28" s="248"/>
      <c r="W28" s="249"/>
    </row>
    <row r="29" spans="1:27">
      <c r="A29" s="187" t="s">
        <v>115</v>
      </c>
      <c r="B29" s="188"/>
      <c r="C29" s="187" t="s">
        <v>142</v>
      </c>
      <c r="D29" s="188"/>
      <c r="E29" s="189" t="s">
        <v>147</v>
      </c>
      <c r="F29" s="190"/>
      <c r="G29" s="189" t="s">
        <v>20</v>
      </c>
      <c r="H29" s="190"/>
      <c r="I29" s="189" t="s">
        <v>145</v>
      </c>
      <c r="J29" s="190"/>
      <c r="K29" s="189" t="s">
        <v>29</v>
      </c>
      <c r="L29" s="190"/>
      <c r="M29" s="189"/>
      <c r="N29" s="190"/>
      <c r="O29" s="189" t="s">
        <v>23</v>
      </c>
      <c r="P29" s="190"/>
      <c r="Q29" s="189"/>
      <c r="R29" s="190"/>
      <c r="S29" s="189"/>
      <c r="T29" s="190"/>
      <c r="U29" s="251" t="s">
        <v>324</v>
      </c>
      <c r="V29" s="248"/>
      <c r="W29" s="249"/>
    </row>
    <row r="30" spans="1:27">
      <c r="A30" s="187" t="s">
        <v>127</v>
      </c>
      <c r="B30" s="188"/>
      <c r="C30" s="187" t="s">
        <v>111</v>
      </c>
      <c r="D30" s="188"/>
      <c r="E30" s="189" t="s">
        <v>145</v>
      </c>
      <c r="F30" s="190"/>
      <c r="G30" s="189" t="s">
        <v>144</v>
      </c>
      <c r="H30" s="190"/>
      <c r="I30" s="189" t="s">
        <v>147</v>
      </c>
      <c r="J30" s="190"/>
      <c r="K30" s="189" t="s">
        <v>146</v>
      </c>
      <c r="L30" s="190"/>
      <c r="M30" s="189"/>
      <c r="N30" s="190"/>
      <c r="O30" s="189"/>
      <c r="P30" s="190"/>
      <c r="Q30" s="189"/>
      <c r="R30" s="190"/>
      <c r="S30" s="189"/>
      <c r="T30" s="190"/>
      <c r="U30" s="250" t="s">
        <v>325</v>
      </c>
      <c r="V30" s="248"/>
      <c r="W30" s="249"/>
    </row>
    <row r="31" spans="1:27" ht="12.75" customHeight="1">
      <c r="A31" s="187"/>
      <c r="B31" s="188"/>
      <c r="C31" s="187"/>
      <c r="D31" s="188"/>
      <c r="E31" s="189"/>
      <c r="F31" s="190"/>
      <c r="G31" s="189"/>
      <c r="H31" s="190"/>
      <c r="I31" s="189"/>
      <c r="J31" s="190"/>
      <c r="K31" s="189"/>
      <c r="L31" s="190"/>
      <c r="M31" s="189"/>
      <c r="N31" s="190"/>
      <c r="O31" s="189"/>
      <c r="P31" s="190"/>
      <c r="Q31" s="189"/>
      <c r="R31" s="190"/>
      <c r="S31" s="189"/>
      <c r="T31" s="190"/>
      <c r="U31" s="247"/>
      <c r="V31" s="248"/>
      <c r="W31" s="249"/>
    </row>
    <row r="32" spans="1:27">
      <c r="A32" s="187"/>
      <c r="B32" s="188"/>
      <c r="C32" s="187"/>
      <c r="D32" s="188"/>
      <c r="E32" s="189"/>
      <c r="F32" s="190"/>
      <c r="G32" s="189"/>
      <c r="H32" s="190"/>
      <c r="I32" s="189"/>
      <c r="J32" s="190"/>
      <c r="K32" s="189"/>
      <c r="L32" s="190"/>
      <c r="M32" s="189"/>
      <c r="N32" s="190"/>
      <c r="O32" s="189"/>
      <c r="P32" s="190"/>
      <c r="Q32" s="189"/>
      <c r="R32" s="190"/>
      <c r="S32" s="189"/>
      <c r="T32" s="190"/>
      <c r="U32" s="247"/>
      <c r="V32" s="248"/>
      <c r="W32" s="249"/>
    </row>
    <row r="33" spans="1:23">
      <c r="A33" s="187"/>
      <c r="B33" s="188"/>
      <c r="C33" s="187"/>
      <c r="D33" s="188"/>
      <c r="E33" s="189"/>
      <c r="F33" s="190"/>
      <c r="G33" s="189"/>
      <c r="H33" s="190"/>
      <c r="I33" s="189"/>
      <c r="J33" s="190"/>
      <c r="K33" s="189"/>
      <c r="L33" s="190"/>
      <c r="M33" s="189"/>
      <c r="N33" s="190"/>
      <c r="O33" s="189"/>
      <c r="P33" s="190"/>
      <c r="Q33" s="189"/>
      <c r="R33" s="190"/>
      <c r="S33" s="189"/>
      <c r="T33" s="190"/>
      <c r="U33" s="247"/>
      <c r="V33" s="248"/>
      <c r="W33" s="249"/>
    </row>
    <row r="34" spans="1:23">
      <c r="A34" s="187"/>
      <c r="B34" s="188"/>
      <c r="C34" s="187"/>
      <c r="D34" s="188"/>
      <c r="E34" s="189"/>
      <c r="F34" s="190"/>
      <c r="G34" s="189"/>
      <c r="H34" s="190"/>
      <c r="I34" s="189"/>
      <c r="J34" s="190"/>
      <c r="K34" s="189"/>
      <c r="L34" s="190"/>
      <c r="M34" s="189"/>
      <c r="N34" s="190"/>
      <c r="O34" s="189"/>
      <c r="P34" s="190"/>
      <c r="Q34" s="189"/>
      <c r="R34" s="190"/>
      <c r="S34" s="189"/>
      <c r="T34" s="190"/>
      <c r="U34" s="247"/>
      <c r="V34" s="248"/>
      <c r="W34" s="249"/>
    </row>
    <row r="35" spans="1:23">
      <c r="A35" s="187"/>
      <c r="B35" s="188"/>
      <c r="C35" s="187"/>
      <c r="D35" s="188"/>
      <c r="E35" s="189"/>
      <c r="F35" s="190"/>
      <c r="G35" s="189"/>
      <c r="H35" s="190"/>
      <c r="I35" s="189"/>
      <c r="J35" s="190"/>
      <c r="K35" s="189"/>
      <c r="L35" s="190"/>
      <c r="M35" s="189"/>
      <c r="N35" s="190"/>
      <c r="O35" s="189"/>
      <c r="P35" s="190"/>
      <c r="Q35" s="189"/>
      <c r="R35" s="190"/>
      <c r="S35" s="189"/>
      <c r="T35" s="190"/>
      <c r="U35" s="247"/>
      <c r="V35" s="248"/>
      <c r="W35" s="249"/>
    </row>
    <row r="36" spans="1:23" ht="15.75" customHeight="1">
      <c r="A36" s="187"/>
      <c r="B36" s="188"/>
      <c r="C36" s="187"/>
      <c r="D36" s="188"/>
      <c r="E36" s="189"/>
      <c r="F36" s="190"/>
      <c r="G36" s="189"/>
      <c r="H36" s="190"/>
      <c r="I36" s="189"/>
      <c r="J36" s="190"/>
      <c r="K36" s="189"/>
      <c r="L36" s="190"/>
      <c r="M36" s="189"/>
      <c r="N36" s="190"/>
      <c r="O36" s="189"/>
      <c r="P36" s="190"/>
      <c r="Q36" s="189"/>
      <c r="R36" s="190"/>
      <c r="S36" s="189"/>
      <c r="T36" s="190"/>
      <c r="U36" s="247"/>
      <c r="V36" s="248"/>
      <c r="W36" s="249"/>
    </row>
    <row r="37" spans="1:23" ht="17.25" customHeight="1">
      <c r="A37" s="187"/>
      <c r="B37" s="188"/>
      <c r="C37" s="187"/>
      <c r="D37" s="188"/>
      <c r="E37" s="189"/>
      <c r="F37" s="190"/>
      <c r="G37" s="189"/>
      <c r="H37" s="190"/>
      <c r="I37" s="189"/>
      <c r="J37" s="190"/>
      <c r="K37" s="189"/>
      <c r="L37" s="190"/>
      <c r="M37" s="189"/>
      <c r="N37" s="190"/>
      <c r="O37" s="189"/>
      <c r="P37" s="190"/>
      <c r="Q37" s="189"/>
      <c r="R37" s="190"/>
      <c r="S37" s="189"/>
      <c r="T37" s="190"/>
      <c r="U37" s="247"/>
      <c r="V37" s="248"/>
      <c r="W37" s="249"/>
    </row>
    <row r="38" spans="1:23" ht="16.5" customHeight="1">
      <c r="A38" s="187"/>
      <c r="B38" s="188"/>
      <c r="C38" s="187"/>
      <c r="D38" s="188"/>
      <c r="E38" s="189"/>
      <c r="F38" s="190"/>
      <c r="G38" s="189"/>
      <c r="H38" s="190"/>
      <c r="I38" s="189"/>
      <c r="J38" s="190"/>
      <c r="K38" s="189"/>
      <c r="L38" s="190"/>
      <c r="M38" s="189"/>
      <c r="N38" s="190"/>
      <c r="O38" s="189"/>
      <c r="P38" s="190"/>
      <c r="Q38" s="189"/>
      <c r="R38" s="190"/>
      <c r="S38" s="189"/>
      <c r="T38" s="190"/>
      <c r="U38" s="247"/>
      <c r="V38" s="248"/>
      <c r="W38" s="249"/>
    </row>
    <row r="39" spans="1:23" ht="16.5" customHeight="1">
      <c r="A39" s="187"/>
      <c r="B39" s="188"/>
      <c r="C39" s="187"/>
      <c r="D39" s="188"/>
      <c r="E39" s="189"/>
      <c r="F39" s="190"/>
      <c r="G39" s="189"/>
      <c r="H39" s="190"/>
      <c r="I39" s="189"/>
      <c r="J39" s="190"/>
      <c r="K39" s="189"/>
      <c r="L39" s="190"/>
      <c r="M39" s="189"/>
      <c r="N39" s="190"/>
      <c r="O39" s="189"/>
      <c r="P39" s="190"/>
      <c r="Q39" s="189"/>
      <c r="R39" s="190"/>
      <c r="S39" s="189"/>
      <c r="T39" s="190"/>
      <c r="U39" s="247"/>
      <c r="V39" s="248"/>
      <c r="W39" s="249"/>
    </row>
    <row r="40" spans="1:23" ht="17.25" customHeight="1" thickBot="1">
      <c r="A40" s="202" t="s">
        <v>46</v>
      </c>
      <c r="B40" s="202"/>
      <c r="C40" s="202"/>
      <c r="D40" s="202"/>
      <c r="E40" s="202"/>
      <c r="F40" s="202"/>
      <c r="G40" s="202"/>
    </row>
    <row r="41" spans="1:23" ht="6.75" hidden="1" customHeight="1"/>
    <row r="42" spans="1:23" ht="17.25" thickTop="1" thickBot="1">
      <c r="A42" s="244" t="s">
        <v>47</v>
      </c>
      <c r="B42" s="244"/>
      <c r="C42" s="244"/>
      <c r="D42" s="244"/>
      <c r="E42" s="244"/>
      <c r="F42" s="244"/>
      <c r="G42" s="244"/>
      <c r="I42" s="232" t="s">
        <v>48</v>
      </c>
      <c r="J42" s="233"/>
      <c r="K42" s="234"/>
      <c r="L42" s="223" t="s">
        <v>49</v>
      </c>
      <c r="M42" s="223"/>
      <c r="N42" s="223"/>
      <c r="O42" s="223"/>
      <c r="P42" s="223"/>
      <c r="R42" s="245" t="s">
        <v>50</v>
      </c>
      <c r="S42" s="246"/>
      <c r="T42" s="246"/>
      <c r="U42" s="245" t="s">
        <v>9</v>
      </c>
      <c r="V42" s="246"/>
      <c r="W42" s="246"/>
    </row>
    <row r="43" spans="1:23" ht="12" customHeight="1" thickTop="1" thickBot="1">
      <c r="A43" s="210" t="s">
        <v>51</v>
      </c>
      <c r="B43" s="211"/>
      <c r="C43" s="211"/>
      <c r="D43" s="212"/>
      <c r="E43" s="210" t="s">
        <v>52</v>
      </c>
      <c r="F43" s="211"/>
      <c r="G43" s="211"/>
      <c r="I43" s="228"/>
      <c r="J43" s="229"/>
      <c r="K43" s="230"/>
      <c r="L43" s="169" t="s">
        <v>322</v>
      </c>
      <c r="M43" s="170"/>
      <c r="N43" s="170"/>
      <c r="O43" s="170"/>
      <c r="P43" s="171"/>
      <c r="R43" s="56" t="s">
        <v>16</v>
      </c>
      <c r="S43" s="57" t="s">
        <v>17</v>
      </c>
      <c r="T43" s="57" t="s">
        <v>53</v>
      </c>
      <c r="U43" s="57" t="s">
        <v>16</v>
      </c>
      <c r="V43" s="57" t="s">
        <v>17</v>
      </c>
      <c r="W43" s="57" t="s">
        <v>53</v>
      </c>
    </row>
    <row r="44" spans="1:23" ht="9.75" customHeight="1" thickTop="1" thickBot="1">
      <c r="A44" s="213"/>
      <c r="B44" s="214"/>
      <c r="C44" s="214"/>
      <c r="D44" s="215"/>
      <c r="E44" s="213"/>
      <c r="F44" s="214"/>
      <c r="G44" s="214"/>
      <c r="I44" s="231" t="s">
        <v>54</v>
      </c>
      <c r="J44" s="231"/>
      <c r="K44" s="231"/>
      <c r="L44" s="223" t="s">
        <v>55</v>
      </c>
      <c r="M44" s="223"/>
      <c r="N44" s="223"/>
      <c r="O44" s="223"/>
      <c r="P44" s="223"/>
      <c r="R44" s="227">
        <f>C26</f>
        <v>54</v>
      </c>
      <c r="S44" s="227">
        <f>D26</f>
        <v>58</v>
      </c>
      <c r="T44" s="227">
        <f>R44+S44</f>
        <v>112</v>
      </c>
      <c r="U44" s="227">
        <v>0</v>
      </c>
      <c r="V44" s="227">
        <v>0</v>
      </c>
      <c r="W44" s="227">
        <f>SUM(U44:V45)</f>
        <v>0</v>
      </c>
    </row>
    <row r="45" spans="1:23" ht="14.25" customHeight="1" thickTop="1" thickBot="1">
      <c r="A45" s="210"/>
      <c r="B45" s="211"/>
      <c r="C45" s="211"/>
      <c r="D45" s="212"/>
      <c r="E45" s="216"/>
      <c r="F45" s="217"/>
      <c r="G45" s="218"/>
      <c r="I45" s="231"/>
      <c r="J45" s="231"/>
      <c r="K45" s="231"/>
      <c r="L45" s="169" t="s">
        <v>328</v>
      </c>
      <c r="M45" s="170"/>
      <c r="N45" s="170"/>
      <c r="O45" s="170"/>
      <c r="P45" s="171"/>
      <c r="R45" s="227"/>
      <c r="S45" s="227"/>
      <c r="T45" s="227"/>
      <c r="U45" s="227"/>
      <c r="V45" s="227"/>
      <c r="W45" s="227"/>
    </row>
    <row r="46" spans="1:23" ht="17.25" customHeight="1" thickTop="1" thickBot="1">
      <c r="A46" s="213"/>
      <c r="B46" s="214"/>
      <c r="C46" s="214"/>
      <c r="D46" s="215"/>
      <c r="E46" s="219"/>
      <c r="F46" s="220"/>
      <c r="G46" s="221"/>
      <c r="I46" s="232" t="s">
        <v>321</v>
      </c>
      <c r="J46" s="233"/>
      <c r="K46" s="234"/>
      <c r="L46" s="207"/>
      <c r="M46" s="208"/>
      <c r="N46" s="208"/>
      <c r="O46" s="208"/>
      <c r="P46" s="209"/>
      <c r="R46" s="58"/>
      <c r="S46" s="58"/>
      <c r="T46" s="58"/>
      <c r="V46" t="s">
        <v>56</v>
      </c>
    </row>
    <row r="47" spans="1:23" ht="6.75" customHeight="1" thickTop="1" thickBot="1">
      <c r="A47" s="210"/>
      <c r="B47" s="211"/>
      <c r="C47" s="211"/>
      <c r="D47" s="212"/>
      <c r="E47" s="216"/>
      <c r="F47" s="217"/>
      <c r="G47" s="218"/>
      <c r="I47" s="235"/>
      <c r="J47" s="236"/>
      <c r="K47" s="237"/>
      <c r="L47" s="222"/>
      <c r="M47" s="208"/>
      <c r="N47" s="208"/>
      <c r="O47" s="208"/>
      <c r="P47" s="209"/>
      <c r="R47" s="58"/>
      <c r="S47" s="58"/>
      <c r="T47" s="58"/>
    </row>
    <row r="48" spans="1:23" ht="17.25" customHeight="1" thickTop="1" thickBot="1">
      <c r="A48" s="213"/>
      <c r="B48" s="214"/>
      <c r="C48" s="214"/>
      <c r="D48" s="215"/>
      <c r="E48" s="219"/>
      <c r="F48" s="220"/>
      <c r="G48" s="221"/>
      <c r="I48" s="235"/>
      <c r="J48" s="236"/>
      <c r="K48" s="237"/>
      <c r="L48" s="223" t="s">
        <v>57</v>
      </c>
      <c r="M48" s="223"/>
      <c r="N48" s="223"/>
      <c r="O48" s="223"/>
      <c r="P48" s="223"/>
      <c r="R48" s="224"/>
      <c r="S48" s="225"/>
      <c r="T48" s="225"/>
      <c r="U48" s="225"/>
      <c r="V48" s="225"/>
      <c r="W48" s="226"/>
    </row>
    <row r="49" spans="1:26" ht="22.5" customHeight="1" thickTop="1" thickBot="1">
      <c r="A49" s="238"/>
      <c r="B49" s="239"/>
      <c r="C49" s="239"/>
      <c r="D49" s="240"/>
      <c r="E49" s="241"/>
      <c r="F49" s="242"/>
      <c r="G49" s="243"/>
      <c r="I49" s="228"/>
      <c r="J49" s="229"/>
      <c r="K49" s="230"/>
      <c r="L49" s="197" t="s">
        <v>326</v>
      </c>
      <c r="M49" s="198"/>
      <c r="N49" s="198"/>
      <c r="O49" s="198"/>
      <c r="P49" s="198"/>
      <c r="R49" s="199"/>
      <c r="S49" s="200"/>
      <c r="T49" s="200"/>
      <c r="U49" s="200"/>
      <c r="V49" s="200"/>
      <c r="W49" s="201"/>
    </row>
    <row r="50" spans="1:26" ht="8.25" customHeight="1" thickTop="1">
      <c r="A50" s="58"/>
      <c r="B50" s="58"/>
      <c r="C50" s="58"/>
      <c r="D50" s="58"/>
      <c r="E50" s="58"/>
      <c r="F50" s="58"/>
      <c r="G50" s="58"/>
    </row>
    <row r="51" spans="1:26" ht="14.25" customHeight="1">
      <c r="A51" s="58"/>
      <c r="B51" s="58"/>
      <c r="C51" s="58"/>
      <c r="D51" s="58"/>
      <c r="E51" s="58"/>
      <c r="F51" s="58"/>
      <c r="G51" s="58"/>
      <c r="H51" s="58"/>
      <c r="I51" s="58"/>
      <c r="J51" s="58"/>
      <c r="K51" s="58"/>
      <c r="L51" s="58"/>
      <c r="M51" s="58"/>
      <c r="N51" s="58"/>
      <c r="O51" s="58"/>
      <c r="P51" s="58"/>
      <c r="Q51" s="58"/>
      <c r="R51" s="58"/>
      <c r="S51" s="58"/>
      <c r="T51" s="58"/>
    </row>
    <row r="52" spans="1:26" ht="12.75" hidden="1" customHeight="1">
      <c r="A52" s="58"/>
      <c r="B52" s="58"/>
      <c r="C52" s="58"/>
      <c r="D52" s="58"/>
      <c r="E52" s="58"/>
      <c r="F52" s="58"/>
      <c r="G52" s="58"/>
      <c r="H52" s="58"/>
      <c r="I52" s="58"/>
      <c r="J52" s="58"/>
      <c r="K52" s="58"/>
      <c r="L52" s="58"/>
      <c r="M52" s="58"/>
      <c r="N52" s="58"/>
      <c r="O52" s="58"/>
      <c r="P52" s="58"/>
      <c r="Q52" s="58"/>
      <c r="R52" s="58"/>
      <c r="S52" s="58"/>
      <c r="T52" s="58"/>
    </row>
    <row r="53" spans="1:26" ht="18" customHeight="1" thickBot="1">
      <c r="A53" s="202" t="s">
        <v>58</v>
      </c>
      <c r="B53" s="202"/>
      <c r="C53" s="202"/>
      <c r="D53" s="202"/>
      <c r="E53" s="202"/>
      <c r="F53" s="1"/>
      <c r="G53" s="1"/>
      <c r="H53" s="1"/>
      <c r="I53" s="1"/>
      <c r="J53" s="1"/>
      <c r="K53" s="1"/>
      <c r="L53" s="1"/>
      <c r="M53" s="1" t="s">
        <v>59</v>
      </c>
      <c r="N53" s="1"/>
      <c r="O53" s="1"/>
      <c r="P53" s="1"/>
      <c r="Q53" s="1"/>
      <c r="R53" s="1"/>
      <c r="S53" s="1"/>
      <c r="T53" s="1"/>
      <c r="Z53" t="s">
        <v>60</v>
      </c>
    </row>
    <row r="54" spans="1:26" ht="16.5" thickTop="1" thickBot="1">
      <c r="A54" s="124" t="s">
        <v>61</v>
      </c>
      <c r="B54" s="203" t="s">
        <v>62</v>
      </c>
      <c r="C54" s="204"/>
      <c r="D54" s="204"/>
      <c r="E54" s="205" t="s">
        <v>63</v>
      </c>
      <c r="F54" s="205"/>
      <c r="G54" s="206" t="s">
        <v>64</v>
      </c>
      <c r="H54" s="206"/>
      <c r="I54" s="206" t="s">
        <v>65</v>
      </c>
      <c r="J54" s="206"/>
      <c r="K54" s="206" t="s">
        <v>66</v>
      </c>
      <c r="L54" s="206"/>
      <c r="M54" s="206" t="s">
        <v>67</v>
      </c>
      <c r="N54" s="206"/>
      <c r="O54" s="206" t="s">
        <v>68</v>
      </c>
      <c r="P54" s="206"/>
      <c r="Q54" s="206" t="s">
        <v>69</v>
      </c>
      <c r="R54" s="206"/>
      <c r="S54" s="206" t="s">
        <v>70</v>
      </c>
      <c r="T54" s="206"/>
      <c r="U54" s="206"/>
    </row>
    <row r="55" spans="1:26" ht="15.75" thickTop="1">
      <c r="A55" s="59">
        <v>1</v>
      </c>
      <c r="B55" s="185"/>
      <c r="C55" s="186"/>
      <c r="D55" s="186"/>
      <c r="E55" s="187"/>
      <c r="F55" s="188"/>
      <c r="G55" s="189"/>
      <c r="H55" s="190"/>
      <c r="I55" s="195"/>
      <c r="J55" s="196"/>
      <c r="K55" s="195"/>
      <c r="L55" s="196"/>
      <c r="M55" s="193"/>
      <c r="N55" s="193"/>
      <c r="O55" s="193"/>
      <c r="P55" s="193"/>
      <c r="Q55" s="193"/>
      <c r="R55" s="193"/>
      <c r="S55" s="194"/>
      <c r="T55" s="194"/>
      <c r="U55" s="194"/>
      <c r="V55" s="60" t="s">
        <v>71</v>
      </c>
    </row>
    <row r="56" spans="1:26">
      <c r="A56" s="61">
        <v>2</v>
      </c>
      <c r="B56" s="185"/>
      <c r="C56" s="186"/>
      <c r="D56" s="186"/>
      <c r="E56" s="187"/>
      <c r="F56" s="188"/>
      <c r="G56" s="189"/>
      <c r="H56" s="190"/>
      <c r="I56" s="195"/>
      <c r="J56" s="196"/>
      <c r="K56" s="195"/>
      <c r="L56" s="196"/>
      <c r="M56" s="193"/>
      <c r="N56" s="193"/>
      <c r="O56" s="193"/>
      <c r="P56" s="193"/>
      <c r="Q56" s="193"/>
      <c r="R56" s="193"/>
      <c r="S56" s="194"/>
      <c r="T56" s="194"/>
      <c r="U56" s="194"/>
      <c r="V56" s="60" t="s">
        <v>71</v>
      </c>
    </row>
    <row r="57" spans="1:26">
      <c r="A57" s="61">
        <v>3</v>
      </c>
      <c r="B57" s="185"/>
      <c r="C57" s="186"/>
      <c r="D57" s="186"/>
      <c r="E57" s="187"/>
      <c r="F57" s="188"/>
      <c r="G57" s="189"/>
      <c r="H57" s="190"/>
      <c r="I57" s="195"/>
      <c r="J57" s="196"/>
      <c r="K57" s="195"/>
      <c r="L57" s="196"/>
      <c r="M57" s="193"/>
      <c r="N57" s="193"/>
      <c r="O57" s="193"/>
      <c r="P57" s="193"/>
      <c r="Q57" s="193"/>
      <c r="R57" s="193"/>
      <c r="S57" s="194"/>
      <c r="T57" s="194"/>
      <c r="U57" s="194"/>
      <c r="V57" s="60" t="s">
        <v>16</v>
      </c>
    </row>
    <row r="58" spans="1:26">
      <c r="A58" s="61">
        <v>4</v>
      </c>
      <c r="B58" s="185"/>
      <c r="C58" s="186"/>
      <c r="D58" s="186"/>
      <c r="E58" s="187"/>
      <c r="F58" s="188"/>
      <c r="G58" s="189"/>
      <c r="H58" s="190"/>
      <c r="I58" s="195"/>
      <c r="J58" s="196"/>
      <c r="K58" s="193"/>
      <c r="L58" s="193"/>
      <c r="M58" s="193"/>
      <c r="N58" s="193"/>
      <c r="O58" s="193"/>
      <c r="P58" s="193"/>
      <c r="Q58" s="193"/>
      <c r="R58" s="193"/>
      <c r="S58" s="194"/>
      <c r="T58" s="194"/>
      <c r="U58" s="194"/>
      <c r="V58" s="60" t="s">
        <v>16</v>
      </c>
      <c r="X58" t="s">
        <v>56</v>
      </c>
    </row>
    <row r="59" spans="1:26">
      <c r="A59" s="61">
        <v>5</v>
      </c>
      <c r="B59" s="185"/>
      <c r="C59" s="186"/>
      <c r="D59" s="186"/>
      <c r="E59" s="187"/>
      <c r="F59" s="188"/>
      <c r="G59" s="189"/>
      <c r="H59" s="190"/>
      <c r="I59" s="195"/>
      <c r="J59" s="196"/>
      <c r="K59" s="193"/>
      <c r="L59" s="193"/>
      <c r="M59" s="193"/>
      <c r="N59" s="193"/>
      <c r="O59" s="193"/>
      <c r="P59" s="193"/>
      <c r="Q59" s="193"/>
      <c r="R59" s="193"/>
      <c r="S59" s="194"/>
      <c r="T59" s="194"/>
      <c r="U59" s="194"/>
      <c r="V59" s="60" t="s">
        <v>16</v>
      </c>
    </row>
    <row r="60" spans="1:26">
      <c r="A60" s="61">
        <v>6</v>
      </c>
      <c r="B60" s="185"/>
      <c r="C60" s="186"/>
      <c r="D60" s="186"/>
      <c r="E60" s="187"/>
      <c r="F60" s="188"/>
      <c r="G60" s="189"/>
      <c r="H60" s="190"/>
      <c r="I60" s="195"/>
      <c r="J60" s="196"/>
      <c r="K60" s="193"/>
      <c r="L60" s="193"/>
      <c r="M60" s="193"/>
      <c r="N60" s="193"/>
      <c r="O60" s="193"/>
      <c r="P60" s="193"/>
      <c r="Q60" s="193"/>
      <c r="R60" s="193"/>
      <c r="S60" s="194"/>
      <c r="T60" s="194"/>
      <c r="U60" s="194"/>
      <c r="V60" s="60" t="s">
        <v>16</v>
      </c>
    </row>
    <row r="61" spans="1:26">
      <c r="A61" s="61">
        <v>7</v>
      </c>
      <c r="B61" s="185"/>
      <c r="C61" s="186"/>
      <c r="D61" s="186"/>
      <c r="E61" s="187"/>
      <c r="F61" s="188"/>
      <c r="G61" s="189"/>
      <c r="H61" s="190"/>
      <c r="I61" s="195"/>
      <c r="J61" s="196"/>
      <c r="K61" s="193"/>
      <c r="L61" s="193"/>
      <c r="M61" s="193"/>
      <c r="N61" s="193"/>
      <c r="O61" s="193"/>
      <c r="P61" s="193"/>
      <c r="Q61" s="193"/>
      <c r="R61" s="193"/>
      <c r="S61" s="194"/>
      <c r="T61" s="194"/>
      <c r="U61" s="194"/>
      <c r="V61" s="60" t="s">
        <v>16</v>
      </c>
    </row>
    <row r="62" spans="1:26">
      <c r="A62" s="61">
        <v>8</v>
      </c>
      <c r="B62" s="185"/>
      <c r="C62" s="186"/>
      <c r="D62" s="186"/>
      <c r="E62" s="187"/>
      <c r="F62" s="188"/>
      <c r="G62" s="189"/>
      <c r="H62" s="190"/>
      <c r="I62" s="195"/>
      <c r="J62" s="196"/>
      <c r="K62" s="193"/>
      <c r="L62" s="193"/>
      <c r="M62" s="193"/>
      <c r="N62" s="193"/>
      <c r="O62" s="193"/>
      <c r="P62" s="193"/>
      <c r="Q62" s="193"/>
      <c r="R62" s="193"/>
      <c r="S62" s="194"/>
      <c r="T62" s="194"/>
      <c r="U62" s="194"/>
      <c r="V62" s="60" t="s">
        <v>71</v>
      </c>
    </row>
    <row r="63" spans="1:26">
      <c r="A63" s="61">
        <v>9</v>
      </c>
      <c r="B63" s="185"/>
      <c r="C63" s="186"/>
      <c r="D63" s="186"/>
      <c r="E63" s="187"/>
      <c r="F63" s="188"/>
      <c r="G63" s="189"/>
      <c r="H63" s="190"/>
      <c r="I63" s="195"/>
      <c r="J63" s="196"/>
      <c r="K63" s="192"/>
      <c r="L63" s="192"/>
      <c r="M63" s="193"/>
      <c r="N63" s="193"/>
      <c r="O63" s="193"/>
      <c r="P63" s="193"/>
      <c r="Q63" s="193"/>
      <c r="R63" s="193"/>
      <c r="S63" s="194"/>
      <c r="T63" s="194"/>
      <c r="U63" s="194"/>
      <c r="V63" s="60" t="s">
        <v>16</v>
      </c>
    </row>
    <row r="64" spans="1:26">
      <c r="A64" s="61">
        <v>10</v>
      </c>
      <c r="B64" s="185"/>
      <c r="C64" s="186"/>
      <c r="D64" s="186"/>
      <c r="E64" s="187"/>
      <c r="F64" s="188"/>
      <c r="G64" s="189"/>
      <c r="H64" s="190"/>
      <c r="I64" s="195"/>
      <c r="J64" s="196"/>
      <c r="K64" s="192"/>
      <c r="L64" s="192"/>
      <c r="M64" s="193"/>
      <c r="N64" s="193"/>
      <c r="O64" s="193"/>
      <c r="P64" s="193"/>
      <c r="Q64" s="193"/>
      <c r="R64" s="193"/>
      <c r="S64" s="194"/>
      <c r="T64" s="194"/>
      <c r="U64" s="194"/>
      <c r="V64" s="60" t="s">
        <v>16</v>
      </c>
    </row>
    <row r="65" spans="1:22">
      <c r="A65" s="61">
        <v>11</v>
      </c>
      <c r="B65" s="185"/>
      <c r="C65" s="186"/>
      <c r="D65" s="186"/>
      <c r="E65" s="187"/>
      <c r="F65" s="188"/>
      <c r="G65" s="189"/>
      <c r="H65" s="190"/>
      <c r="I65" s="195"/>
      <c r="J65" s="196"/>
      <c r="K65" s="192"/>
      <c r="L65" s="192"/>
      <c r="M65" s="193"/>
      <c r="N65" s="193"/>
      <c r="O65" s="193"/>
      <c r="P65" s="193"/>
      <c r="Q65" s="193"/>
      <c r="R65" s="193"/>
      <c r="S65" s="194"/>
      <c r="T65" s="194"/>
      <c r="U65" s="194"/>
      <c r="V65" s="60" t="s">
        <v>16</v>
      </c>
    </row>
    <row r="66" spans="1:22">
      <c r="A66" s="61">
        <v>12</v>
      </c>
      <c r="B66" s="185"/>
      <c r="C66" s="186"/>
      <c r="D66" s="186"/>
      <c r="E66" s="187"/>
      <c r="F66" s="188"/>
      <c r="G66" s="189"/>
      <c r="H66" s="190"/>
      <c r="I66" s="191"/>
      <c r="J66" s="191"/>
      <c r="K66" s="192"/>
      <c r="L66" s="192"/>
      <c r="M66" s="193"/>
      <c r="N66" s="193"/>
      <c r="O66" s="193"/>
      <c r="P66" s="193"/>
      <c r="Q66" s="193"/>
      <c r="R66" s="193"/>
      <c r="S66" s="194"/>
      <c r="T66" s="194"/>
      <c r="U66" s="194"/>
      <c r="V66" s="60"/>
    </row>
    <row r="67" spans="1:22">
      <c r="A67" s="61">
        <v>13</v>
      </c>
      <c r="B67" s="185"/>
      <c r="C67" s="186"/>
      <c r="D67" s="186"/>
      <c r="E67" s="187"/>
      <c r="F67" s="188"/>
      <c r="G67" s="189"/>
      <c r="H67" s="190"/>
      <c r="I67" s="191"/>
      <c r="J67" s="191"/>
      <c r="K67" s="192"/>
      <c r="L67" s="192"/>
      <c r="M67" s="193"/>
      <c r="N67" s="193"/>
      <c r="O67" s="193"/>
      <c r="P67" s="193"/>
      <c r="Q67" s="193"/>
      <c r="R67" s="193"/>
      <c r="S67" s="194"/>
      <c r="T67" s="194"/>
      <c r="U67" s="194"/>
      <c r="V67" s="60"/>
    </row>
    <row r="68" spans="1:22">
      <c r="A68" s="61">
        <v>14</v>
      </c>
      <c r="B68" s="185"/>
      <c r="C68" s="186"/>
      <c r="D68" s="186"/>
      <c r="E68" s="187"/>
      <c r="F68" s="188"/>
      <c r="G68" s="189"/>
      <c r="H68" s="190"/>
      <c r="I68" s="191"/>
      <c r="J68" s="191"/>
      <c r="K68" s="192"/>
      <c r="L68" s="192"/>
      <c r="M68" s="193"/>
      <c r="N68" s="193"/>
      <c r="O68" s="193"/>
      <c r="P68" s="193"/>
      <c r="Q68" s="193"/>
      <c r="R68" s="193"/>
      <c r="S68" s="194"/>
      <c r="T68" s="194"/>
      <c r="U68" s="194"/>
      <c r="V68" s="60"/>
    </row>
    <row r="69" spans="1:22">
      <c r="A69" s="61">
        <v>15</v>
      </c>
      <c r="B69" s="185"/>
      <c r="C69" s="186"/>
      <c r="D69" s="186"/>
      <c r="E69" s="187"/>
      <c r="F69" s="188"/>
      <c r="G69" s="189"/>
      <c r="H69" s="190"/>
      <c r="I69" s="191"/>
      <c r="J69" s="191"/>
      <c r="K69" s="192"/>
      <c r="L69" s="192"/>
      <c r="M69" s="193"/>
      <c r="N69" s="193"/>
      <c r="O69" s="193"/>
      <c r="P69" s="193"/>
      <c r="Q69" s="193"/>
      <c r="R69" s="193"/>
      <c r="S69" s="194"/>
      <c r="T69" s="194"/>
      <c r="U69" s="194"/>
      <c r="V69" s="60"/>
    </row>
    <row r="70" spans="1:22">
      <c r="A70" s="61">
        <v>16</v>
      </c>
      <c r="B70" s="185"/>
      <c r="C70" s="186"/>
      <c r="D70" s="186"/>
      <c r="E70" s="187"/>
      <c r="F70" s="188"/>
      <c r="G70" s="189"/>
      <c r="H70" s="190"/>
      <c r="I70" s="191"/>
      <c r="J70" s="191"/>
      <c r="K70" s="192"/>
      <c r="L70" s="192"/>
      <c r="M70" s="193"/>
      <c r="N70" s="193"/>
      <c r="O70" s="193"/>
      <c r="P70" s="193"/>
      <c r="Q70" s="193"/>
      <c r="R70" s="193"/>
      <c r="S70" s="194"/>
      <c r="T70" s="194"/>
      <c r="U70" s="194"/>
      <c r="V70" s="60"/>
    </row>
    <row r="71" spans="1:22">
      <c r="A71" s="61">
        <v>17</v>
      </c>
      <c r="B71" s="185"/>
      <c r="C71" s="186"/>
      <c r="D71" s="186"/>
      <c r="E71" s="187"/>
      <c r="F71" s="188"/>
      <c r="G71" s="189"/>
      <c r="H71" s="190"/>
      <c r="I71" s="191"/>
      <c r="J71" s="191"/>
      <c r="K71" s="192"/>
      <c r="L71" s="192"/>
      <c r="M71" s="193"/>
      <c r="N71" s="193"/>
      <c r="O71" s="193"/>
      <c r="P71" s="193"/>
      <c r="Q71" s="193"/>
      <c r="R71" s="193"/>
      <c r="S71" s="194"/>
      <c r="T71" s="194"/>
      <c r="U71" s="194"/>
      <c r="V71" s="60"/>
    </row>
    <row r="72" spans="1:22">
      <c r="A72" s="61">
        <v>18</v>
      </c>
      <c r="B72" s="185"/>
      <c r="C72" s="186"/>
      <c r="D72" s="186"/>
      <c r="E72" s="187"/>
      <c r="F72" s="188"/>
      <c r="G72" s="189"/>
      <c r="H72" s="190"/>
      <c r="I72" s="191"/>
      <c r="J72" s="191"/>
      <c r="K72" s="192"/>
      <c r="L72" s="192"/>
      <c r="M72" s="193"/>
      <c r="N72" s="193"/>
      <c r="O72" s="193"/>
      <c r="P72" s="193"/>
      <c r="Q72" s="193"/>
      <c r="R72" s="193"/>
      <c r="S72" s="194"/>
      <c r="T72" s="194"/>
      <c r="U72" s="194"/>
      <c r="V72" s="60"/>
    </row>
    <row r="73" spans="1:22">
      <c r="A73" s="61">
        <v>19</v>
      </c>
      <c r="B73" s="185"/>
      <c r="C73" s="186"/>
      <c r="D73" s="186"/>
      <c r="E73" s="187"/>
      <c r="F73" s="188"/>
      <c r="G73" s="189"/>
      <c r="H73" s="190"/>
      <c r="I73" s="191"/>
      <c r="J73" s="191"/>
      <c r="K73" s="192"/>
      <c r="L73" s="192"/>
      <c r="M73" s="193"/>
      <c r="N73" s="193"/>
      <c r="O73" s="193"/>
      <c r="P73" s="193"/>
      <c r="Q73" s="193"/>
      <c r="R73" s="193"/>
      <c r="S73" s="194"/>
      <c r="T73" s="194"/>
      <c r="U73" s="194"/>
      <c r="V73" s="60"/>
    </row>
    <row r="74" spans="1:22">
      <c r="A74" s="61">
        <v>20</v>
      </c>
      <c r="B74" s="185"/>
      <c r="C74" s="186"/>
      <c r="D74" s="186"/>
      <c r="E74" s="187"/>
      <c r="F74" s="188"/>
      <c r="G74" s="189"/>
      <c r="H74" s="190"/>
      <c r="I74" s="191"/>
      <c r="J74" s="191"/>
      <c r="K74" s="192"/>
      <c r="L74" s="192"/>
      <c r="M74" s="193"/>
      <c r="N74" s="193"/>
      <c r="O74" s="193"/>
      <c r="P74" s="193"/>
      <c r="Q74" s="193"/>
      <c r="R74" s="193"/>
      <c r="S74" s="194"/>
      <c r="T74" s="194"/>
      <c r="U74" s="194"/>
      <c r="V74" s="60"/>
    </row>
    <row r="75" spans="1:22">
      <c r="A75" s="61">
        <v>21</v>
      </c>
      <c r="B75" s="185"/>
      <c r="C75" s="186"/>
      <c r="D75" s="186"/>
      <c r="E75" s="187"/>
      <c r="F75" s="188"/>
      <c r="G75" s="189"/>
      <c r="H75" s="190"/>
      <c r="I75" s="191"/>
      <c r="J75" s="191"/>
      <c r="K75" s="192"/>
      <c r="L75" s="192"/>
      <c r="M75" s="193"/>
      <c r="N75" s="193"/>
      <c r="O75" s="193"/>
      <c r="P75" s="193"/>
      <c r="Q75" s="193"/>
      <c r="R75" s="193"/>
      <c r="S75" s="194"/>
      <c r="T75" s="194"/>
      <c r="U75" s="194"/>
      <c r="V75" s="60"/>
    </row>
    <row r="76" spans="1:22">
      <c r="A76" s="61">
        <v>22</v>
      </c>
      <c r="B76" s="185"/>
      <c r="C76" s="186"/>
      <c r="D76" s="186"/>
      <c r="E76" s="187"/>
      <c r="F76" s="188"/>
      <c r="G76" s="189"/>
      <c r="H76" s="190"/>
      <c r="I76" s="191"/>
      <c r="J76" s="191"/>
      <c r="K76" s="192"/>
      <c r="L76" s="192"/>
      <c r="M76" s="193"/>
      <c r="N76" s="193"/>
      <c r="O76" s="193"/>
      <c r="P76" s="193"/>
      <c r="Q76" s="194"/>
      <c r="R76" s="194"/>
      <c r="S76" s="194"/>
      <c r="T76" s="194"/>
      <c r="U76" s="194"/>
      <c r="V76" s="60"/>
    </row>
    <row r="77" spans="1:22">
      <c r="A77" s="61">
        <v>23</v>
      </c>
      <c r="B77" s="185"/>
      <c r="C77" s="186"/>
      <c r="D77" s="186"/>
      <c r="E77" s="187"/>
      <c r="F77" s="188"/>
      <c r="G77" s="189"/>
      <c r="H77" s="190"/>
      <c r="I77" s="191"/>
      <c r="J77" s="191"/>
      <c r="K77" s="192"/>
      <c r="L77" s="192"/>
      <c r="M77" s="193"/>
      <c r="N77" s="193"/>
      <c r="O77" s="193"/>
      <c r="P77" s="193"/>
      <c r="Q77" s="194"/>
      <c r="R77" s="194"/>
      <c r="S77" s="194"/>
      <c r="T77" s="194"/>
      <c r="U77" s="194"/>
      <c r="V77" s="60"/>
    </row>
    <row r="78" spans="1:22">
      <c r="A78" s="61">
        <v>24</v>
      </c>
      <c r="B78" s="185"/>
      <c r="C78" s="186"/>
      <c r="D78" s="186"/>
      <c r="E78" s="187"/>
      <c r="F78" s="188"/>
      <c r="G78" s="189"/>
      <c r="H78" s="190"/>
      <c r="I78" s="191"/>
      <c r="J78" s="191"/>
      <c r="K78" s="192"/>
      <c r="L78" s="192"/>
      <c r="M78" s="193"/>
      <c r="N78" s="193"/>
      <c r="O78" s="193"/>
      <c r="P78" s="193"/>
      <c r="Q78" s="194"/>
      <c r="R78" s="194"/>
      <c r="S78" s="194"/>
      <c r="T78" s="194"/>
      <c r="U78" s="194"/>
      <c r="V78" s="60"/>
    </row>
    <row r="79" spans="1:22">
      <c r="A79" s="58"/>
      <c r="B79" s="58"/>
      <c r="C79" s="58"/>
      <c r="D79" s="58"/>
      <c r="E79" s="58"/>
      <c r="F79" s="58"/>
      <c r="G79" s="58"/>
      <c r="H79" s="58"/>
      <c r="I79" s="58"/>
      <c r="J79" s="58"/>
      <c r="K79" s="58"/>
      <c r="L79" s="58"/>
      <c r="M79" s="58"/>
      <c r="N79" s="58"/>
      <c r="O79" s="58"/>
      <c r="P79" s="58"/>
      <c r="Q79" s="58"/>
      <c r="R79" s="58"/>
      <c r="S79" s="58"/>
      <c r="T79" s="58"/>
    </row>
    <row r="80" spans="1:22" ht="15.75" thickBot="1">
      <c r="A80" s="175" t="s">
        <v>72</v>
      </c>
      <c r="B80" s="175"/>
      <c r="C80" s="175"/>
      <c r="D80" s="175"/>
      <c r="E80" s="175"/>
      <c r="F80" s="175"/>
      <c r="G80" s="175"/>
    </row>
    <row r="81" spans="1:20" ht="16.5" thickTop="1" thickBot="1">
      <c r="A81" s="62">
        <v>1</v>
      </c>
      <c r="B81" s="156" t="s">
        <v>73</v>
      </c>
      <c r="C81" s="156"/>
      <c r="D81" s="156"/>
      <c r="E81" s="149"/>
      <c r="F81" s="149"/>
      <c r="G81" s="149"/>
      <c r="H81" s="149"/>
      <c r="I81" s="149"/>
      <c r="J81" s="149"/>
      <c r="K81" s="149"/>
      <c r="L81" s="149"/>
      <c r="M81" s="149"/>
      <c r="N81" s="149"/>
      <c r="O81" s="149"/>
      <c r="P81" s="149"/>
      <c r="Q81" s="149"/>
      <c r="R81" s="149"/>
      <c r="S81" s="149"/>
      <c r="T81" s="149"/>
    </row>
    <row r="82" spans="1:20" ht="16.5" thickTop="1" thickBot="1">
      <c r="A82" s="62">
        <v>2</v>
      </c>
      <c r="B82" s="156" t="s">
        <v>74</v>
      </c>
      <c r="C82" s="156" t="s">
        <v>74</v>
      </c>
      <c r="D82" s="156"/>
      <c r="E82" s="176"/>
      <c r="F82" s="177"/>
      <c r="G82" s="177"/>
      <c r="H82" s="177"/>
      <c r="I82" s="177"/>
      <c r="J82" s="177"/>
      <c r="K82" s="177"/>
      <c r="L82" s="177"/>
      <c r="M82" s="177"/>
      <c r="N82" s="177"/>
      <c r="O82" s="177"/>
      <c r="P82" s="177"/>
      <c r="Q82" s="177"/>
      <c r="R82" s="177"/>
      <c r="S82" s="177"/>
      <c r="T82" s="178"/>
    </row>
    <row r="83" spans="1:20" ht="16.5" thickTop="1" thickBot="1">
      <c r="A83" s="62">
        <v>3</v>
      </c>
      <c r="B83" s="156" t="s">
        <v>75</v>
      </c>
      <c r="C83" s="156" t="s">
        <v>75</v>
      </c>
      <c r="D83" s="156"/>
      <c r="E83" s="125"/>
      <c r="F83" s="179" t="s">
        <v>76</v>
      </c>
      <c r="G83" s="179"/>
      <c r="H83" s="180"/>
      <c r="I83" s="180"/>
      <c r="J83" s="63" t="s">
        <v>63</v>
      </c>
      <c r="K83" s="64"/>
      <c r="L83" s="181" t="s">
        <v>77</v>
      </c>
      <c r="M83" s="182"/>
      <c r="N83" s="183"/>
      <c r="O83" s="183"/>
      <c r="P83" s="184"/>
      <c r="Q83" s="153" t="s">
        <v>78</v>
      </c>
      <c r="R83" s="153"/>
      <c r="S83" s="154" t="s">
        <v>79</v>
      </c>
      <c r="T83" s="155"/>
    </row>
    <row r="84" spans="1:20" ht="16.5" thickTop="1" thickBot="1">
      <c r="A84" s="62">
        <v>4</v>
      </c>
      <c r="B84" s="156" t="s">
        <v>80</v>
      </c>
      <c r="C84" s="157" t="s">
        <v>75</v>
      </c>
      <c r="D84" s="157"/>
      <c r="E84" s="158"/>
      <c r="F84" s="159"/>
      <c r="G84" s="159"/>
      <c r="H84" s="159"/>
      <c r="I84" s="159"/>
      <c r="J84" s="159"/>
      <c r="K84" s="159"/>
      <c r="L84" s="159"/>
      <c r="M84" s="159"/>
      <c r="N84" s="159"/>
      <c r="O84" s="159"/>
      <c r="P84" s="159"/>
      <c r="Q84" s="159"/>
      <c r="R84" s="159"/>
      <c r="S84" s="159"/>
      <c r="T84" s="159"/>
    </row>
    <row r="85" spans="1:20" ht="18" customHeight="1" thickTop="1" thickBot="1">
      <c r="A85" s="62">
        <v>5</v>
      </c>
      <c r="B85" s="160" t="s">
        <v>81</v>
      </c>
      <c r="C85" s="161"/>
      <c r="D85" s="162"/>
      <c r="E85" s="169"/>
      <c r="F85" s="170"/>
      <c r="G85" s="170"/>
      <c r="H85" s="170"/>
      <c r="I85" s="170"/>
      <c r="J85" s="170"/>
      <c r="K85" s="170"/>
      <c r="L85" s="170"/>
      <c r="M85" s="170"/>
      <c r="N85" s="170"/>
      <c r="O85" s="170"/>
      <c r="P85" s="170"/>
      <c r="Q85" s="170"/>
      <c r="R85" s="170"/>
      <c r="S85" s="170"/>
      <c r="T85" s="171"/>
    </row>
    <row r="86" spans="1:20" ht="17.25" customHeight="1" thickTop="1" thickBot="1">
      <c r="A86" s="62"/>
      <c r="B86" s="163"/>
      <c r="C86" s="164"/>
      <c r="D86" s="165"/>
      <c r="E86" s="169"/>
      <c r="F86" s="170"/>
      <c r="G86" s="170"/>
      <c r="H86" s="170"/>
      <c r="I86" s="170"/>
      <c r="J86" s="170"/>
      <c r="K86" s="170"/>
      <c r="L86" s="170"/>
      <c r="M86" s="170"/>
      <c r="N86" s="170"/>
      <c r="O86" s="170"/>
      <c r="P86" s="170"/>
      <c r="Q86" s="170"/>
      <c r="R86" s="170"/>
      <c r="S86" s="170"/>
      <c r="T86" s="171"/>
    </row>
    <row r="87" spans="1:20" ht="16.5" customHeight="1" thickTop="1" thickBot="1">
      <c r="A87" s="62"/>
      <c r="B87" s="163"/>
      <c r="C87" s="164"/>
      <c r="D87" s="165"/>
      <c r="E87" s="169"/>
      <c r="F87" s="170"/>
      <c r="G87" s="170"/>
      <c r="H87" s="170"/>
      <c r="I87" s="170"/>
      <c r="J87" s="170"/>
      <c r="K87" s="170"/>
      <c r="L87" s="170"/>
      <c r="M87" s="170"/>
      <c r="N87" s="170"/>
      <c r="O87" s="170"/>
      <c r="P87" s="170"/>
      <c r="Q87" s="170"/>
      <c r="R87" s="170"/>
      <c r="S87" s="170"/>
      <c r="T87" s="171"/>
    </row>
    <row r="88" spans="1:20" ht="15.75" customHeight="1" thickTop="1" thickBot="1">
      <c r="A88" s="62"/>
      <c r="B88" s="166"/>
      <c r="C88" s="167"/>
      <c r="D88" s="168"/>
      <c r="E88" s="172"/>
      <c r="F88" s="173"/>
      <c r="G88" s="173"/>
      <c r="H88" s="173"/>
      <c r="I88" s="173"/>
      <c r="J88" s="173"/>
      <c r="K88" s="173"/>
      <c r="L88" s="173"/>
      <c r="M88" s="173"/>
      <c r="N88" s="173"/>
      <c r="O88" s="173"/>
      <c r="P88" s="173"/>
      <c r="Q88" s="173"/>
      <c r="R88" s="173"/>
      <c r="S88" s="173"/>
      <c r="T88" s="174"/>
    </row>
    <row r="89" spans="1:20" ht="16.5" thickTop="1" thickBot="1">
      <c r="A89" s="9"/>
      <c r="B89" s="9"/>
      <c r="C89" s="9"/>
      <c r="D89" s="1"/>
      <c r="E89" s="1"/>
      <c r="F89" s="1"/>
      <c r="G89" s="1"/>
      <c r="H89" s="1"/>
      <c r="I89" s="1"/>
      <c r="J89" s="1"/>
      <c r="K89" s="1"/>
      <c r="L89" s="1"/>
      <c r="M89" s="1"/>
      <c r="N89" s="1"/>
      <c r="O89" s="1"/>
      <c r="P89" s="1"/>
      <c r="Q89" s="1"/>
      <c r="R89" s="1"/>
      <c r="S89" s="1"/>
    </row>
    <row r="90" spans="1:20" ht="16.5" thickTop="1" thickBot="1">
      <c r="A90" s="9"/>
      <c r="B90" s="149" t="s">
        <v>82</v>
      </c>
      <c r="C90" s="149"/>
      <c r="D90" s="149"/>
      <c r="E90" s="149"/>
      <c r="F90" s="149"/>
      <c r="G90" s="149"/>
      <c r="H90" s="150">
        <v>166</v>
      </c>
      <c r="I90" s="151"/>
      <c r="J90" s="65"/>
      <c r="L90" s="152" t="s">
        <v>83</v>
      </c>
      <c r="M90" s="152"/>
      <c r="N90" s="152"/>
      <c r="O90" s="152" t="s">
        <v>84</v>
      </c>
      <c r="P90" s="152"/>
      <c r="Q90" s="152" t="s">
        <v>9</v>
      </c>
      <c r="R90" s="152"/>
      <c r="S90" s="152" t="s">
        <v>85</v>
      </c>
      <c r="T90" s="152"/>
    </row>
    <row r="91" spans="1:20" ht="16.5" thickTop="1" thickBot="1">
      <c r="A91" s="9"/>
      <c r="B91" s="149" t="s">
        <v>86</v>
      </c>
      <c r="C91" s="149"/>
      <c r="D91" s="149"/>
      <c r="E91" s="149"/>
      <c r="F91" s="149"/>
      <c r="G91" s="149"/>
      <c r="H91" s="150">
        <v>0</v>
      </c>
      <c r="I91" s="151"/>
      <c r="J91" s="65"/>
      <c r="L91" s="142" t="s">
        <v>87</v>
      </c>
      <c r="M91" s="142"/>
      <c r="N91" s="142"/>
      <c r="O91" s="143">
        <v>9</v>
      </c>
      <c r="P91" s="144"/>
      <c r="Q91" s="143">
        <f>COUNTA(A29:A39)</f>
        <v>2</v>
      </c>
      <c r="R91" s="144"/>
      <c r="S91" s="145">
        <f>Q91*100/O91</f>
        <v>22.222222222222221</v>
      </c>
      <c r="T91" s="146"/>
    </row>
    <row r="92" spans="1:20" ht="16.5" thickTop="1" thickBot="1">
      <c r="A92" s="9"/>
      <c r="B92" s="149" t="s">
        <v>88</v>
      </c>
      <c r="C92" s="149"/>
      <c r="D92" s="149"/>
      <c r="E92" s="149"/>
      <c r="F92" s="149"/>
      <c r="G92" s="149"/>
      <c r="H92" s="150">
        <v>0</v>
      </c>
      <c r="I92" s="151"/>
      <c r="J92" s="65"/>
      <c r="L92" s="142" t="s">
        <v>89</v>
      </c>
      <c r="M92" s="142"/>
      <c r="N92" s="142"/>
      <c r="O92" s="143">
        <v>1</v>
      </c>
      <c r="P92" s="144"/>
      <c r="Q92" s="143">
        <f>COUNTA(A45:A49)</f>
        <v>0</v>
      </c>
      <c r="R92" s="144"/>
      <c r="S92" s="145">
        <f>Q92*100/3</f>
        <v>0</v>
      </c>
      <c r="T92" s="146"/>
    </row>
    <row r="93" spans="1:20" ht="16.5" thickTop="1" thickBot="1">
      <c r="A93" s="9"/>
      <c r="L93" s="142" t="s">
        <v>90</v>
      </c>
      <c r="M93" s="142"/>
      <c r="N93" s="142"/>
      <c r="O93" s="143">
        <f>K26</f>
        <v>166</v>
      </c>
      <c r="P93" s="144"/>
      <c r="Q93" s="143">
        <f>COUNTA(B55:B78)</f>
        <v>0</v>
      </c>
      <c r="R93" s="144"/>
      <c r="S93" s="145">
        <f>Q93*100/339</f>
        <v>0</v>
      </c>
      <c r="T93" s="146"/>
    </row>
    <row r="94" spans="1:20" ht="15.75" thickTop="1">
      <c r="A94" s="58"/>
      <c r="B94" s="147" t="s">
        <v>91</v>
      </c>
      <c r="C94" s="147"/>
      <c r="D94" s="147"/>
      <c r="E94" s="147"/>
      <c r="F94" s="148" t="s">
        <v>92</v>
      </c>
      <c r="G94" s="148"/>
      <c r="H94" s="148"/>
      <c r="I94" s="148"/>
      <c r="J94" s="148"/>
      <c r="K94" s="148"/>
      <c r="L94" s="148"/>
      <c r="M94" s="148"/>
      <c r="N94" s="148"/>
      <c r="O94" s="148"/>
      <c r="P94" s="147" t="s">
        <v>93</v>
      </c>
      <c r="Q94" s="147"/>
      <c r="R94" s="147"/>
      <c r="S94" s="147"/>
      <c r="T94" s="58"/>
    </row>
    <row r="95" spans="1:20" ht="15" customHeight="1">
      <c r="A95" s="58"/>
      <c r="B95" s="128" t="s">
        <v>94</v>
      </c>
      <c r="C95" s="129"/>
      <c r="D95" s="129"/>
      <c r="E95" s="130"/>
      <c r="F95" s="66">
        <v>-1</v>
      </c>
      <c r="G95" s="137" t="s">
        <v>138</v>
      </c>
      <c r="H95" s="137"/>
      <c r="I95" s="137"/>
      <c r="J95" s="137"/>
      <c r="K95" s="137"/>
      <c r="L95" s="137"/>
      <c r="M95" s="137"/>
      <c r="N95" s="137"/>
      <c r="O95" s="138"/>
      <c r="P95" s="128" t="s">
        <v>94</v>
      </c>
      <c r="Q95" s="129"/>
      <c r="R95" s="129"/>
      <c r="S95" s="130"/>
      <c r="T95" s="58"/>
    </row>
    <row r="96" spans="1:20" ht="15" customHeight="1">
      <c r="A96" s="58"/>
      <c r="B96" s="131"/>
      <c r="C96" s="132"/>
      <c r="D96" s="132"/>
      <c r="E96" s="133"/>
      <c r="F96" s="67">
        <v>-2</v>
      </c>
      <c r="G96" s="137" t="s">
        <v>138</v>
      </c>
      <c r="H96" s="137"/>
      <c r="I96" s="137"/>
      <c r="J96" s="137"/>
      <c r="K96" s="137"/>
      <c r="L96" s="137"/>
      <c r="M96" s="137"/>
      <c r="N96" s="137"/>
      <c r="O96" s="138"/>
      <c r="P96" s="131"/>
      <c r="Q96" s="132"/>
      <c r="R96" s="132"/>
      <c r="S96" s="133"/>
      <c r="T96" s="58"/>
    </row>
    <row r="97" spans="1:20" ht="15" customHeight="1">
      <c r="A97" s="9"/>
      <c r="B97" s="131"/>
      <c r="C97" s="132"/>
      <c r="D97" s="132"/>
      <c r="E97" s="133"/>
      <c r="F97" s="67">
        <v>-3</v>
      </c>
      <c r="G97" s="137" t="s">
        <v>138</v>
      </c>
      <c r="H97" s="137"/>
      <c r="I97" s="137"/>
      <c r="J97" s="137"/>
      <c r="K97" s="137"/>
      <c r="L97" s="137"/>
      <c r="M97" s="137"/>
      <c r="N97" s="137"/>
      <c r="O97" s="138"/>
      <c r="P97" s="131"/>
      <c r="Q97" s="132"/>
      <c r="R97" s="132"/>
      <c r="S97" s="133"/>
      <c r="T97" s="1"/>
    </row>
    <row r="98" spans="1:20">
      <c r="A98" s="58"/>
      <c r="B98" s="134"/>
      <c r="C98" s="135"/>
      <c r="D98" s="135"/>
      <c r="E98" s="136"/>
      <c r="F98" s="139"/>
      <c r="G98" s="140"/>
      <c r="H98" s="140"/>
      <c r="I98" s="140"/>
      <c r="J98" s="140"/>
      <c r="K98" s="140"/>
      <c r="L98" s="140"/>
      <c r="M98" s="140"/>
      <c r="N98" s="140"/>
      <c r="O98" s="141"/>
      <c r="P98" s="134"/>
      <c r="Q98" s="135"/>
      <c r="R98" s="135"/>
      <c r="S98" s="136"/>
      <c r="T98" s="58"/>
    </row>
    <row r="99" spans="1:20">
      <c r="A99" s="58"/>
      <c r="B99" s="58"/>
      <c r="C99" s="58"/>
      <c r="D99" s="58"/>
      <c r="E99" s="58"/>
      <c r="F99" s="58"/>
      <c r="G99" s="58"/>
      <c r="H99" s="58"/>
      <c r="I99" s="58"/>
      <c r="J99" s="58"/>
      <c r="K99" s="58"/>
      <c r="L99" s="58"/>
      <c r="M99" s="58"/>
      <c r="N99" s="58"/>
      <c r="O99" s="58"/>
      <c r="P99" s="58"/>
      <c r="Q99" s="58"/>
      <c r="R99" s="58"/>
      <c r="S99" s="58"/>
      <c r="T99" s="58"/>
    </row>
    <row r="100" spans="1:20">
      <c r="A100" s="58"/>
      <c r="B100" s="58"/>
      <c r="C100" s="58"/>
      <c r="D100" s="58"/>
      <c r="E100" s="58"/>
      <c r="F100" s="58"/>
      <c r="G100" s="58"/>
      <c r="H100" s="58"/>
      <c r="I100" s="58"/>
      <c r="J100" s="58"/>
      <c r="K100" s="58"/>
      <c r="L100" s="58"/>
      <c r="M100" s="58"/>
      <c r="N100" s="58"/>
      <c r="O100" s="58"/>
      <c r="P100" s="58"/>
      <c r="Q100" s="58"/>
      <c r="R100" s="58"/>
      <c r="S100" s="58"/>
      <c r="T100" s="58"/>
    </row>
    <row r="101" spans="1:20">
      <c r="A101" s="58"/>
      <c r="B101" s="58"/>
      <c r="C101" s="58"/>
      <c r="D101" s="58"/>
      <c r="E101" s="58"/>
      <c r="F101" s="58"/>
      <c r="G101" s="58"/>
      <c r="H101" s="58"/>
      <c r="I101" s="58"/>
      <c r="J101" s="58"/>
      <c r="K101" s="58"/>
      <c r="L101" s="58"/>
      <c r="M101" s="58"/>
      <c r="N101" s="58"/>
      <c r="O101" s="58"/>
      <c r="P101" s="58"/>
      <c r="Q101" s="58"/>
      <c r="R101" s="58"/>
      <c r="S101" s="58"/>
      <c r="T101" s="58"/>
    </row>
    <row r="102" spans="1:20">
      <c r="A102" s="58"/>
      <c r="B102" s="58"/>
      <c r="C102" s="58"/>
      <c r="D102" s="58"/>
      <c r="E102" s="58"/>
      <c r="F102" s="58"/>
      <c r="G102" s="58"/>
      <c r="H102" s="58"/>
      <c r="I102" s="58"/>
      <c r="J102" s="58"/>
      <c r="K102" s="58"/>
      <c r="L102" s="58"/>
      <c r="M102" s="58"/>
      <c r="N102" s="58"/>
      <c r="O102" s="58"/>
      <c r="P102" s="58"/>
      <c r="Q102" s="58"/>
      <c r="R102" s="58"/>
      <c r="S102" s="58"/>
      <c r="T102" s="58"/>
    </row>
    <row r="103" spans="1:20">
      <c r="A103" s="58"/>
      <c r="B103" s="58"/>
      <c r="C103" s="58"/>
      <c r="D103" s="58"/>
      <c r="E103" s="58"/>
      <c r="F103" s="58"/>
      <c r="G103" s="58"/>
      <c r="H103" s="58"/>
      <c r="I103" s="58"/>
      <c r="J103" s="58"/>
      <c r="K103" s="58"/>
      <c r="L103" s="58"/>
      <c r="M103" s="58"/>
      <c r="N103" s="58"/>
      <c r="O103" s="58"/>
      <c r="P103" s="58"/>
      <c r="Q103" s="58"/>
      <c r="R103" s="58"/>
      <c r="S103" s="58"/>
      <c r="T103" s="58"/>
    </row>
    <row r="104" spans="1:20">
      <c r="A104" s="58"/>
      <c r="B104" s="58"/>
      <c r="C104" s="58"/>
      <c r="D104" s="58"/>
      <c r="E104" s="58"/>
      <c r="F104" s="58"/>
      <c r="G104" s="58"/>
      <c r="H104" s="58"/>
      <c r="I104" s="58"/>
      <c r="J104" s="58"/>
      <c r="K104" s="58"/>
      <c r="L104" s="58"/>
      <c r="M104" s="58"/>
      <c r="N104" s="58"/>
      <c r="O104" s="58"/>
      <c r="P104" s="58"/>
      <c r="Q104" s="58"/>
      <c r="R104" s="58"/>
      <c r="S104" s="58"/>
      <c r="T104" s="58"/>
    </row>
    <row r="105" spans="1:20">
      <c r="A105" s="58"/>
      <c r="B105" s="58"/>
      <c r="C105" s="58"/>
      <c r="D105" s="58"/>
      <c r="E105" s="58"/>
      <c r="F105" s="58"/>
      <c r="G105" s="58"/>
      <c r="H105" s="58"/>
      <c r="I105" s="58"/>
      <c r="J105" s="58"/>
      <c r="K105" s="58"/>
      <c r="L105" s="58"/>
      <c r="M105" s="58"/>
      <c r="N105" s="58"/>
      <c r="O105" s="58"/>
      <c r="P105" s="58"/>
      <c r="Q105" s="58"/>
      <c r="R105" s="58"/>
      <c r="S105" s="58"/>
      <c r="T105" s="58"/>
    </row>
    <row r="106" spans="1:20">
      <c r="A106" s="58"/>
      <c r="B106" s="58"/>
      <c r="C106" s="58"/>
      <c r="D106" s="58"/>
      <c r="E106" s="58"/>
      <c r="F106" s="58"/>
      <c r="G106" s="58"/>
      <c r="H106" s="58"/>
      <c r="I106" s="58"/>
      <c r="J106" s="58"/>
      <c r="K106" s="58"/>
      <c r="L106" s="58"/>
      <c r="M106" s="58"/>
      <c r="N106" s="58"/>
      <c r="O106" s="58"/>
      <c r="P106" s="58"/>
      <c r="Q106" s="58"/>
      <c r="R106" s="58"/>
      <c r="S106" s="58"/>
      <c r="T106" s="58"/>
    </row>
    <row r="107" spans="1:20">
      <c r="A107" s="58"/>
      <c r="B107" s="58"/>
      <c r="C107" s="58"/>
      <c r="D107" s="58"/>
      <c r="E107" s="58"/>
      <c r="F107" s="58"/>
      <c r="G107" s="58"/>
      <c r="H107" s="58"/>
      <c r="I107" s="58"/>
      <c r="J107" s="58"/>
      <c r="K107" s="58"/>
      <c r="L107" s="58"/>
      <c r="M107" s="58"/>
      <c r="N107" s="58"/>
      <c r="O107" s="58"/>
      <c r="P107" s="58"/>
      <c r="Q107" s="58"/>
      <c r="R107" s="58"/>
      <c r="S107" s="58"/>
      <c r="T107" s="58"/>
    </row>
    <row r="108" spans="1:20">
      <c r="A108" s="58"/>
      <c r="B108" s="58"/>
      <c r="C108" s="58"/>
      <c r="D108" s="58"/>
      <c r="E108" s="58"/>
      <c r="F108" s="58"/>
      <c r="G108" s="58"/>
      <c r="H108" s="58"/>
      <c r="I108" s="58"/>
      <c r="J108" s="58"/>
      <c r="K108" s="58"/>
      <c r="L108" s="58"/>
      <c r="M108" s="58"/>
      <c r="N108" s="58"/>
      <c r="O108" s="58"/>
      <c r="P108" s="58"/>
      <c r="Q108" s="58"/>
      <c r="R108" s="58"/>
      <c r="S108" s="58"/>
      <c r="T108" s="58"/>
    </row>
    <row r="109" spans="1:20">
      <c r="A109" s="58"/>
      <c r="B109" s="58"/>
      <c r="C109" s="58"/>
      <c r="D109" s="58"/>
      <c r="E109" s="58"/>
      <c r="F109" s="58"/>
      <c r="G109" s="58"/>
      <c r="H109" s="58"/>
      <c r="I109" s="58"/>
      <c r="J109" s="58"/>
      <c r="K109" s="58"/>
      <c r="L109" s="58"/>
      <c r="M109" s="58"/>
      <c r="N109" s="58"/>
      <c r="O109" s="58"/>
      <c r="P109" s="58"/>
      <c r="Q109" s="58"/>
      <c r="R109" s="58"/>
      <c r="S109" s="58"/>
      <c r="T109" s="58"/>
    </row>
    <row r="110" spans="1:20">
      <c r="A110" s="58"/>
      <c r="B110" s="58"/>
      <c r="C110" s="58"/>
      <c r="D110" s="58"/>
      <c r="E110" s="58"/>
      <c r="F110" s="58"/>
      <c r="G110" s="58"/>
      <c r="H110" s="58"/>
      <c r="I110" s="58"/>
      <c r="J110" s="58"/>
      <c r="K110" s="58"/>
      <c r="L110" s="58"/>
      <c r="M110" s="58"/>
      <c r="N110" s="58"/>
      <c r="O110" s="58"/>
      <c r="P110" s="58"/>
      <c r="Q110" s="58"/>
      <c r="R110" s="58"/>
      <c r="S110" s="58"/>
      <c r="T110" s="58"/>
    </row>
    <row r="111" spans="1:20">
      <c r="A111" s="58"/>
      <c r="B111" s="58"/>
      <c r="C111" s="58"/>
      <c r="D111" s="58"/>
      <c r="E111" s="58"/>
      <c r="F111" s="58"/>
      <c r="G111" s="58"/>
      <c r="H111" s="58"/>
      <c r="I111" s="58"/>
      <c r="J111" s="58"/>
      <c r="K111" s="58"/>
      <c r="L111" s="58"/>
      <c r="M111" s="58"/>
      <c r="N111" s="58"/>
      <c r="O111" s="58"/>
      <c r="P111" s="58"/>
      <c r="Q111" s="58"/>
      <c r="R111" s="58"/>
      <c r="S111" s="58"/>
      <c r="T111" s="58"/>
    </row>
    <row r="112" spans="1:20">
      <c r="A112" s="58"/>
      <c r="B112" s="58"/>
      <c r="C112" s="58"/>
      <c r="D112" s="58"/>
      <c r="E112" s="58"/>
      <c r="F112" s="58"/>
      <c r="G112" s="58"/>
      <c r="H112" s="58"/>
      <c r="I112" s="58"/>
      <c r="J112" s="58"/>
      <c r="K112" s="58"/>
      <c r="L112" s="58"/>
      <c r="M112" s="58"/>
      <c r="N112" s="58"/>
      <c r="O112" s="58"/>
      <c r="P112" s="58"/>
      <c r="Q112" s="58"/>
      <c r="R112" s="58"/>
      <c r="S112" s="58"/>
      <c r="T112" s="58"/>
    </row>
    <row r="113" spans="1:20">
      <c r="A113" s="58"/>
      <c r="B113" s="58"/>
      <c r="C113" s="58"/>
      <c r="D113" s="58"/>
      <c r="E113" s="58"/>
      <c r="F113" s="58"/>
      <c r="G113" s="58"/>
      <c r="H113" s="58"/>
      <c r="I113" s="58"/>
      <c r="J113" s="58"/>
      <c r="K113" s="58"/>
      <c r="L113" s="58"/>
      <c r="M113" s="58"/>
      <c r="N113" s="58"/>
      <c r="O113" s="58"/>
      <c r="P113" s="58"/>
      <c r="Q113" s="58"/>
      <c r="R113" s="58"/>
      <c r="S113" s="58"/>
      <c r="T113" s="58"/>
    </row>
    <row r="114" spans="1:20">
      <c r="A114" s="58"/>
      <c r="B114" s="58"/>
      <c r="C114" s="58"/>
      <c r="D114" s="58"/>
      <c r="E114" s="58"/>
      <c r="F114" s="58"/>
      <c r="G114" s="58"/>
      <c r="H114" s="58"/>
      <c r="I114" s="58"/>
      <c r="J114" s="58"/>
      <c r="K114" s="58"/>
      <c r="L114" s="58"/>
      <c r="M114" s="58"/>
      <c r="N114" s="58"/>
      <c r="O114" s="58"/>
      <c r="P114" s="58"/>
      <c r="Q114" s="58"/>
      <c r="R114" s="58"/>
      <c r="S114" s="58"/>
      <c r="T114" s="58"/>
    </row>
    <row r="115" spans="1:20">
      <c r="A115" s="58"/>
      <c r="B115" s="58"/>
      <c r="C115" s="58"/>
      <c r="D115" s="58"/>
      <c r="E115" s="58"/>
      <c r="F115" s="58"/>
      <c r="G115" s="58"/>
      <c r="H115" s="58"/>
      <c r="I115" s="58"/>
      <c r="J115" s="58"/>
      <c r="K115" s="58"/>
      <c r="L115" s="58"/>
      <c r="M115" s="58"/>
      <c r="N115" s="58"/>
      <c r="O115" s="58"/>
      <c r="P115" s="58"/>
      <c r="Q115" s="58"/>
      <c r="R115" s="58"/>
      <c r="S115" s="58"/>
      <c r="T115" s="58"/>
    </row>
    <row r="116" spans="1:20">
      <c r="A116" s="58"/>
      <c r="B116" s="58"/>
      <c r="C116" s="58"/>
      <c r="D116" s="58"/>
      <c r="E116" s="58"/>
      <c r="F116" s="58"/>
      <c r="G116" s="58"/>
      <c r="H116" s="58"/>
      <c r="I116" s="58"/>
      <c r="J116" s="58"/>
      <c r="K116" s="58"/>
      <c r="L116" s="58"/>
      <c r="M116" s="58"/>
      <c r="N116" s="58"/>
      <c r="O116" s="58"/>
      <c r="P116" s="58"/>
      <c r="Q116" s="58"/>
      <c r="R116" s="58"/>
      <c r="S116" s="58"/>
      <c r="T116" s="58"/>
    </row>
    <row r="117" spans="1:20">
      <c r="A117" s="58"/>
      <c r="B117" s="58"/>
      <c r="C117" s="58"/>
      <c r="D117" s="58"/>
      <c r="E117" s="58"/>
      <c r="F117" s="58"/>
      <c r="G117" s="58"/>
      <c r="H117" s="58"/>
      <c r="I117" s="58"/>
      <c r="J117" s="58"/>
      <c r="K117" s="58"/>
      <c r="L117" s="58"/>
      <c r="M117" s="58"/>
      <c r="N117" s="58"/>
      <c r="O117" s="58"/>
      <c r="P117" s="58"/>
      <c r="Q117" s="58"/>
      <c r="R117" s="58"/>
      <c r="S117" s="58"/>
      <c r="T117" s="58"/>
    </row>
    <row r="118" spans="1:20">
      <c r="A118" s="58"/>
      <c r="B118" s="58"/>
      <c r="C118" s="58"/>
      <c r="D118" s="58"/>
      <c r="E118" s="58"/>
      <c r="F118" s="58"/>
      <c r="G118" s="58"/>
      <c r="H118" s="58"/>
      <c r="I118" s="58"/>
      <c r="J118" s="58"/>
      <c r="K118" s="58"/>
      <c r="L118" s="58"/>
      <c r="M118" s="58"/>
      <c r="N118" s="58"/>
      <c r="O118" s="58"/>
      <c r="P118" s="58"/>
      <c r="Q118" s="58"/>
      <c r="R118" s="58"/>
      <c r="S118" s="58"/>
      <c r="T118" s="58"/>
    </row>
    <row r="119" spans="1:20">
      <c r="A119" s="58"/>
      <c r="B119" s="58"/>
      <c r="C119" s="58"/>
      <c r="D119" s="58"/>
      <c r="E119" s="58"/>
      <c r="F119" s="58"/>
      <c r="G119" s="58"/>
      <c r="H119" s="58"/>
      <c r="I119" s="58"/>
      <c r="J119" s="58"/>
      <c r="K119" s="58"/>
      <c r="L119" s="58"/>
      <c r="M119" s="58"/>
      <c r="N119" s="58"/>
      <c r="O119" s="58"/>
      <c r="P119" s="58"/>
      <c r="Q119" s="58"/>
      <c r="R119" s="58"/>
      <c r="S119" s="58"/>
      <c r="T119" s="58"/>
    </row>
    <row r="120" spans="1:20">
      <c r="A120" s="58"/>
      <c r="B120" s="58"/>
      <c r="C120" s="58"/>
      <c r="D120" s="58"/>
      <c r="E120" s="58"/>
      <c r="F120" s="58"/>
      <c r="G120" s="58"/>
      <c r="H120" s="58"/>
      <c r="I120" s="58"/>
      <c r="J120" s="58"/>
      <c r="K120" s="58"/>
      <c r="L120" s="58"/>
      <c r="M120" s="58"/>
      <c r="N120" s="58"/>
      <c r="O120" s="58"/>
      <c r="P120" s="58"/>
      <c r="Q120" s="58"/>
      <c r="R120" s="58"/>
      <c r="S120" s="58"/>
      <c r="T120" s="58"/>
    </row>
    <row r="121" spans="1:20">
      <c r="A121" s="58"/>
      <c r="B121" s="58"/>
      <c r="C121" s="58"/>
      <c r="D121" s="58"/>
      <c r="E121" s="58"/>
      <c r="F121" s="58"/>
      <c r="G121" s="58"/>
      <c r="H121" s="58"/>
      <c r="I121" s="58"/>
      <c r="J121" s="58"/>
      <c r="K121" s="58"/>
      <c r="L121" s="58"/>
      <c r="M121" s="58"/>
      <c r="N121" s="58"/>
      <c r="O121" s="58"/>
      <c r="P121" s="58"/>
      <c r="Q121" s="58"/>
      <c r="R121" s="58"/>
      <c r="S121" s="58"/>
      <c r="T121" s="58"/>
    </row>
    <row r="122" spans="1:20">
      <c r="A122" s="58"/>
      <c r="B122" s="58"/>
      <c r="C122" s="58"/>
      <c r="D122" s="58"/>
      <c r="E122" s="58"/>
      <c r="F122" s="58"/>
      <c r="G122" s="58"/>
      <c r="H122" s="58"/>
      <c r="I122" s="58"/>
      <c r="J122" s="58"/>
      <c r="K122" s="58"/>
      <c r="L122" s="58"/>
      <c r="M122" s="58"/>
      <c r="N122" s="58"/>
      <c r="O122" s="58"/>
      <c r="P122" s="58"/>
      <c r="Q122" s="58"/>
      <c r="R122" s="58"/>
      <c r="S122" s="58"/>
      <c r="T122" s="58"/>
    </row>
    <row r="123" spans="1:20">
      <c r="A123" s="58"/>
      <c r="B123" s="58"/>
      <c r="C123" s="58"/>
      <c r="D123" s="58"/>
      <c r="E123" s="58"/>
      <c r="F123" s="58"/>
      <c r="G123" s="58"/>
      <c r="H123" s="58"/>
      <c r="I123" s="58"/>
      <c r="J123" s="58"/>
      <c r="K123" s="58"/>
      <c r="L123" s="58"/>
      <c r="M123" s="58"/>
      <c r="N123" s="58"/>
      <c r="O123" s="58"/>
      <c r="P123" s="58"/>
      <c r="Q123" s="58"/>
      <c r="R123" s="58"/>
      <c r="S123" s="58"/>
      <c r="T123" s="58"/>
    </row>
    <row r="124" spans="1:20">
      <c r="A124" s="58"/>
      <c r="B124" s="58"/>
      <c r="C124" s="58"/>
      <c r="D124" s="58"/>
      <c r="E124" s="58"/>
      <c r="F124" s="58"/>
      <c r="G124" s="58"/>
      <c r="H124" s="58"/>
      <c r="I124" s="58"/>
      <c r="J124" s="58"/>
      <c r="K124" s="58"/>
      <c r="L124" s="58"/>
      <c r="M124" s="58"/>
      <c r="N124" s="58"/>
      <c r="O124" s="58"/>
      <c r="P124" s="58"/>
      <c r="Q124" s="58"/>
      <c r="R124" s="58"/>
      <c r="S124" s="58"/>
      <c r="T124" s="58"/>
    </row>
  </sheetData>
  <mergeCells count="470">
    <mergeCell ref="E1:M1"/>
    <mergeCell ref="G2:K2"/>
    <mergeCell ref="N2:O2"/>
    <mergeCell ref="P2:Q2"/>
    <mergeCell ref="R2:T2"/>
    <mergeCell ref="A3:E3"/>
    <mergeCell ref="N3:O3"/>
    <mergeCell ref="P3:Q3"/>
    <mergeCell ref="A4:G4"/>
    <mergeCell ref="P4:R4"/>
    <mergeCell ref="G5:O5"/>
    <mergeCell ref="C7:K7"/>
    <mergeCell ref="L7:T7"/>
    <mergeCell ref="A8:A9"/>
    <mergeCell ref="C8:E8"/>
    <mergeCell ref="F8:H8"/>
    <mergeCell ref="I8:K8"/>
    <mergeCell ref="L8:N8"/>
    <mergeCell ref="A18:A20"/>
    <mergeCell ref="A21:B21"/>
    <mergeCell ref="A22:A24"/>
    <mergeCell ref="A25:B25"/>
    <mergeCell ref="A26:B26"/>
    <mergeCell ref="A27:H27"/>
    <mergeCell ref="O8:Q8"/>
    <mergeCell ref="R8:T8"/>
    <mergeCell ref="A10:A12"/>
    <mergeCell ref="A13:B13"/>
    <mergeCell ref="A14:A16"/>
    <mergeCell ref="A17:B17"/>
    <mergeCell ref="A29:B29"/>
    <mergeCell ref="C29:D29"/>
    <mergeCell ref="E29:F29"/>
    <mergeCell ref="G29:H29"/>
    <mergeCell ref="I29:J29"/>
    <mergeCell ref="A28:B28"/>
    <mergeCell ref="C28:D28"/>
    <mergeCell ref="E28:F28"/>
    <mergeCell ref="G28:H28"/>
    <mergeCell ref="I28:J28"/>
    <mergeCell ref="K29:L29"/>
    <mergeCell ref="M29:N29"/>
    <mergeCell ref="O29:P29"/>
    <mergeCell ref="Q29:R29"/>
    <mergeCell ref="S29:T29"/>
    <mergeCell ref="U29:W29"/>
    <mergeCell ref="M28:N28"/>
    <mergeCell ref="O28:P28"/>
    <mergeCell ref="Q28:R28"/>
    <mergeCell ref="S28:T28"/>
    <mergeCell ref="U28:W28"/>
    <mergeCell ref="K28:L28"/>
    <mergeCell ref="A31:B31"/>
    <mergeCell ref="C31:D31"/>
    <mergeCell ref="E31:F31"/>
    <mergeCell ref="G31:H31"/>
    <mergeCell ref="I31:J31"/>
    <mergeCell ref="A30:B30"/>
    <mergeCell ref="C30:D30"/>
    <mergeCell ref="E30:F30"/>
    <mergeCell ref="G30:H30"/>
    <mergeCell ref="I30:J30"/>
    <mergeCell ref="K31:L31"/>
    <mergeCell ref="M31:N31"/>
    <mergeCell ref="O31:P31"/>
    <mergeCell ref="Q31:R31"/>
    <mergeCell ref="S31:T31"/>
    <mergeCell ref="U31:W31"/>
    <mergeCell ref="M30:N30"/>
    <mergeCell ref="O30:P30"/>
    <mergeCell ref="Q30:R30"/>
    <mergeCell ref="S30:T30"/>
    <mergeCell ref="U30:W30"/>
    <mergeCell ref="K30:L30"/>
    <mergeCell ref="A33:B33"/>
    <mergeCell ref="C33:D33"/>
    <mergeCell ref="E33:F33"/>
    <mergeCell ref="G33:H33"/>
    <mergeCell ref="I33:J33"/>
    <mergeCell ref="A32:B32"/>
    <mergeCell ref="C32:D32"/>
    <mergeCell ref="E32:F32"/>
    <mergeCell ref="G32:H32"/>
    <mergeCell ref="I32:J32"/>
    <mergeCell ref="K33:L33"/>
    <mergeCell ref="M33:N33"/>
    <mergeCell ref="O33:P33"/>
    <mergeCell ref="Q33:R33"/>
    <mergeCell ref="S33:T33"/>
    <mergeCell ref="U33:W33"/>
    <mergeCell ref="M32:N32"/>
    <mergeCell ref="O32:P32"/>
    <mergeCell ref="Q32:R32"/>
    <mergeCell ref="S32:T32"/>
    <mergeCell ref="U32:W32"/>
    <mergeCell ref="K32:L32"/>
    <mergeCell ref="A35:B35"/>
    <mergeCell ref="C35:D35"/>
    <mergeCell ref="E35:F35"/>
    <mergeCell ref="G35:H35"/>
    <mergeCell ref="I35:J35"/>
    <mergeCell ref="A34:B34"/>
    <mergeCell ref="C34:D34"/>
    <mergeCell ref="E34:F34"/>
    <mergeCell ref="G34:H34"/>
    <mergeCell ref="I34:J34"/>
    <mergeCell ref="K35:L35"/>
    <mergeCell ref="M35:N35"/>
    <mergeCell ref="O35:P35"/>
    <mergeCell ref="Q35:R35"/>
    <mergeCell ref="S35:T35"/>
    <mergeCell ref="U35:W35"/>
    <mergeCell ref="M34:N34"/>
    <mergeCell ref="O34:P34"/>
    <mergeCell ref="Q34:R34"/>
    <mergeCell ref="S34:T34"/>
    <mergeCell ref="U34:W34"/>
    <mergeCell ref="K34:L34"/>
    <mergeCell ref="A37:B37"/>
    <mergeCell ref="C37:D37"/>
    <mergeCell ref="E37:F37"/>
    <mergeCell ref="G37:H37"/>
    <mergeCell ref="I37:J37"/>
    <mergeCell ref="A36:B36"/>
    <mergeCell ref="C36:D36"/>
    <mergeCell ref="E36:F36"/>
    <mergeCell ref="G36:H36"/>
    <mergeCell ref="I36:J36"/>
    <mergeCell ref="K37:L37"/>
    <mergeCell ref="M37:N37"/>
    <mergeCell ref="O37:P37"/>
    <mergeCell ref="Q37:R37"/>
    <mergeCell ref="S37:T37"/>
    <mergeCell ref="U37:W37"/>
    <mergeCell ref="M36:N36"/>
    <mergeCell ref="O36:P36"/>
    <mergeCell ref="Q36:R36"/>
    <mergeCell ref="S36:T36"/>
    <mergeCell ref="U36:W36"/>
    <mergeCell ref="K36:L36"/>
    <mergeCell ref="M38:N38"/>
    <mergeCell ref="O38:P38"/>
    <mergeCell ref="Q38:R38"/>
    <mergeCell ref="S38:T38"/>
    <mergeCell ref="U38:W38"/>
    <mergeCell ref="A39:B39"/>
    <mergeCell ref="C39:D39"/>
    <mergeCell ref="E39:F39"/>
    <mergeCell ref="G39:H39"/>
    <mergeCell ref="I39:J39"/>
    <mergeCell ref="A38:B38"/>
    <mergeCell ref="C38:D38"/>
    <mergeCell ref="E38:F38"/>
    <mergeCell ref="G38:H38"/>
    <mergeCell ref="I38:J38"/>
    <mergeCell ref="K38:L38"/>
    <mergeCell ref="A40:G40"/>
    <mergeCell ref="A42:G42"/>
    <mergeCell ref="I42:K42"/>
    <mergeCell ref="L42:P42"/>
    <mergeCell ref="R42:T42"/>
    <mergeCell ref="U42:W42"/>
    <mergeCell ref="K39:L39"/>
    <mergeCell ref="M39:N39"/>
    <mergeCell ref="O39:P39"/>
    <mergeCell ref="Q39:R39"/>
    <mergeCell ref="S39:T39"/>
    <mergeCell ref="U39:W39"/>
    <mergeCell ref="L46:P46"/>
    <mergeCell ref="A47:D48"/>
    <mergeCell ref="E47:G48"/>
    <mergeCell ref="L47:P47"/>
    <mergeCell ref="L48:P48"/>
    <mergeCell ref="R48:W48"/>
    <mergeCell ref="R44:R45"/>
    <mergeCell ref="S44:S45"/>
    <mergeCell ref="T44:T45"/>
    <mergeCell ref="U44:U45"/>
    <mergeCell ref="V44:V45"/>
    <mergeCell ref="W44:W45"/>
    <mergeCell ref="A43:D44"/>
    <mergeCell ref="E43:G44"/>
    <mergeCell ref="I43:K43"/>
    <mergeCell ref="L43:P43"/>
    <mergeCell ref="I44:K45"/>
    <mergeCell ref="L44:P44"/>
    <mergeCell ref="A45:D46"/>
    <mergeCell ref="E45:G46"/>
    <mergeCell ref="L45:P45"/>
    <mergeCell ref="I46:K49"/>
    <mergeCell ref="A49:D49"/>
    <mergeCell ref="E49:G49"/>
    <mergeCell ref="L49:P49"/>
    <mergeCell ref="R49:W49"/>
    <mergeCell ref="A53:E53"/>
    <mergeCell ref="B54:D54"/>
    <mergeCell ref="E54:F54"/>
    <mergeCell ref="G54:H54"/>
    <mergeCell ref="I54:J54"/>
    <mergeCell ref="K54:L54"/>
    <mergeCell ref="M54:N54"/>
    <mergeCell ref="O54:P54"/>
    <mergeCell ref="Q54:R54"/>
    <mergeCell ref="S54:U54"/>
    <mergeCell ref="B55:D55"/>
    <mergeCell ref="E55:F55"/>
    <mergeCell ref="G55:H55"/>
    <mergeCell ref="I55:J55"/>
    <mergeCell ref="K55:L55"/>
    <mergeCell ref="M55:N55"/>
    <mergeCell ref="O55:P55"/>
    <mergeCell ref="Q55:R55"/>
    <mergeCell ref="S55:U55"/>
    <mergeCell ref="B56:D56"/>
    <mergeCell ref="E56:F56"/>
    <mergeCell ref="G56:H56"/>
    <mergeCell ref="I56:J56"/>
    <mergeCell ref="K56:L56"/>
    <mergeCell ref="M56:N56"/>
    <mergeCell ref="O56:P56"/>
    <mergeCell ref="Q56:R56"/>
    <mergeCell ref="S56:U56"/>
    <mergeCell ref="B57:D57"/>
    <mergeCell ref="E57:F57"/>
    <mergeCell ref="G57:H57"/>
    <mergeCell ref="I57:J57"/>
    <mergeCell ref="K57:L57"/>
    <mergeCell ref="M57:N57"/>
    <mergeCell ref="O57:P57"/>
    <mergeCell ref="Q57:R57"/>
    <mergeCell ref="S57:U57"/>
    <mergeCell ref="B58:D58"/>
    <mergeCell ref="E58:F58"/>
    <mergeCell ref="G58:H58"/>
    <mergeCell ref="I58:J58"/>
    <mergeCell ref="K58:L58"/>
    <mergeCell ref="M58:N58"/>
    <mergeCell ref="O58:P58"/>
    <mergeCell ref="Q58:R58"/>
    <mergeCell ref="S58:U58"/>
    <mergeCell ref="O59:P59"/>
    <mergeCell ref="Q59:R59"/>
    <mergeCell ref="S59:U59"/>
    <mergeCell ref="B60:D60"/>
    <mergeCell ref="E60:F60"/>
    <mergeCell ref="G60:H60"/>
    <mergeCell ref="I60:J60"/>
    <mergeCell ref="K60:L60"/>
    <mergeCell ref="M60:N60"/>
    <mergeCell ref="O60:P60"/>
    <mergeCell ref="B59:D59"/>
    <mergeCell ref="E59:F59"/>
    <mergeCell ref="G59:H59"/>
    <mergeCell ref="I59:J59"/>
    <mergeCell ref="K59:L59"/>
    <mergeCell ref="M59:N59"/>
    <mergeCell ref="Q60:R60"/>
    <mergeCell ref="S60:U60"/>
    <mergeCell ref="B61:D61"/>
    <mergeCell ref="E61:F61"/>
    <mergeCell ref="G61:H61"/>
    <mergeCell ref="I61:J61"/>
    <mergeCell ref="K61:L61"/>
    <mergeCell ref="M61:N61"/>
    <mergeCell ref="O61:P61"/>
    <mergeCell ref="Q61:R61"/>
    <mergeCell ref="S61:U61"/>
    <mergeCell ref="B62:D62"/>
    <mergeCell ref="E62:F62"/>
    <mergeCell ref="G62:H62"/>
    <mergeCell ref="I62:J62"/>
    <mergeCell ref="K62:L62"/>
    <mergeCell ref="M62:N62"/>
    <mergeCell ref="O62:P62"/>
    <mergeCell ref="Q62:R62"/>
    <mergeCell ref="S62:U62"/>
    <mergeCell ref="O63:P63"/>
    <mergeCell ref="Q63:R63"/>
    <mergeCell ref="S63:U63"/>
    <mergeCell ref="B64:D64"/>
    <mergeCell ref="E64:F64"/>
    <mergeCell ref="G64:H64"/>
    <mergeCell ref="I64:J64"/>
    <mergeCell ref="K64:L64"/>
    <mergeCell ref="M64:N64"/>
    <mergeCell ref="O64:P64"/>
    <mergeCell ref="B63:D63"/>
    <mergeCell ref="E63:F63"/>
    <mergeCell ref="G63:H63"/>
    <mergeCell ref="I63:J63"/>
    <mergeCell ref="K63:L63"/>
    <mergeCell ref="M63:N63"/>
    <mergeCell ref="Q64:R64"/>
    <mergeCell ref="S64:U64"/>
    <mergeCell ref="B65:D65"/>
    <mergeCell ref="E65:F65"/>
    <mergeCell ref="G65:H65"/>
    <mergeCell ref="I65:J65"/>
    <mergeCell ref="K65:L65"/>
    <mergeCell ref="M65:N65"/>
    <mergeCell ref="O65:P65"/>
    <mergeCell ref="Q65:R65"/>
    <mergeCell ref="S65:U65"/>
    <mergeCell ref="B66:D66"/>
    <mergeCell ref="E66:F66"/>
    <mergeCell ref="G66:H66"/>
    <mergeCell ref="I66:J66"/>
    <mergeCell ref="K66:L66"/>
    <mergeCell ref="M66:N66"/>
    <mergeCell ref="O66:P66"/>
    <mergeCell ref="Q66:R66"/>
    <mergeCell ref="S66:U66"/>
    <mergeCell ref="O67:P67"/>
    <mergeCell ref="Q67:R67"/>
    <mergeCell ref="S67:U67"/>
    <mergeCell ref="B68:D68"/>
    <mergeCell ref="E68:F68"/>
    <mergeCell ref="G68:H68"/>
    <mergeCell ref="I68:J68"/>
    <mergeCell ref="K68:L68"/>
    <mergeCell ref="M68:N68"/>
    <mergeCell ref="O68:P68"/>
    <mergeCell ref="B67:D67"/>
    <mergeCell ref="E67:F67"/>
    <mergeCell ref="G67:H67"/>
    <mergeCell ref="I67:J67"/>
    <mergeCell ref="K67:L67"/>
    <mergeCell ref="M67:N67"/>
    <mergeCell ref="Q68:R68"/>
    <mergeCell ref="S68:U68"/>
    <mergeCell ref="B69:D69"/>
    <mergeCell ref="E69:F69"/>
    <mergeCell ref="G69:H69"/>
    <mergeCell ref="I69:J69"/>
    <mergeCell ref="K69:L69"/>
    <mergeCell ref="M69:N69"/>
    <mergeCell ref="O69:P69"/>
    <mergeCell ref="Q69:R69"/>
    <mergeCell ref="S69:U69"/>
    <mergeCell ref="B70:D70"/>
    <mergeCell ref="E70:F70"/>
    <mergeCell ref="G70:H70"/>
    <mergeCell ref="I70:J70"/>
    <mergeCell ref="K70:L70"/>
    <mergeCell ref="M70:N70"/>
    <mergeCell ref="O70:P70"/>
    <mergeCell ref="Q70:R70"/>
    <mergeCell ref="S70:U70"/>
    <mergeCell ref="O71:P71"/>
    <mergeCell ref="Q71:R71"/>
    <mergeCell ref="S71:U71"/>
    <mergeCell ref="B72:D72"/>
    <mergeCell ref="E72:F72"/>
    <mergeCell ref="G72:H72"/>
    <mergeCell ref="I72:J72"/>
    <mergeCell ref="K72:L72"/>
    <mergeCell ref="M72:N72"/>
    <mergeCell ref="O72:P72"/>
    <mergeCell ref="B71:D71"/>
    <mergeCell ref="E71:F71"/>
    <mergeCell ref="G71:H71"/>
    <mergeCell ref="I71:J71"/>
    <mergeCell ref="K71:L71"/>
    <mergeCell ref="M71:N71"/>
    <mergeCell ref="Q72:R72"/>
    <mergeCell ref="S72:U72"/>
    <mergeCell ref="B73:D73"/>
    <mergeCell ref="E73:F73"/>
    <mergeCell ref="G73:H73"/>
    <mergeCell ref="I73:J73"/>
    <mergeCell ref="K73:L73"/>
    <mergeCell ref="M73:N73"/>
    <mergeCell ref="O73:P73"/>
    <mergeCell ref="Q73:R73"/>
    <mergeCell ref="S73:U73"/>
    <mergeCell ref="B74:D74"/>
    <mergeCell ref="E74:F74"/>
    <mergeCell ref="G74:H74"/>
    <mergeCell ref="I74:J74"/>
    <mergeCell ref="K74:L74"/>
    <mergeCell ref="M74:N74"/>
    <mergeCell ref="O74:P74"/>
    <mergeCell ref="Q74:R74"/>
    <mergeCell ref="S74:U74"/>
    <mergeCell ref="O75:P75"/>
    <mergeCell ref="Q75:R75"/>
    <mergeCell ref="S75:U75"/>
    <mergeCell ref="B76:D76"/>
    <mergeCell ref="E76:F76"/>
    <mergeCell ref="G76:H76"/>
    <mergeCell ref="I76:J76"/>
    <mergeCell ref="K76:L76"/>
    <mergeCell ref="M76:N76"/>
    <mergeCell ref="O76:P76"/>
    <mergeCell ref="B75:D75"/>
    <mergeCell ref="E75:F75"/>
    <mergeCell ref="G75:H75"/>
    <mergeCell ref="I75:J75"/>
    <mergeCell ref="K75:L75"/>
    <mergeCell ref="M75:N75"/>
    <mergeCell ref="Q76:R76"/>
    <mergeCell ref="S76:U76"/>
    <mergeCell ref="B77:D77"/>
    <mergeCell ref="E77:F77"/>
    <mergeCell ref="G77:H77"/>
    <mergeCell ref="I77:J77"/>
    <mergeCell ref="K77:L77"/>
    <mergeCell ref="M77:N77"/>
    <mergeCell ref="O77:P77"/>
    <mergeCell ref="Q77:R77"/>
    <mergeCell ref="S77:U77"/>
    <mergeCell ref="B78:D78"/>
    <mergeCell ref="E78:F78"/>
    <mergeCell ref="G78:H78"/>
    <mergeCell ref="I78:J78"/>
    <mergeCell ref="K78:L78"/>
    <mergeCell ref="M78:N78"/>
    <mergeCell ref="O78:P78"/>
    <mergeCell ref="Q78:R78"/>
    <mergeCell ref="S78:U78"/>
    <mergeCell ref="A80:G80"/>
    <mergeCell ref="B81:D81"/>
    <mergeCell ref="E81:T81"/>
    <mergeCell ref="B82:D82"/>
    <mergeCell ref="E82:T82"/>
    <mergeCell ref="B83:D83"/>
    <mergeCell ref="F83:G83"/>
    <mergeCell ref="H83:I83"/>
    <mergeCell ref="L83:M83"/>
    <mergeCell ref="N83:P83"/>
    <mergeCell ref="B90:G90"/>
    <mergeCell ref="H90:I90"/>
    <mergeCell ref="L90:N90"/>
    <mergeCell ref="O90:P90"/>
    <mergeCell ref="Q90:R90"/>
    <mergeCell ref="S90:T90"/>
    <mergeCell ref="Q83:R83"/>
    <mergeCell ref="S83:T83"/>
    <mergeCell ref="B84:D84"/>
    <mergeCell ref="E84:T84"/>
    <mergeCell ref="B85:D88"/>
    <mergeCell ref="E85:T85"/>
    <mergeCell ref="E86:T86"/>
    <mergeCell ref="E87:T87"/>
    <mergeCell ref="E88:T88"/>
    <mergeCell ref="B92:G92"/>
    <mergeCell ref="H92:I92"/>
    <mergeCell ref="L92:N92"/>
    <mergeCell ref="O92:P92"/>
    <mergeCell ref="Q92:R92"/>
    <mergeCell ref="S92:T92"/>
    <mergeCell ref="B91:G91"/>
    <mergeCell ref="H91:I91"/>
    <mergeCell ref="L91:N91"/>
    <mergeCell ref="O91:P91"/>
    <mergeCell ref="Q91:R91"/>
    <mergeCell ref="S91:T91"/>
    <mergeCell ref="B95:E98"/>
    <mergeCell ref="G95:O95"/>
    <mergeCell ref="P95:S98"/>
    <mergeCell ref="G96:O96"/>
    <mergeCell ref="G97:O97"/>
    <mergeCell ref="F98:O98"/>
    <mergeCell ref="L93:N93"/>
    <mergeCell ref="O93:P93"/>
    <mergeCell ref="Q93:R93"/>
    <mergeCell ref="S93:T93"/>
    <mergeCell ref="B94:E94"/>
    <mergeCell ref="F94:O94"/>
    <mergeCell ref="P94:S94"/>
  </mergeCells>
  <dataValidations count="2">
    <dataValidation type="list" allowBlank="1" showInputMessage="1" showErrorMessage="1" sqref="H42:I4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WVP983082:WVQ983083">
      <formula1>$G$3:$G$38</formula1>
    </dataValidation>
    <dataValidation type="list"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formula1>$K$3:$K$17</formula1>
    </dataValidation>
  </dataValidations>
  <pageMargins left="0.7" right="0.7" top="0.75" bottom="0.75" header="0.3" footer="0.3"/>
  <pageSetup paperSize="9" scale="85" orientation="portrait" r:id="rId1"/>
  <rowBreaks count="1" manualBreakCount="1">
    <brk id="50" max="16383" man="1"/>
  </rowBreaks>
  <colBreaks count="1" manualBreakCount="1">
    <brk id="24" max="1048575"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معلومات!$K$4:$K$15</xm:f>
          </x14:formula1>
          <xm:sqref>C29:D39</xm:sqref>
        </x14:dataValidation>
        <x14:dataValidation type="list" allowBlank="1" showInputMessage="1" showErrorMessage="1">
          <x14:formula1>
            <xm:f>معلومات!$G$4:$G$11</xm:f>
          </x14:formula1>
          <xm:sqref>E29:T39</xm:sqref>
        </x14:dataValidation>
        <x14:dataValidation type="list" allowBlank="1" showInputMessage="1" showErrorMessage="1">
          <x14:formula1>
            <xm:f>معلومات!$E$4:$E$14</xm:f>
          </x14:formula1>
          <xm:sqref>A29:B39</xm:sqref>
        </x14:dataValidation>
        <x14:dataValidation type="list" allowBlank="1" showInputMessage="1" showErrorMessage="1">
          <x14:formula1>
            <xm:f>معلومات!$G$4:$G$12</xm:f>
          </x14:formula1>
          <xm:sqref>E55:F78</xm:sqref>
        </x14:dataValidation>
        <x14:dataValidation type="list" allowBlank="1" showInputMessage="1" showErrorMessage="1">
          <x14:formula1>
            <xm:f>معلومات!$I$9:$I$10</xm:f>
          </x14:formula1>
          <xm:sqref>G55:H78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4"/>
  <sheetViews>
    <sheetView rightToLeft="1" view="pageBreakPreview" zoomScaleNormal="100" zoomScaleSheetLayoutView="100" workbookViewId="0">
      <selection activeCell="L49" sqref="L49:P49"/>
    </sheetView>
  </sheetViews>
  <sheetFormatPr baseColWidth="10" defaultColWidth="9" defaultRowHeight="15"/>
  <cols>
    <col min="1" max="1" width="4.42578125" customWidth="1"/>
    <col min="2" max="2" width="6.28515625" customWidth="1"/>
    <col min="3" max="9" width="4.42578125" customWidth="1"/>
    <col min="10" max="10" width="5" customWidth="1"/>
    <col min="11" max="11" width="4.42578125" customWidth="1"/>
    <col min="12" max="12" width="4.85546875" customWidth="1"/>
    <col min="13" max="13" width="4.42578125" customWidth="1"/>
    <col min="14" max="14" width="4.85546875" customWidth="1"/>
    <col min="15" max="15" width="4.42578125" customWidth="1"/>
    <col min="16" max="16" width="4.7109375" customWidth="1"/>
    <col min="17" max="17" width="4.42578125" customWidth="1"/>
    <col min="18" max="19" width="5" customWidth="1"/>
    <col min="20" max="20" width="4.42578125" customWidth="1"/>
    <col min="21" max="21" width="2.7109375" customWidth="1"/>
    <col min="22" max="23" width="3.42578125" customWidth="1"/>
    <col min="24" max="24" width="0.71093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2"/>
      <c r="E1" s="276" t="s">
        <v>0</v>
      </c>
      <c r="F1" s="276"/>
      <c r="G1" s="276"/>
      <c r="H1" s="276"/>
      <c r="I1" s="276"/>
      <c r="J1" s="276"/>
      <c r="K1" s="276"/>
      <c r="L1" s="276"/>
      <c r="M1" s="276"/>
      <c r="N1" s="1"/>
      <c r="O1" s="1"/>
      <c r="P1" s="1"/>
      <c r="Q1" s="1"/>
      <c r="R1" s="1"/>
      <c r="S1" s="1"/>
      <c r="T1" s="1"/>
    </row>
    <row r="2" spans="1:21" ht="15.75" customHeight="1">
      <c r="A2" s="1"/>
      <c r="B2" s="1"/>
      <c r="C2" s="1"/>
      <c r="D2" s="1"/>
      <c r="E2" s="2"/>
      <c r="F2" s="2"/>
      <c r="G2" s="277" t="s">
        <v>1</v>
      </c>
      <c r="H2" s="277"/>
      <c r="I2" s="277"/>
      <c r="J2" s="277"/>
      <c r="K2" s="277"/>
      <c r="L2" s="3"/>
      <c r="M2" s="1"/>
      <c r="N2" s="278" t="s">
        <v>2</v>
      </c>
      <c r="O2" s="279"/>
      <c r="P2" s="280" t="s">
        <v>327</v>
      </c>
      <c r="Q2" s="281"/>
      <c r="R2" s="282">
        <v>44474</v>
      </c>
      <c r="S2" s="283"/>
      <c r="T2" s="284"/>
    </row>
    <row r="3" spans="1:21" ht="15.75">
      <c r="A3" s="175" t="s">
        <v>3</v>
      </c>
      <c r="B3" s="175"/>
      <c r="C3" s="175"/>
      <c r="D3" s="175"/>
      <c r="E3" s="175"/>
      <c r="F3" s="4"/>
      <c r="G3" s="4"/>
      <c r="H3" s="1"/>
      <c r="I3" s="1"/>
      <c r="J3" s="1"/>
      <c r="K3" s="1"/>
      <c r="L3" s="1"/>
      <c r="M3" s="1"/>
      <c r="N3" s="285" t="s">
        <v>4</v>
      </c>
      <c r="O3" s="285"/>
      <c r="P3" s="286">
        <v>3</v>
      </c>
      <c r="Q3" s="286"/>
      <c r="R3" s="5" t="s">
        <v>141</v>
      </c>
      <c r="S3" s="6"/>
      <c r="T3" s="7"/>
    </row>
    <row r="4" spans="1:21" ht="15.75" thickBot="1">
      <c r="A4" s="175" t="s">
        <v>5</v>
      </c>
      <c r="B4" s="175"/>
      <c r="C4" s="175"/>
      <c r="D4" s="175"/>
      <c r="E4" s="175"/>
      <c r="F4" s="175"/>
      <c r="G4" s="287"/>
      <c r="H4" s="1"/>
      <c r="I4" s="1"/>
      <c r="J4" s="1"/>
      <c r="K4" s="1"/>
      <c r="L4" s="1"/>
      <c r="M4" s="1"/>
      <c r="N4" s="1"/>
      <c r="O4" s="1"/>
      <c r="P4" s="288" t="s">
        <v>6</v>
      </c>
      <c r="Q4" s="288"/>
      <c r="R4" s="288"/>
      <c r="S4" s="1"/>
      <c r="T4" s="1"/>
    </row>
    <row r="5" spans="1:21" ht="25.5" customHeight="1" thickBot="1">
      <c r="A5" s="1"/>
      <c r="B5" s="1"/>
      <c r="C5" s="1"/>
      <c r="D5" s="1"/>
      <c r="E5" s="1"/>
      <c r="F5" s="1"/>
      <c r="G5" s="266" t="s">
        <v>7</v>
      </c>
      <c r="H5" s="267"/>
      <c r="I5" s="267"/>
      <c r="J5" s="267"/>
      <c r="K5" s="267"/>
      <c r="L5" s="267"/>
      <c r="M5" s="267"/>
      <c r="N5" s="267"/>
      <c r="O5" s="268"/>
      <c r="P5" s="1"/>
      <c r="Q5" s="1"/>
      <c r="R5" s="1"/>
      <c r="S5" s="1"/>
      <c r="T5" s="1"/>
    </row>
    <row r="6" spans="1:21" ht="25.5" customHeight="1" thickBot="1">
      <c r="A6" s="1"/>
      <c r="B6" s="1"/>
      <c r="C6" s="1"/>
      <c r="D6" s="1"/>
      <c r="E6" s="1"/>
      <c r="F6" s="1"/>
      <c r="G6" s="8"/>
      <c r="H6" s="8"/>
      <c r="I6" s="8"/>
      <c r="J6" s="8"/>
      <c r="K6" s="8"/>
      <c r="L6" s="8"/>
      <c r="M6" s="8"/>
      <c r="N6" s="8"/>
      <c r="O6" s="8"/>
      <c r="P6" s="1"/>
      <c r="Q6" s="1"/>
      <c r="R6" s="1"/>
      <c r="S6" s="1"/>
      <c r="T6" s="1"/>
    </row>
    <row r="7" spans="1:21" ht="16.5" customHeight="1" thickTop="1" thickBot="1">
      <c r="A7" s="9"/>
      <c r="B7" s="9"/>
      <c r="C7" s="269" t="s">
        <v>8</v>
      </c>
      <c r="D7" s="269"/>
      <c r="E7" s="269"/>
      <c r="F7" s="269"/>
      <c r="G7" s="269"/>
      <c r="H7" s="269"/>
      <c r="I7" s="269"/>
      <c r="J7" s="269"/>
      <c r="K7" s="269"/>
      <c r="L7" s="269" t="s">
        <v>9</v>
      </c>
      <c r="M7" s="269"/>
      <c r="N7" s="269"/>
      <c r="O7" s="269"/>
      <c r="P7" s="269"/>
      <c r="Q7" s="269"/>
      <c r="R7" s="269"/>
      <c r="S7" s="269"/>
      <c r="T7" s="269"/>
      <c r="U7" s="1"/>
    </row>
    <row r="8" spans="1:21" ht="16.5" thickTop="1" thickBot="1">
      <c r="A8" s="270" t="s">
        <v>10</v>
      </c>
      <c r="B8" s="10" t="s">
        <v>11</v>
      </c>
      <c r="C8" s="272" t="s">
        <v>12</v>
      </c>
      <c r="D8" s="272"/>
      <c r="E8" s="272"/>
      <c r="F8" s="260" t="s">
        <v>13</v>
      </c>
      <c r="G8" s="261"/>
      <c r="H8" s="273"/>
      <c r="I8" s="263" t="s">
        <v>14</v>
      </c>
      <c r="J8" s="264"/>
      <c r="K8" s="265"/>
      <c r="L8" s="274" t="s">
        <v>12</v>
      </c>
      <c r="M8" s="264"/>
      <c r="N8" s="275"/>
      <c r="O8" s="260" t="s">
        <v>13</v>
      </c>
      <c r="P8" s="261"/>
      <c r="Q8" s="262"/>
      <c r="R8" s="263" t="s">
        <v>14</v>
      </c>
      <c r="S8" s="264"/>
      <c r="T8" s="265"/>
      <c r="U8" s="1"/>
    </row>
    <row r="9" spans="1:21" ht="16.5" thickTop="1" thickBot="1">
      <c r="A9" s="271"/>
      <c r="B9" s="11" t="s">
        <v>15</v>
      </c>
      <c r="C9" s="12" t="s">
        <v>16</v>
      </c>
      <c r="D9" s="13" t="s">
        <v>17</v>
      </c>
      <c r="E9" s="14" t="s">
        <v>18</v>
      </c>
      <c r="F9" s="12" t="s">
        <v>16</v>
      </c>
      <c r="G9" s="13" t="s">
        <v>17</v>
      </c>
      <c r="H9" s="14" t="s">
        <v>18</v>
      </c>
      <c r="I9" s="12" t="s">
        <v>16</v>
      </c>
      <c r="J9" s="15" t="s">
        <v>17</v>
      </c>
      <c r="K9" s="16" t="s">
        <v>18</v>
      </c>
      <c r="L9" s="17" t="s">
        <v>16</v>
      </c>
      <c r="M9" s="15" t="s">
        <v>17</v>
      </c>
      <c r="N9" s="16" t="s">
        <v>18</v>
      </c>
      <c r="O9" s="17" t="s">
        <v>16</v>
      </c>
      <c r="P9" s="15" t="s">
        <v>17</v>
      </c>
      <c r="Q9" s="16" t="s">
        <v>18</v>
      </c>
      <c r="R9" s="18" t="s">
        <v>16</v>
      </c>
      <c r="S9" s="19" t="s">
        <v>17</v>
      </c>
      <c r="T9" s="20" t="s">
        <v>18</v>
      </c>
      <c r="U9" s="1"/>
    </row>
    <row r="10" spans="1:21" ht="18.75" customHeight="1" thickBot="1">
      <c r="A10" s="254" t="s">
        <v>19</v>
      </c>
      <c r="B10" s="21" t="s">
        <v>20</v>
      </c>
      <c r="C10" s="22">
        <v>6</v>
      </c>
      <c r="D10" s="23">
        <v>7</v>
      </c>
      <c r="E10" s="24">
        <f>SUM(C10:D10)</f>
        <v>13</v>
      </c>
      <c r="F10" s="25">
        <v>0</v>
      </c>
      <c r="G10" s="23">
        <v>3</v>
      </c>
      <c r="H10" s="24">
        <f>SUM(F10:G10)</f>
        <v>3</v>
      </c>
      <c r="I10" s="25">
        <f>C10+F10</f>
        <v>6</v>
      </c>
      <c r="J10" s="26">
        <f>D10+G10</f>
        <v>10</v>
      </c>
      <c r="K10" s="27">
        <f>SUM(I10:J10)</f>
        <v>16</v>
      </c>
      <c r="L10" s="28">
        <f>SUMPRODUCT((E55:E86="4م1ف1")*(G55:G86="ن")*(V55:V86="ذ"))</f>
        <v>0</v>
      </c>
      <c r="M10" s="28">
        <f>SUMPRODUCT((E55:E86="4م1ف1")*(G55:G86="ن")*(V55:V86="أ"))</f>
        <v>0</v>
      </c>
      <c r="N10" s="29">
        <f>SUM(L10:M10)</f>
        <v>0</v>
      </c>
      <c r="O10" s="30">
        <f>SUMPRODUCT((E55:E86="4م1ف1")*(G55:G86="خ")*(V55:V86="ذ"))</f>
        <v>0</v>
      </c>
      <c r="P10" s="31">
        <f>SUMPRODUCT((E55:E86="4م1ف1")*(G55:G86="خ")*(V55:V86="أ"))</f>
        <v>0</v>
      </c>
      <c r="Q10" s="29">
        <f>SUM(O10:P10)</f>
        <v>0</v>
      </c>
      <c r="R10" s="30">
        <f>L10+O10</f>
        <v>0</v>
      </c>
      <c r="S10" s="31">
        <f>M10:M11</f>
        <v>0</v>
      </c>
      <c r="T10" s="29">
        <f>SUM(R10:S10)</f>
        <v>0</v>
      </c>
      <c r="U10" s="1"/>
    </row>
    <row r="11" spans="1:21" ht="16.5" thickBot="1">
      <c r="A11" s="255"/>
      <c r="B11" s="21" t="s">
        <v>21</v>
      </c>
      <c r="C11" s="22">
        <v>5</v>
      </c>
      <c r="D11" s="23">
        <v>10</v>
      </c>
      <c r="E11" s="24">
        <f>SUM(C11:D11)</f>
        <v>15</v>
      </c>
      <c r="F11" s="25">
        <v>0</v>
      </c>
      <c r="G11" s="23">
        <v>1</v>
      </c>
      <c r="H11" s="24">
        <f>SUM(F11:G11)</f>
        <v>1</v>
      </c>
      <c r="I11" s="25">
        <f>C11+F11</f>
        <v>5</v>
      </c>
      <c r="J11" s="26">
        <f>D11+G11</f>
        <v>11</v>
      </c>
      <c r="K11" s="27">
        <f>SUM(I11:J11)</f>
        <v>16</v>
      </c>
      <c r="L11" s="28">
        <f>SUMPRODUCT((E55:E86="4م1ف2")*(G55:G86="ن")*(V55:V86="ذ"))</f>
        <v>0</v>
      </c>
      <c r="M11" s="28">
        <f>SUMPRODUCT((E55:E86="4م1ف2")*(G55:G86="ن")*(V55:V86="أ"))</f>
        <v>0</v>
      </c>
      <c r="N11" s="29">
        <f>SUM(L11:M11)</f>
        <v>0</v>
      </c>
      <c r="O11" s="30">
        <f>SUMPRODUCT((E56:E87="4م1ف2")*(G56:G87="خ")*(V56:V87="ذ"))</f>
        <v>0</v>
      </c>
      <c r="P11" s="31">
        <f>SUMPRODUCT((E56:E87="4م1ف2")*(G56:G87="خ")*(V56:V87="أ"))</f>
        <v>0</v>
      </c>
      <c r="Q11" s="29">
        <f>SUM(O11:P11)</f>
        <v>0</v>
      </c>
      <c r="R11" s="30">
        <f>L11+O11</f>
        <v>0</v>
      </c>
      <c r="S11" s="31">
        <f>M11+P11</f>
        <v>0</v>
      </c>
      <c r="T11" s="29">
        <f>SUM(R11:S11)</f>
        <v>0</v>
      </c>
      <c r="U11" s="1"/>
    </row>
    <row r="12" spans="1:21">
      <c r="A12" s="256"/>
      <c r="B12" s="32"/>
      <c r="C12" s="33"/>
      <c r="D12" s="34"/>
      <c r="E12" s="24"/>
      <c r="F12" s="33"/>
      <c r="G12" s="34"/>
      <c r="H12" s="35"/>
      <c r="I12" s="25"/>
      <c r="J12" s="34"/>
      <c r="K12" s="27"/>
      <c r="L12" s="28"/>
      <c r="M12" s="28"/>
      <c r="N12" s="36"/>
      <c r="O12" s="37"/>
      <c r="P12" s="38"/>
      <c r="Q12" s="36"/>
      <c r="R12" s="37"/>
      <c r="S12" s="38"/>
      <c r="T12" s="36"/>
      <c r="U12" s="1"/>
    </row>
    <row r="13" spans="1:21" ht="15.75" thickBot="1">
      <c r="A13" s="252" t="s">
        <v>139</v>
      </c>
      <c r="B13" s="253"/>
      <c r="C13" s="39">
        <f t="shared" ref="C13:K13" si="0">SUM(C10:C12)</f>
        <v>11</v>
      </c>
      <c r="D13" s="40">
        <f t="shared" si="0"/>
        <v>17</v>
      </c>
      <c r="E13" s="41">
        <f t="shared" si="0"/>
        <v>28</v>
      </c>
      <c r="F13" s="39">
        <f t="shared" si="0"/>
        <v>0</v>
      </c>
      <c r="G13" s="40">
        <f t="shared" si="0"/>
        <v>4</v>
      </c>
      <c r="H13" s="41">
        <f t="shared" si="0"/>
        <v>4</v>
      </c>
      <c r="I13" s="39">
        <f t="shared" si="0"/>
        <v>11</v>
      </c>
      <c r="J13" s="40">
        <f t="shared" si="0"/>
        <v>21</v>
      </c>
      <c r="K13" s="41">
        <f t="shared" si="0"/>
        <v>32</v>
      </c>
      <c r="L13" s="102">
        <f>L11+L10</f>
        <v>0</v>
      </c>
      <c r="M13" s="42">
        <f>M11+M10</f>
        <v>0</v>
      </c>
      <c r="N13" s="43">
        <f>N10+N11</f>
        <v>0</v>
      </c>
      <c r="O13" s="102">
        <f>SUM(O10:O11)</f>
        <v>0</v>
      </c>
      <c r="P13" s="42">
        <f>SUM(P10:P11)</f>
        <v>0</v>
      </c>
      <c r="Q13" s="43">
        <f>Q10+Q11</f>
        <v>0</v>
      </c>
      <c r="R13" s="102">
        <f>SUM(R10:R11)</f>
        <v>0</v>
      </c>
      <c r="S13" s="42">
        <f>SUM(S10:S11)</f>
        <v>0</v>
      </c>
      <c r="T13" s="36">
        <f>SUM(R13:S13)</f>
        <v>0</v>
      </c>
      <c r="U13" s="1"/>
    </row>
    <row r="14" spans="1:21">
      <c r="A14" s="254" t="s">
        <v>22</v>
      </c>
      <c r="B14" s="44" t="s">
        <v>23</v>
      </c>
      <c r="C14" s="45">
        <v>9</v>
      </c>
      <c r="D14" s="26">
        <v>12</v>
      </c>
      <c r="E14" s="27">
        <f t="shared" ref="E14:E24" si="1">SUM(C14:D14)</f>
        <v>21</v>
      </c>
      <c r="F14" s="45">
        <v>0</v>
      </c>
      <c r="G14" s="26">
        <v>1</v>
      </c>
      <c r="H14" s="27">
        <f t="shared" ref="H14:H24" si="2">SUM(F14:G14)</f>
        <v>1</v>
      </c>
      <c r="I14" s="45">
        <f>C14+F14</f>
        <v>9</v>
      </c>
      <c r="J14" s="26">
        <f>D14+G14</f>
        <v>13</v>
      </c>
      <c r="K14" s="27">
        <f>SUM(I14:J14)</f>
        <v>22</v>
      </c>
      <c r="L14" s="30">
        <f>SUMPRODUCT((E55:E86="3م1")*(G55:G86="ن")*(V55:V86="ذ"))</f>
        <v>0</v>
      </c>
      <c r="M14" s="31">
        <f>SUMPRODUCT((E55:E86="3م1")*(G55:G86="ن")*(V55:V86="أ"))</f>
        <v>0</v>
      </c>
      <c r="N14" s="29">
        <f>SUM(L14:M14)</f>
        <v>0</v>
      </c>
      <c r="O14" s="30">
        <f>SUMPRODUCT((E55:E86="3م1")*(G55:G86="خ")*(V55:V86="ذ"))</f>
        <v>0</v>
      </c>
      <c r="P14" s="31">
        <f>SUMPRODUCT((E55:E86="3م1")*(G55:G86="خ")*(V55:V86="أ"))</f>
        <v>0</v>
      </c>
      <c r="Q14" s="29">
        <f>SUM(O14:P14)</f>
        <v>0</v>
      </c>
      <c r="R14" s="30">
        <f>L14+O14</f>
        <v>0</v>
      </c>
      <c r="S14" s="31">
        <f>M14+P14</f>
        <v>0</v>
      </c>
      <c r="T14" s="29">
        <f>SUM(R14:S14)</f>
        <v>0</v>
      </c>
      <c r="U14" s="1"/>
    </row>
    <row r="15" spans="1:21">
      <c r="A15" s="255"/>
      <c r="B15" s="44" t="s">
        <v>24</v>
      </c>
      <c r="C15" s="45">
        <v>7</v>
      </c>
      <c r="D15" s="26">
        <v>12</v>
      </c>
      <c r="E15" s="27">
        <f t="shared" si="1"/>
        <v>19</v>
      </c>
      <c r="F15" s="45">
        <v>1</v>
      </c>
      <c r="G15" s="26">
        <v>2</v>
      </c>
      <c r="H15" s="27">
        <f t="shared" si="2"/>
        <v>3</v>
      </c>
      <c r="I15" s="45">
        <f>C15+F15</f>
        <v>8</v>
      </c>
      <c r="J15" s="26">
        <f>D15+G15</f>
        <v>14</v>
      </c>
      <c r="K15" s="27">
        <f>SUM(I15:J15)</f>
        <v>22</v>
      </c>
      <c r="L15" s="30">
        <f>SUMPRODUCT((E55:E86="3م2")*(G55:G86="ن")*(V55:V86="ذ"))</f>
        <v>0</v>
      </c>
      <c r="M15" s="31">
        <f>SUMPRODUCT((E55:E86="3م2")*(G55:G86="ن")*(V55:V86="أ"))</f>
        <v>0</v>
      </c>
      <c r="N15" s="29">
        <f>SUM(L15:M15)</f>
        <v>0</v>
      </c>
      <c r="O15" s="30">
        <f>SUMPRODUCT((E55:E86="3م2")*(G55:G86="خ")*(V55:V86="ذ"))</f>
        <v>0</v>
      </c>
      <c r="P15" s="31">
        <f>SUMPRODUCT((E55:E86="3م2")*(G55:G86="خ")*(V55:V86="أ"))</f>
        <v>0</v>
      </c>
      <c r="Q15" s="29">
        <f>SUM(O15:P15)</f>
        <v>0</v>
      </c>
      <c r="R15" s="30">
        <f>L15+O15</f>
        <v>0</v>
      </c>
      <c r="S15" s="31">
        <f>M15+P15</f>
        <v>0</v>
      </c>
      <c r="T15" s="29">
        <f>SUM(R15:S15)</f>
        <v>0</v>
      </c>
      <c r="U15" s="1"/>
    </row>
    <row r="16" spans="1:21">
      <c r="A16" s="256"/>
      <c r="B16" s="32"/>
      <c r="C16" s="33"/>
      <c r="D16" s="34"/>
      <c r="E16" s="35"/>
      <c r="F16" s="33"/>
      <c r="G16" s="34"/>
      <c r="H16" s="35"/>
      <c r="I16" s="33"/>
      <c r="J16" s="34"/>
      <c r="K16" s="35"/>
      <c r="L16" s="37"/>
      <c r="M16" s="38"/>
      <c r="N16" s="36"/>
      <c r="O16" s="37"/>
      <c r="P16" s="38"/>
      <c r="Q16" s="36"/>
      <c r="R16" s="37"/>
      <c r="S16" s="38"/>
      <c r="T16" s="36"/>
      <c r="U16" s="1"/>
    </row>
    <row r="17" spans="1:27" ht="15.75" thickBot="1">
      <c r="A17" s="252" t="s">
        <v>139</v>
      </c>
      <c r="B17" s="253"/>
      <c r="C17" s="39">
        <f>SUM(C14:C16)</f>
        <v>16</v>
      </c>
      <c r="D17" s="40">
        <f>SUM(D14:D16)</f>
        <v>24</v>
      </c>
      <c r="E17" s="41">
        <f>E14+E15+E16</f>
        <v>40</v>
      </c>
      <c r="F17" s="39">
        <f>SUM(F14:F16)</f>
        <v>1</v>
      </c>
      <c r="G17" s="40">
        <f>SUM(G14:G16)</f>
        <v>3</v>
      </c>
      <c r="H17" s="41">
        <f>H14+H15+H16</f>
        <v>4</v>
      </c>
      <c r="I17" s="39">
        <f>SUM(I14:I16)</f>
        <v>17</v>
      </c>
      <c r="J17" s="40">
        <f>SUM(J14:J16)</f>
        <v>27</v>
      </c>
      <c r="K17" s="41">
        <f>SUM(I17:J17)</f>
        <v>44</v>
      </c>
      <c r="L17" s="102">
        <f>SUM(L14:L16)</f>
        <v>0</v>
      </c>
      <c r="M17" s="42">
        <f>SUM(M14:M16)</f>
        <v>0</v>
      </c>
      <c r="N17" s="43">
        <f>N14+N15+N16</f>
        <v>0</v>
      </c>
      <c r="O17" s="102">
        <f>SUM(O14:O16)</f>
        <v>0</v>
      </c>
      <c r="P17" s="42">
        <f>SUM(P14:P16)</f>
        <v>0</v>
      </c>
      <c r="Q17" s="43">
        <f>Q14+Q15+Q16</f>
        <v>0</v>
      </c>
      <c r="R17" s="102">
        <f>SUM(R14:R16)</f>
        <v>0</v>
      </c>
      <c r="S17" s="42">
        <f>SUM(S14:S16)</f>
        <v>0</v>
      </c>
      <c r="T17" s="43">
        <f>Q17+N17</f>
        <v>0</v>
      </c>
      <c r="U17" s="1"/>
    </row>
    <row r="18" spans="1:27">
      <c r="A18" s="254" t="s">
        <v>25</v>
      </c>
      <c r="B18" s="44" t="s">
        <v>146</v>
      </c>
      <c r="C18" s="45">
        <v>8</v>
      </c>
      <c r="D18" s="26">
        <v>7</v>
      </c>
      <c r="E18" s="27">
        <f t="shared" si="1"/>
        <v>15</v>
      </c>
      <c r="F18" s="45">
        <v>0</v>
      </c>
      <c r="G18" s="26">
        <v>1</v>
      </c>
      <c r="H18" s="27">
        <f t="shared" si="2"/>
        <v>1</v>
      </c>
      <c r="I18" s="45">
        <f>C18+F18</f>
        <v>8</v>
      </c>
      <c r="J18" s="26">
        <f>D18+G18</f>
        <v>8</v>
      </c>
      <c r="K18" s="27">
        <f t="shared" ref="K18:K25" si="3">SUM(I18:J18)</f>
        <v>16</v>
      </c>
      <c r="L18" s="30">
        <f>SUMPRODUCT((E55:E86="2م1ف1")*(G55:G86="ن")*(V55:V86="ذ"))</f>
        <v>0</v>
      </c>
      <c r="M18" s="31">
        <f>SUMPRODUCT((E55:E86="2م1ف1")*(G55:G86="ن")*(V55:V86="أ"))</f>
        <v>0</v>
      </c>
      <c r="N18" s="29">
        <f>SUM(L18:M18)</f>
        <v>0</v>
      </c>
      <c r="O18" s="30">
        <f>SUMPRODUCT((E55:E86="2م1ف1")*(G55:G86="خ")*(V55:V86="ذ"))</f>
        <v>0</v>
      </c>
      <c r="P18" s="31">
        <f>SUMPRODUCT((E55:E86="2م1ف1")*(G55:G86="خ")*(V55:V86="أ"))</f>
        <v>0</v>
      </c>
      <c r="Q18" s="29">
        <f>SUM(O18:P18)</f>
        <v>0</v>
      </c>
      <c r="R18" s="30">
        <f>L18+O18</f>
        <v>0</v>
      </c>
      <c r="S18" s="31">
        <f>M18+P18</f>
        <v>0</v>
      </c>
      <c r="T18" s="29">
        <f>S18+R18</f>
        <v>0</v>
      </c>
      <c r="U18" s="1"/>
    </row>
    <row r="19" spans="1:27">
      <c r="A19" s="255"/>
      <c r="B19" s="32" t="s">
        <v>147</v>
      </c>
      <c r="C19" s="33">
        <v>7</v>
      </c>
      <c r="D19" s="34">
        <v>9</v>
      </c>
      <c r="E19" s="35">
        <f t="shared" si="1"/>
        <v>16</v>
      </c>
      <c r="F19" s="33">
        <v>0</v>
      </c>
      <c r="G19" s="34">
        <v>0</v>
      </c>
      <c r="H19" s="35">
        <f t="shared" si="2"/>
        <v>0</v>
      </c>
      <c r="I19" s="33">
        <f>C19+F19</f>
        <v>7</v>
      </c>
      <c r="J19" s="34">
        <f>D19+G19</f>
        <v>9</v>
      </c>
      <c r="K19" s="35">
        <f t="shared" si="3"/>
        <v>16</v>
      </c>
      <c r="L19" s="37">
        <f>SUMPRODUCT((E55:E86="2م2")*(G55:G86="ن")*(V55:V86="ذ"))</f>
        <v>0</v>
      </c>
      <c r="M19" s="38">
        <f>SUMPRODUCT((E55:E86="2م1ف2")*(G55:G86="ن")*(V55:V86="أ"))</f>
        <v>0</v>
      </c>
      <c r="N19" s="36">
        <f>SUM(L19:M19)</f>
        <v>0</v>
      </c>
      <c r="O19" s="37">
        <f>SUMPRODUCT((E55:E86="2م1ف2")*(G55:G86="خ")*(V55:V86="ذ"))</f>
        <v>0</v>
      </c>
      <c r="P19" s="38">
        <f>SUMPRODUCT((E55:E86="2م1ف2")*(G55:G86="خ")*(V55:V86="أ"))</f>
        <v>0</v>
      </c>
      <c r="Q19" s="36">
        <f>SUM(O19:P19)</f>
        <v>0</v>
      </c>
      <c r="R19" s="37">
        <f>L19+O19</f>
        <v>0</v>
      </c>
      <c r="S19" s="38">
        <f>M19+P19</f>
        <v>0</v>
      </c>
      <c r="T19" s="36">
        <f>SUM(R19:S19)</f>
        <v>0</v>
      </c>
      <c r="U19" s="1"/>
    </row>
    <row r="20" spans="1:27">
      <c r="A20" s="256"/>
      <c r="B20" s="32"/>
      <c r="C20" s="33"/>
      <c r="D20" s="34"/>
      <c r="E20" s="35"/>
      <c r="F20" s="33"/>
      <c r="G20" s="34"/>
      <c r="H20" s="35"/>
      <c r="I20" s="33"/>
      <c r="J20" s="34"/>
      <c r="K20" s="35"/>
      <c r="L20" s="37"/>
      <c r="M20" s="38"/>
      <c r="N20" s="36"/>
      <c r="O20" s="37"/>
      <c r="P20" s="38"/>
      <c r="Q20" s="36"/>
      <c r="R20" s="37"/>
      <c r="S20" s="38"/>
      <c r="T20" s="36"/>
      <c r="U20" s="1"/>
    </row>
    <row r="21" spans="1:27" ht="15.75" thickBot="1">
      <c r="A21" s="252" t="s">
        <v>139</v>
      </c>
      <c r="B21" s="253"/>
      <c r="C21" s="39">
        <f t="shared" ref="C21:J21" si="4">SUM(C18:C20)</f>
        <v>15</v>
      </c>
      <c r="D21" s="40">
        <f t="shared" si="4"/>
        <v>16</v>
      </c>
      <c r="E21" s="41">
        <f t="shared" si="4"/>
        <v>31</v>
      </c>
      <c r="F21" s="39">
        <f t="shared" si="4"/>
        <v>0</v>
      </c>
      <c r="G21" s="40">
        <f t="shared" si="4"/>
        <v>1</v>
      </c>
      <c r="H21" s="41">
        <f t="shared" si="4"/>
        <v>1</v>
      </c>
      <c r="I21" s="39">
        <f t="shared" si="4"/>
        <v>15</v>
      </c>
      <c r="J21" s="40">
        <f t="shared" si="4"/>
        <v>17</v>
      </c>
      <c r="K21" s="41">
        <f t="shared" si="3"/>
        <v>32</v>
      </c>
      <c r="L21" s="102">
        <f t="shared" ref="L21:T21" si="5">SUM(L18:L20)</f>
        <v>0</v>
      </c>
      <c r="M21" s="42">
        <f t="shared" si="5"/>
        <v>0</v>
      </c>
      <c r="N21" s="43">
        <f t="shared" si="5"/>
        <v>0</v>
      </c>
      <c r="O21" s="102">
        <f t="shared" si="5"/>
        <v>0</v>
      </c>
      <c r="P21" s="42">
        <f t="shared" si="5"/>
        <v>0</v>
      </c>
      <c r="Q21" s="43">
        <f t="shared" si="5"/>
        <v>0</v>
      </c>
      <c r="R21" s="102">
        <f t="shared" si="5"/>
        <v>0</v>
      </c>
      <c r="S21" s="42">
        <f t="shared" si="5"/>
        <v>0</v>
      </c>
      <c r="T21" s="43">
        <f t="shared" si="5"/>
        <v>0</v>
      </c>
      <c r="U21" s="1"/>
    </row>
    <row r="22" spans="1:27">
      <c r="A22" s="254" t="s">
        <v>28</v>
      </c>
      <c r="B22" s="44" t="s">
        <v>29</v>
      </c>
      <c r="C22" s="45">
        <v>4</v>
      </c>
      <c r="D22" s="26">
        <v>0</v>
      </c>
      <c r="E22" s="27">
        <f t="shared" si="1"/>
        <v>4</v>
      </c>
      <c r="F22" s="45">
        <v>8</v>
      </c>
      <c r="G22" s="26">
        <v>8</v>
      </c>
      <c r="H22" s="27">
        <f t="shared" si="2"/>
        <v>16</v>
      </c>
      <c r="I22" s="45">
        <f t="shared" ref="I22:J24" si="6">C22+F22</f>
        <v>12</v>
      </c>
      <c r="J22" s="26">
        <f t="shared" si="6"/>
        <v>8</v>
      </c>
      <c r="K22" s="27">
        <f t="shared" si="3"/>
        <v>20</v>
      </c>
      <c r="L22" s="30">
        <f>SUMPRODUCT((E55:E86="1م1ف1")*(G55:G86="ن")*(V55:V86="ذ"))</f>
        <v>0</v>
      </c>
      <c r="M22" s="31">
        <f>SUMPRODUCT((E55:E86="1م1ف1")*(G55:G86="ن")*(V55:V86="أ"))</f>
        <v>0</v>
      </c>
      <c r="N22" s="29">
        <f>SUM(L22:M22)</f>
        <v>0</v>
      </c>
      <c r="O22" s="30">
        <f>SUMPRODUCT((E55:E86="1م1ف1")*(G55:G86="خ")*(V55:V86="ذ"))</f>
        <v>0</v>
      </c>
      <c r="P22" s="31">
        <f>SUMPRODUCT((E55:E86="1م1ف1")*(G55:G86="خ")*(V55:V86="أ"))</f>
        <v>0</v>
      </c>
      <c r="Q22" s="29">
        <f>SUM(O22:P22)</f>
        <v>0</v>
      </c>
      <c r="R22" s="30">
        <f t="shared" ref="R22:S24" si="7">L22+O22</f>
        <v>0</v>
      </c>
      <c r="S22" s="31">
        <f t="shared" si="7"/>
        <v>0</v>
      </c>
      <c r="T22" s="29">
        <f>SUM(R22:S22)</f>
        <v>0</v>
      </c>
      <c r="U22" s="1"/>
    </row>
    <row r="23" spans="1:27">
      <c r="A23" s="255"/>
      <c r="B23" s="32" t="s">
        <v>144</v>
      </c>
      <c r="C23" s="33">
        <v>4</v>
      </c>
      <c r="D23" s="34">
        <v>0</v>
      </c>
      <c r="E23" s="35">
        <f t="shared" si="1"/>
        <v>4</v>
      </c>
      <c r="F23" s="33">
        <v>6</v>
      </c>
      <c r="G23" s="34">
        <v>9</v>
      </c>
      <c r="H23" s="35">
        <f t="shared" si="2"/>
        <v>15</v>
      </c>
      <c r="I23" s="33">
        <f t="shared" si="6"/>
        <v>10</v>
      </c>
      <c r="J23" s="26">
        <f t="shared" si="6"/>
        <v>9</v>
      </c>
      <c r="K23" s="35">
        <f t="shared" si="3"/>
        <v>19</v>
      </c>
      <c r="L23" s="37">
        <f>SUMPRODUCT((E55:E86="1م2ف1")*(G55:G86="ن")*(V55:V86="ذ"))</f>
        <v>0</v>
      </c>
      <c r="M23" s="38">
        <f>SUMPRODUCT((E55:E86="1م2ف1")*(G55:G86="ن")*(V55:V86="أ"))</f>
        <v>0</v>
      </c>
      <c r="N23" s="36">
        <f>SUM(L23:M23)</f>
        <v>0</v>
      </c>
      <c r="O23" s="37">
        <f>SUMPRODUCT((E55:E86="1م2ف1")*(G55:G86="خ")*(V55:V86="ذ"))</f>
        <v>0</v>
      </c>
      <c r="P23" s="38">
        <f>SUMPRODUCT((E55:E86="1م2ف1")*(G55:G86="خ")*(V55:V86="أ"))</f>
        <v>0</v>
      </c>
      <c r="Q23" s="36">
        <f>SUM(O23:P23)</f>
        <v>0</v>
      </c>
      <c r="R23" s="37">
        <f t="shared" si="7"/>
        <v>0</v>
      </c>
      <c r="S23" s="38">
        <f t="shared" si="7"/>
        <v>0</v>
      </c>
      <c r="T23" s="36">
        <f>SUM(R23:S23)</f>
        <v>0</v>
      </c>
      <c r="U23" s="1"/>
      <c r="AA23" t="s">
        <v>30</v>
      </c>
    </row>
    <row r="24" spans="1:27">
      <c r="A24" s="256"/>
      <c r="B24" s="32" t="s">
        <v>145</v>
      </c>
      <c r="C24" s="33">
        <v>4</v>
      </c>
      <c r="D24" s="34">
        <v>1</v>
      </c>
      <c r="E24" s="35">
        <f t="shared" si="1"/>
        <v>5</v>
      </c>
      <c r="F24" s="33">
        <v>5</v>
      </c>
      <c r="G24" s="34">
        <v>9</v>
      </c>
      <c r="H24" s="35">
        <f t="shared" si="2"/>
        <v>14</v>
      </c>
      <c r="I24" s="33">
        <f t="shared" si="6"/>
        <v>9</v>
      </c>
      <c r="J24" s="26">
        <f t="shared" si="6"/>
        <v>10</v>
      </c>
      <c r="K24" s="35">
        <f t="shared" si="3"/>
        <v>19</v>
      </c>
      <c r="L24" s="37">
        <f>SUMPRODUCT((E56:E87="1م2ف2")*(G56:G87="ن")*(V56:V87="ذ"))</f>
        <v>0</v>
      </c>
      <c r="M24" s="38">
        <f>SUMPRODUCT((E56:E87="1م2ف2")*(G56:G87="ن")*(V56:V87="أ"))</f>
        <v>0</v>
      </c>
      <c r="N24" s="36">
        <f>SUM(L24:M24)</f>
        <v>0</v>
      </c>
      <c r="O24" s="37">
        <f>SUMPRODUCT((E55:E86="1م2ف2")*(G55:G86="خ")*(V55:V86="ذ"))</f>
        <v>0</v>
      </c>
      <c r="P24" s="38">
        <f>SUMPRODUCT((E55:E86="1م2ف2")*(G55:G86="خ")*(V55:V86="أ"))</f>
        <v>0</v>
      </c>
      <c r="Q24" s="36">
        <f>SUM(O24:P24)</f>
        <v>0</v>
      </c>
      <c r="R24" s="37">
        <f t="shared" si="7"/>
        <v>0</v>
      </c>
      <c r="S24" s="38">
        <f t="shared" si="7"/>
        <v>0</v>
      </c>
      <c r="T24" s="36">
        <f>SUM(R24:S24)</f>
        <v>0</v>
      </c>
      <c r="U24" s="1"/>
    </row>
    <row r="25" spans="1:27" ht="15.75" thickBot="1">
      <c r="A25" s="252" t="s">
        <v>139</v>
      </c>
      <c r="B25" s="253"/>
      <c r="C25" s="39">
        <f t="shared" ref="C25:J25" si="8">SUM(C22:C24)</f>
        <v>12</v>
      </c>
      <c r="D25" s="40">
        <f t="shared" si="8"/>
        <v>1</v>
      </c>
      <c r="E25" s="41">
        <f t="shared" si="8"/>
        <v>13</v>
      </c>
      <c r="F25" s="39">
        <f t="shared" si="8"/>
        <v>19</v>
      </c>
      <c r="G25" s="40">
        <f t="shared" si="8"/>
        <v>26</v>
      </c>
      <c r="H25" s="41">
        <f t="shared" si="8"/>
        <v>45</v>
      </c>
      <c r="I25" s="39">
        <f t="shared" si="8"/>
        <v>31</v>
      </c>
      <c r="J25" s="40">
        <f t="shared" si="8"/>
        <v>27</v>
      </c>
      <c r="K25" s="41">
        <f t="shared" si="3"/>
        <v>58</v>
      </c>
      <c r="L25" s="102">
        <f t="shared" ref="L25:S25" si="9">SUM(L22:L24)</f>
        <v>0</v>
      </c>
      <c r="M25" s="42">
        <f t="shared" si="9"/>
        <v>0</v>
      </c>
      <c r="N25" s="43">
        <f t="shared" si="9"/>
        <v>0</v>
      </c>
      <c r="O25" s="102">
        <f t="shared" si="9"/>
        <v>0</v>
      </c>
      <c r="P25" s="42">
        <f t="shared" si="9"/>
        <v>0</v>
      </c>
      <c r="Q25" s="43">
        <f t="shared" si="9"/>
        <v>0</v>
      </c>
      <c r="R25" s="102">
        <f t="shared" si="9"/>
        <v>0</v>
      </c>
      <c r="S25" s="42">
        <f t="shared" si="9"/>
        <v>0</v>
      </c>
      <c r="T25" s="43">
        <f>SUM(R25:S25)</f>
        <v>0</v>
      </c>
      <c r="U25" s="1"/>
    </row>
    <row r="26" spans="1:27" ht="15.75" thickBot="1">
      <c r="A26" s="252" t="s">
        <v>140</v>
      </c>
      <c r="B26" s="253"/>
      <c r="C26" s="46">
        <f>C13+C17+C21+C25</f>
        <v>54</v>
      </c>
      <c r="D26" s="47">
        <f>D13+D17+D21+D25</f>
        <v>58</v>
      </c>
      <c r="E26" s="48">
        <f>E13+E17+E21+E25</f>
        <v>112</v>
      </c>
      <c r="F26" s="49">
        <f>F13+F17+F21+F25</f>
        <v>20</v>
      </c>
      <c r="G26" s="50">
        <f>G25+G21+G17+G13</f>
        <v>34</v>
      </c>
      <c r="H26" s="48">
        <f>H13+H17+H21+H25</f>
        <v>54</v>
      </c>
      <c r="I26" s="49">
        <f>I13+I17+I21+I25</f>
        <v>74</v>
      </c>
      <c r="J26" s="50">
        <f>J13+J17+J21+J25</f>
        <v>92</v>
      </c>
      <c r="K26" s="48">
        <f>K25+K21+K17+K13</f>
        <v>166</v>
      </c>
      <c r="L26" s="51">
        <f>L13+L17+L21+L25</f>
        <v>0</v>
      </c>
      <c r="M26" s="52">
        <f>M25+M21+M17+M13</f>
        <v>0</v>
      </c>
      <c r="N26" s="53">
        <f>N13+N17+N21+N25</f>
        <v>0</v>
      </c>
      <c r="O26" s="51">
        <f>O13+O17+O21+O25</f>
        <v>0</v>
      </c>
      <c r="P26" s="52">
        <f>P13+P17+P21+P25</f>
        <v>0</v>
      </c>
      <c r="Q26" s="53">
        <f>P26+O26</f>
        <v>0</v>
      </c>
      <c r="R26" s="51">
        <f>R13+R17+R21+R25</f>
        <v>0</v>
      </c>
      <c r="S26" s="52">
        <f>S13+S17+S21+S25</f>
        <v>0</v>
      </c>
      <c r="T26" s="54">
        <f>T25+T21+T17+T13</f>
        <v>0</v>
      </c>
      <c r="U26" s="1"/>
    </row>
    <row r="27" spans="1:27">
      <c r="A27" s="257" t="s">
        <v>31</v>
      </c>
      <c r="B27" s="258"/>
      <c r="C27" s="258"/>
      <c r="D27" s="258"/>
      <c r="E27" s="259"/>
      <c r="F27" s="259"/>
      <c r="G27" s="259"/>
      <c r="H27" s="259"/>
      <c r="I27" s="9"/>
      <c r="J27" s="9"/>
      <c r="K27" s="9"/>
      <c r="L27" s="9"/>
      <c r="M27" s="9"/>
      <c r="N27" s="9"/>
      <c r="O27" s="9"/>
      <c r="P27" s="9"/>
      <c r="Q27" s="9"/>
      <c r="R27" s="9"/>
      <c r="S27" s="9"/>
      <c r="T27" s="55"/>
    </row>
    <row r="28" spans="1:27">
      <c r="A28" s="189" t="s">
        <v>32</v>
      </c>
      <c r="B28" s="190"/>
      <c r="C28" s="189" t="s">
        <v>33</v>
      </c>
      <c r="D28" s="190"/>
      <c r="E28" s="189" t="s">
        <v>34</v>
      </c>
      <c r="F28" s="190"/>
      <c r="G28" s="189" t="s">
        <v>35</v>
      </c>
      <c r="H28" s="190"/>
      <c r="I28" s="189" t="s">
        <v>36</v>
      </c>
      <c r="J28" s="190"/>
      <c r="K28" s="189" t="s">
        <v>37</v>
      </c>
      <c r="L28" s="190"/>
      <c r="M28" s="189" t="s">
        <v>38</v>
      </c>
      <c r="N28" s="190" t="s">
        <v>39</v>
      </c>
      <c r="O28" s="189" t="s">
        <v>40</v>
      </c>
      <c r="P28" s="190" t="s">
        <v>39</v>
      </c>
      <c r="Q28" s="189" t="s">
        <v>41</v>
      </c>
      <c r="R28" s="190" t="s">
        <v>39</v>
      </c>
      <c r="S28" s="189" t="s">
        <v>42</v>
      </c>
      <c r="T28" s="190" t="s">
        <v>39</v>
      </c>
      <c r="U28" s="247" t="s">
        <v>43</v>
      </c>
      <c r="V28" s="248"/>
      <c r="W28" s="249"/>
    </row>
    <row r="29" spans="1:27">
      <c r="A29" s="187" t="s">
        <v>115</v>
      </c>
      <c r="B29" s="188"/>
      <c r="C29" s="187" t="s">
        <v>142</v>
      </c>
      <c r="D29" s="188"/>
      <c r="E29" s="189" t="s">
        <v>145</v>
      </c>
      <c r="F29" s="190"/>
      <c r="G29" s="189" t="s">
        <v>20</v>
      </c>
      <c r="H29" s="190"/>
      <c r="I29" s="189" t="s">
        <v>21</v>
      </c>
      <c r="J29" s="190"/>
      <c r="K29" s="189" t="s">
        <v>24</v>
      </c>
      <c r="L29" s="190"/>
      <c r="M29" s="189"/>
      <c r="N29" s="190"/>
      <c r="O29" s="189"/>
      <c r="P29" s="190"/>
      <c r="Q29" s="189"/>
      <c r="R29" s="190"/>
      <c r="S29" s="189"/>
      <c r="T29" s="190"/>
      <c r="U29" s="251" t="s">
        <v>324</v>
      </c>
      <c r="V29" s="248"/>
      <c r="W29" s="249"/>
    </row>
    <row r="30" spans="1:27">
      <c r="A30" s="187"/>
      <c r="B30" s="188"/>
      <c r="C30" s="187"/>
      <c r="D30" s="188"/>
      <c r="E30" s="189"/>
      <c r="F30" s="190"/>
      <c r="G30" s="189"/>
      <c r="H30" s="190"/>
      <c r="I30" s="189"/>
      <c r="J30" s="190"/>
      <c r="K30" s="189"/>
      <c r="L30" s="190"/>
      <c r="M30" s="189"/>
      <c r="N30" s="190"/>
      <c r="O30" s="189"/>
      <c r="P30" s="190"/>
      <c r="Q30" s="189"/>
      <c r="R30" s="190"/>
      <c r="S30" s="189"/>
      <c r="T30" s="190"/>
      <c r="U30" s="250"/>
      <c r="V30" s="248"/>
      <c r="W30" s="249"/>
    </row>
    <row r="31" spans="1:27" ht="12.75" customHeight="1">
      <c r="A31" s="187"/>
      <c r="B31" s="188"/>
      <c r="C31" s="187"/>
      <c r="D31" s="188"/>
      <c r="E31" s="189"/>
      <c r="F31" s="190"/>
      <c r="G31" s="189"/>
      <c r="H31" s="190"/>
      <c r="I31" s="189"/>
      <c r="J31" s="190"/>
      <c r="K31" s="189"/>
      <c r="L31" s="190"/>
      <c r="M31" s="189"/>
      <c r="N31" s="190"/>
      <c r="O31" s="189"/>
      <c r="P31" s="190"/>
      <c r="Q31" s="189"/>
      <c r="R31" s="190"/>
      <c r="S31" s="189"/>
      <c r="T31" s="190"/>
      <c r="U31" s="247"/>
      <c r="V31" s="248"/>
      <c r="W31" s="249"/>
    </row>
    <row r="32" spans="1:27">
      <c r="A32" s="187"/>
      <c r="B32" s="188"/>
      <c r="C32" s="187"/>
      <c r="D32" s="188"/>
      <c r="E32" s="189"/>
      <c r="F32" s="190"/>
      <c r="G32" s="189"/>
      <c r="H32" s="190"/>
      <c r="I32" s="189"/>
      <c r="J32" s="190"/>
      <c r="K32" s="189"/>
      <c r="L32" s="190"/>
      <c r="M32" s="189"/>
      <c r="N32" s="190"/>
      <c r="O32" s="189"/>
      <c r="P32" s="190"/>
      <c r="Q32" s="189"/>
      <c r="R32" s="190"/>
      <c r="S32" s="189"/>
      <c r="T32" s="190"/>
      <c r="U32" s="247"/>
      <c r="V32" s="248"/>
      <c r="W32" s="249"/>
    </row>
    <row r="33" spans="1:23">
      <c r="A33" s="187"/>
      <c r="B33" s="188"/>
      <c r="C33" s="187"/>
      <c r="D33" s="188"/>
      <c r="E33" s="189"/>
      <c r="F33" s="190"/>
      <c r="G33" s="189"/>
      <c r="H33" s="190"/>
      <c r="I33" s="189"/>
      <c r="J33" s="190"/>
      <c r="K33" s="189"/>
      <c r="L33" s="190"/>
      <c r="M33" s="189"/>
      <c r="N33" s="190"/>
      <c r="O33" s="189"/>
      <c r="P33" s="190"/>
      <c r="Q33" s="189"/>
      <c r="R33" s="190"/>
      <c r="S33" s="189"/>
      <c r="T33" s="190"/>
      <c r="U33" s="247"/>
      <c r="V33" s="248"/>
      <c r="W33" s="249"/>
    </row>
    <row r="34" spans="1:23">
      <c r="A34" s="187"/>
      <c r="B34" s="188"/>
      <c r="C34" s="187"/>
      <c r="D34" s="188"/>
      <c r="E34" s="189"/>
      <c r="F34" s="190"/>
      <c r="G34" s="189"/>
      <c r="H34" s="190"/>
      <c r="I34" s="189"/>
      <c r="J34" s="190"/>
      <c r="K34" s="189"/>
      <c r="L34" s="190"/>
      <c r="M34" s="189"/>
      <c r="N34" s="190"/>
      <c r="O34" s="189"/>
      <c r="P34" s="190"/>
      <c r="Q34" s="189"/>
      <c r="R34" s="190"/>
      <c r="S34" s="189"/>
      <c r="T34" s="190"/>
      <c r="U34" s="247"/>
      <c r="V34" s="248"/>
      <c r="W34" s="249"/>
    </row>
    <row r="35" spans="1:23">
      <c r="A35" s="187"/>
      <c r="B35" s="188"/>
      <c r="C35" s="187"/>
      <c r="D35" s="188"/>
      <c r="E35" s="189"/>
      <c r="F35" s="190"/>
      <c r="G35" s="189"/>
      <c r="H35" s="190"/>
      <c r="I35" s="189"/>
      <c r="J35" s="190"/>
      <c r="K35" s="189"/>
      <c r="L35" s="190"/>
      <c r="M35" s="189"/>
      <c r="N35" s="190"/>
      <c r="O35" s="189"/>
      <c r="P35" s="190"/>
      <c r="Q35" s="189"/>
      <c r="R35" s="190"/>
      <c r="S35" s="189"/>
      <c r="T35" s="190"/>
      <c r="U35" s="247"/>
      <c r="V35" s="248"/>
      <c r="W35" s="249"/>
    </row>
    <row r="36" spans="1:23" ht="15.75" customHeight="1">
      <c r="A36" s="187"/>
      <c r="B36" s="188"/>
      <c r="C36" s="187"/>
      <c r="D36" s="188"/>
      <c r="E36" s="189"/>
      <c r="F36" s="190"/>
      <c r="G36" s="189"/>
      <c r="H36" s="190"/>
      <c r="I36" s="189"/>
      <c r="J36" s="190"/>
      <c r="K36" s="189"/>
      <c r="L36" s="190"/>
      <c r="M36" s="189"/>
      <c r="N36" s="190"/>
      <c r="O36" s="189"/>
      <c r="P36" s="190"/>
      <c r="Q36" s="189"/>
      <c r="R36" s="190"/>
      <c r="S36" s="189"/>
      <c r="T36" s="190"/>
      <c r="U36" s="247"/>
      <c r="V36" s="248"/>
      <c r="W36" s="249"/>
    </row>
    <row r="37" spans="1:23" ht="17.25" customHeight="1">
      <c r="A37" s="187"/>
      <c r="B37" s="188"/>
      <c r="C37" s="187"/>
      <c r="D37" s="188"/>
      <c r="E37" s="189"/>
      <c r="F37" s="190"/>
      <c r="G37" s="189"/>
      <c r="H37" s="190"/>
      <c r="I37" s="189"/>
      <c r="J37" s="190"/>
      <c r="K37" s="189"/>
      <c r="L37" s="190"/>
      <c r="M37" s="189"/>
      <c r="N37" s="190"/>
      <c r="O37" s="189"/>
      <c r="P37" s="190"/>
      <c r="Q37" s="189"/>
      <c r="R37" s="190"/>
      <c r="S37" s="189"/>
      <c r="T37" s="190"/>
      <c r="U37" s="247"/>
      <c r="V37" s="248"/>
      <c r="W37" s="249"/>
    </row>
    <row r="38" spans="1:23" ht="16.5" customHeight="1">
      <c r="A38" s="187"/>
      <c r="B38" s="188"/>
      <c r="C38" s="187"/>
      <c r="D38" s="188"/>
      <c r="E38" s="189"/>
      <c r="F38" s="190"/>
      <c r="G38" s="189"/>
      <c r="H38" s="190"/>
      <c r="I38" s="189"/>
      <c r="J38" s="190"/>
      <c r="K38" s="189"/>
      <c r="L38" s="190"/>
      <c r="M38" s="189"/>
      <c r="N38" s="190"/>
      <c r="O38" s="189"/>
      <c r="P38" s="190"/>
      <c r="Q38" s="189"/>
      <c r="R38" s="190"/>
      <c r="S38" s="189"/>
      <c r="T38" s="190"/>
      <c r="U38" s="247"/>
      <c r="V38" s="248"/>
      <c r="W38" s="249"/>
    </row>
    <row r="39" spans="1:23" ht="16.5" customHeight="1">
      <c r="A39" s="187"/>
      <c r="B39" s="188"/>
      <c r="C39" s="187"/>
      <c r="D39" s="188"/>
      <c r="E39" s="189"/>
      <c r="F39" s="190"/>
      <c r="G39" s="189"/>
      <c r="H39" s="190"/>
      <c r="I39" s="189"/>
      <c r="J39" s="190"/>
      <c r="K39" s="189"/>
      <c r="L39" s="190"/>
      <c r="M39" s="189"/>
      <c r="N39" s="190"/>
      <c r="O39" s="189"/>
      <c r="P39" s="190"/>
      <c r="Q39" s="189"/>
      <c r="R39" s="190"/>
      <c r="S39" s="189"/>
      <c r="T39" s="190"/>
      <c r="U39" s="247"/>
      <c r="V39" s="248"/>
      <c r="W39" s="249"/>
    </row>
    <row r="40" spans="1:23" ht="17.25" customHeight="1" thickBot="1">
      <c r="A40" s="202" t="s">
        <v>46</v>
      </c>
      <c r="B40" s="202"/>
      <c r="C40" s="202"/>
      <c r="D40" s="202"/>
      <c r="E40" s="202"/>
      <c r="F40" s="202"/>
      <c r="G40" s="202"/>
    </row>
    <row r="41" spans="1:23" ht="6.75" hidden="1" customHeight="1"/>
    <row r="42" spans="1:23" ht="17.25" thickTop="1" thickBot="1">
      <c r="A42" s="244" t="s">
        <v>47</v>
      </c>
      <c r="B42" s="244"/>
      <c r="C42" s="244"/>
      <c r="D42" s="244"/>
      <c r="E42" s="244"/>
      <c r="F42" s="244"/>
      <c r="G42" s="244"/>
      <c r="I42" s="232" t="s">
        <v>48</v>
      </c>
      <c r="J42" s="233"/>
      <c r="K42" s="234"/>
      <c r="L42" s="223" t="s">
        <v>49</v>
      </c>
      <c r="M42" s="223"/>
      <c r="N42" s="223"/>
      <c r="O42" s="223"/>
      <c r="P42" s="223"/>
      <c r="R42" s="245" t="s">
        <v>50</v>
      </c>
      <c r="S42" s="246"/>
      <c r="T42" s="246"/>
      <c r="U42" s="245" t="s">
        <v>9</v>
      </c>
      <c r="V42" s="246"/>
      <c r="W42" s="246"/>
    </row>
    <row r="43" spans="1:23" ht="12" customHeight="1" thickTop="1" thickBot="1">
      <c r="A43" s="210" t="s">
        <v>51</v>
      </c>
      <c r="B43" s="211"/>
      <c r="C43" s="211"/>
      <c r="D43" s="212"/>
      <c r="E43" s="210" t="s">
        <v>52</v>
      </c>
      <c r="F43" s="211"/>
      <c r="G43" s="211"/>
      <c r="I43" s="228"/>
      <c r="J43" s="229"/>
      <c r="K43" s="230"/>
      <c r="L43" s="169"/>
      <c r="M43" s="170"/>
      <c r="N43" s="170"/>
      <c r="O43" s="170"/>
      <c r="P43" s="171"/>
      <c r="R43" s="56" t="s">
        <v>16</v>
      </c>
      <c r="S43" s="57" t="s">
        <v>17</v>
      </c>
      <c r="T43" s="57" t="s">
        <v>53</v>
      </c>
      <c r="U43" s="57" t="s">
        <v>16</v>
      </c>
      <c r="V43" s="57" t="s">
        <v>17</v>
      </c>
      <c r="W43" s="57" t="s">
        <v>53</v>
      </c>
    </row>
    <row r="44" spans="1:23" ht="9.75" customHeight="1" thickTop="1" thickBot="1">
      <c r="A44" s="213"/>
      <c r="B44" s="214"/>
      <c r="C44" s="214"/>
      <c r="D44" s="215"/>
      <c r="E44" s="213"/>
      <c r="F44" s="214"/>
      <c r="G44" s="214"/>
      <c r="I44" s="231" t="s">
        <v>54</v>
      </c>
      <c r="J44" s="231"/>
      <c r="K44" s="231"/>
      <c r="L44" s="223" t="s">
        <v>55</v>
      </c>
      <c r="M44" s="223"/>
      <c r="N44" s="223"/>
      <c r="O44" s="223"/>
      <c r="P44" s="223"/>
      <c r="R44" s="227">
        <f>C26</f>
        <v>54</v>
      </c>
      <c r="S44" s="227">
        <f>D26</f>
        <v>58</v>
      </c>
      <c r="T44" s="227">
        <f>R44+S44</f>
        <v>112</v>
      </c>
      <c r="U44" s="227">
        <v>0</v>
      </c>
      <c r="V44" s="227">
        <v>0</v>
      </c>
      <c r="W44" s="227">
        <f>SUM(U44:V45)</f>
        <v>0</v>
      </c>
    </row>
    <row r="45" spans="1:23" ht="14.25" customHeight="1" thickTop="1" thickBot="1">
      <c r="A45" s="210"/>
      <c r="B45" s="211"/>
      <c r="C45" s="211"/>
      <c r="D45" s="212"/>
      <c r="E45" s="216"/>
      <c r="F45" s="217"/>
      <c r="G45" s="218"/>
      <c r="I45" s="231"/>
      <c r="J45" s="231"/>
      <c r="K45" s="231"/>
      <c r="L45" s="169"/>
      <c r="M45" s="170"/>
      <c r="N45" s="170"/>
      <c r="O45" s="170"/>
      <c r="P45" s="171"/>
      <c r="R45" s="227"/>
      <c r="S45" s="227"/>
      <c r="T45" s="227"/>
      <c r="U45" s="227"/>
      <c r="V45" s="227"/>
      <c r="W45" s="227"/>
    </row>
    <row r="46" spans="1:23" ht="17.25" customHeight="1" thickTop="1" thickBot="1">
      <c r="A46" s="213"/>
      <c r="B46" s="214"/>
      <c r="C46" s="214"/>
      <c r="D46" s="215"/>
      <c r="E46" s="219"/>
      <c r="F46" s="220"/>
      <c r="G46" s="221"/>
      <c r="I46" s="232" t="s">
        <v>321</v>
      </c>
      <c r="J46" s="233"/>
      <c r="K46" s="234"/>
      <c r="L46" s="207"/>
      <c r="M46" s="208"/>
      <c r="N46" s="208"/>
      <c r="O46" s="208"/>
      <c r="P46" s="209"/>
      <c r="R46" s="58"/>
      <c r="S46" s="58"/>
      <c r="T46" s="58"/>
      <c r="V46" t="s">
        <v>56</v>
      </c>
    </row>
    <row r="47" spans="1:23" ht="6.75" customHeight="1" thickTop="1" thickBot="1">
      <c r="A47" s="210"/>
      <c r="B47" s="211"/>
      <c r="C47" s="211"/>
      <c r="D47" s="212"/>
      <c r="E47" s="216"/>
      <c r="F47" s="217"/>
      <c r="G47" s="218"/>
      <c r="I47" s="235"/>
      <c r="J47" s="236"/>
      <c r="K47" s="237"/>
      <c r="L47" s="222"/>
      <c r="M47" s="208"/>
      <c r="N47" s="208"/>
      <c r="O47" s="208"/>
      <c r="P47" s="209"/>
      <c r="R47" s="58"/>
      <c r="S47" s="58"/>
      <c r="T47" s="58"/>
    </row>
    <row r="48" spans="1:23" ht="17.25" customHeight="1" thickTop="1" thickBot="1">
      <c r="A48" s="213"/>
      <c r="B48" s="214"/>
      <c r="C48" s="214"/>
      <c r="D48" s="215"/>
      <c r="E48" s="219"/>
      <c r="F48" s="220"/>
      <c r="G48" s="221"/>
      <c r="I48" s="235"/>
      <c r="J48" s="236"/>
      <c r="K48" s="237"/>
      <c r="L48" s="223" t="s">
        <v>57</v>
      </c>
      <c r="M48" s="223"/>
      <c r="N48" s="223"/>
      <c r="O48" s="223"/>
      <c r="P48" s="223"/>
      <c r="R48" s="224"/>
      <c r="S48" s="225"/>
      <c r="T48" s="225"/>
      <c r="U48" s="225"/>
      <c r="V48" s="225"/>
      <c r="W48" s="226"/>
    </row>
    <row r="49" spans="1:26" ht="22.5" customHeight="1" thickTop="1" thickBot="1">
      <c r="A49" s="238"/>
      <c r="B49" s="239"/>
      <c r="C49" s="239"/>
      <c r="D49" s="240"/>
      <c r="E49" s="241"/>
      <c r="F49" s="242"/>
      <c r="G49" s="243"/>
      <c r="I49" s="228"/>
      <c r="J49" s="229"/>
      <c r="K49" s="230"/>
      <c r="L49" s="197"/>
      <c r="M49" s="198"/>
      <c r="N49" s="198"/>
      <c r="O49" s="198"/>
      <c r="P49" s="198"/>
      <c r="R49" s="199"/>
      <c r="S49" s="200"/>
      <c r="T49" s="200"/>
      <c r="U49" s="200"/>
      <c r="V49" s="200"/>
      <c r="W49" s="201"/>
    </row>
    <row r="50" spans="1:26" ht="8.25" customHeight="1" thickTop="1">
      <c r="A50" s="58"/>
      <c r="B50" s="58"/>
      <c r="C50" s="58"/>
      <c r="D50" s="58"/>
      <c r="E50" s="58"/>
      <c r="F50" s="58"/>
      <c r="G50" s="58"/>
    </row>
    <row r="51" spans="1:26" ht="14.25" customHeight="1">
      <c r="A51" s="58"/>
      <c r="B51" s="58"/>
      <c r="C51" s="58"/>
      <c r="D51" s="58"/>
      <c r="E51" s="58"/>
      <c r="F51" s="58"/>
      <c r="G51" s="58"/>
      <c r="H51" s="58"/>
      <c r="I51" s="58"/>
      <c r="J51" s="58"/>
      <c r="K51" s="58"/>
      <c r="L51" s="58"/>
      <c r="M51" s="58"/>
      <c r="N51" s="58"/>
      <c r="O51" s="58"/>
      <c r="P51" s="58"/>
      <c r="Q51" s="58"/>
      <c r="R51" s="58"/>
      <c r="S51" s="58"/>
      <c r="T51" s="58"/>
    </row>
    <row r="52" spans="1:26" ht="12.75" hidden="1" customHeight="1">
      <c r="A52" s="58"/>
      <c r="B52" s="58"/>
      <c r="C52" s="58"/>
      <c r="D52" s="58"/>
      <c r="E52" s="58"/>
      <c r="F52" s="58"/>
      <c r="G52" s="58"/>
      <c r="H52" s="58"/>
      <c r="I52" s="58"/>
      <c r="J52" s="58"/>
      <c r="K52" s="58"/>
      <c r="L52" s="58"/>
      <c r="M52" s="58"/>
      <c r="N52" s="58"/>
      <c r="O52" s="58"/>
      <c r="P52" s="58"/>
      <c r="Q52" s="58"/>
      <c r="R52" s="58"/>
      <c r="S52" s="58"/>
      <c r="T52" s="58"/>
    </row>
    <row r="53" spans="1:26" ht="18" customHeight="1" thickBot="1">
      <c r="A53" s="202" t="s">
        <v>58</v>
      </c>
      <c r="B53" s="202"/>
      <c r="C53" s="202"/>
      <c r="D53" s="202"/>
      <c r="E53" s="202"/>
      <c r="F53" s="1"/>
      <c r="G53" s="1"/>
      <c r="H53" s="1"/>
      <c r="I53" s="1"/>
      <c r="J53" s="1"/>
      <c r="K53" s="1"/>
      <c r="L53" s="1"/>
      <c r="M53" s="1" t="s">
        <v>59</v>
      </c>
      <c r="N53" s="1"/>
      <c r="O53" s="1"/>
      <c r="P53" s="1"/>
      <c r="Q53" s="1"/>
      <c r="R53" s="1"/>
      <c r="S53" s="1"/>
      <c r="T53" s="1"/>
      <c r="Z53" t="s">
        <v>60</v>
      </c>
    </row>
    <row r="54" spans="1:26" ht="16.5" thickTop="1" thickBot="1">
      <c r="A54" s="103" t="s">
        <v>61</v>
      </c>
      <c r="B54" s="203" t="s">
        <v>62</v>
      </c>
      <c r="C54" s="204"/>
      <c r="D54" s="204"/>
      <c r="E54" s="205" t="s">
        <v>63</v>
      </c>
      <c r="F54" s="205"/>
      <c r="G54" s="206" t="s">
        <v>64</v>
      </c>
      <c r="H54" s="206"/>
      <c r="I54" s="206" t="s">
        <v>65</v>
      </c>
      <c r="J54" s="206"/>
      <c r="K54" s="206" t="s">
        <v>66</v>
      </c>
      <c r="L54" s="206"/>
      <c r="M54" s="206" t="s">
        <v>67</v>
      </c>
      <c r="N54" s="206"/>
      <c r="O54" s="206" t="s">
        <v>68</v>
      </c>
      <c r="P54" s="206"/>
      <c r="Q54" s="206" t="s">
        <v>69</v>
      </c>
      <c r="R54" s="206"/>
      <c r="S54" s="206" t="s">
        <v>70</v>
      </c>
      <c r="T54" s="206"/>
      <c r="U54" s="206"/>
    </row>
    <row r="55" spans="1:26" ht="15.75" thickTop="1">
      <c r="A55" s="59">
        <v>1</v>
      </c>
      <c r="B55" s="185"/>
      <c r="C55" s="186"/>
      <c r="D55" s="186"/>
      <c r="E55" s="187"/>
      <c r="F55" s="188"/>
      <c r="G55" s="189"/>
      <c r="H55" s="190"/>
      <c r="I55" s="195"/>
      <c r="J55" s="196"/>
      <c r="K55" s="195"/>
      <c r="L55" s="196"/>
      <c r="M55" s="193"/>
      <c r="N55" s="193"/>
      <c r="O55" s="193"/>
      <c r="P55" s="193"/>
      <c r="Q55" s="193"/>
      <c r="R55" s="193"/>
      <c r="S55" s="194"/>
      <c r="T55" s="194"/>
      <c r="U55" s="194"/>
      <c r="V55" s="60" t="s">
        <v>71</v>
      </c>
    </row>
    <row r="56" spans="1:26">
      <c r="A56" s="61">
        <v>2</v>
      </c>
      <c r="B56" s="185"/>
      <c r="C56" s="186"/>
      <c r="D56" s="186"/>
      <c r="E56" s="187"/>
      <c r="F56" s="188"/>
      <c r="G56" s="189"/>
      <c r="H56" s="190"/>
      <c r="I56" s="195"/>
      <c r="J56" s="196"/>
      <c r="K56" s="195"/>
      <c r="L56" s="196"/>
      <c r="M56" s="193"/>
      <c r="N56" s="193"/>
      <c r="O56" s="193"/>
      <c r="P56" s="193"/>
      <c r="Q56" s="193"/>
      <c r="R56" s="193"/>
      <c r="S56" s="194"/>
      <c r="T56" s="194"/>
      <c r="U56" s="194"/>
      <c r="V56" s="60" t="s">
        <v>71</v>
      </c>
    </row>
    <row r="57" spans="1:26">
      <c r="A57" s="61">
        <v>3</v>
      </c>
      <c r="B57" s="185"/>
      <c r="C57" s="186"/>
      <c r="D57" s="186"/>
      <c r="E57" s="187"/>
      <c r="F57" s="188"/>
      <c r="G57" s="189"/>
      <c r="H57" s="190"/>
      <c r="I57" s="195"/>
      <c r="J57" s="196"/>
      <c r="K57" s="195"/>
      <c r="L57" s="196"/>
      <c r="M57" s="193"/>
      <c r="N57" s="193"/>
      <c r="O57" s="193"/>
      <c r="P57" s="193"/>
      <c r="Q57" s="193"/>
      <c r="R57" s="193"/>
      <c r="S57" s="194"/>
      <c r="T57" s="194"/>
      <c r="U57" s="194"/>
      <c r="V57" s="60" t="s">
        <v>16</v>
      </c>
    </row>
    <row r="58" spans="1:26">
      <c r="A58" s="61">
        <v>4</v>
      </c>
      <c r="B58" s="185"/>
      <c r="C58" s="186"/>
      <c r="D58" s="186"/>
      <c r="E58" s="187"/>
      <c r="F58" s="188"/>
      <c r="G58" s="189"/>
      <c r="H58" s="190"/>
      <c r="I58" s="195"/>
      <c r="J58" s="196"/>
      <c r="K58" s="193"/>
      <c r="L58" s="193"/>
      <c r="M58" s="193"/>
      <c r="N58" s="193"/>
      <c r="O58" s="193"/>
      <c r="P58" s="193"/>
      <c r="Q58" s="193"/>
      <c r="R58" s="193"/>
      <c r="S58" s="194"/>
      <c r="T58" s="194"/>
      <c r="U58" s="194"/>
      <c r="V58" s="60" t="s">
        <v>16</v>
      </c>
      <c r="X58" t="s">
        <v>56</v>
      </c>
    </row>
    <row r="59" spans="1:26">
      <c r="A59" s="61">
        <v>5</v>
      </c>
      <c r="B59" s="185"/>
      <c r="C59" s="186"/>
      <c r="D59" s="186"/>
      <c r="E59" s="187"/>
      <c r="F59" s="188"/>
      <c r="G59" s="189"/>
      <c r="H59" s="190"/>
      <c r="I59" s="195"/>
      <c r="J59" s="196"/>
      <c r="K59" s="193"/>
      <c r="L59" s="193"/>
      <c r="M59" s="193"/>
      <c r="N59" s="193"/>
      <c r="O59" s="193"/>
      <c r="P59" s="193"/>
      <c r="Q59" s="193"/>
      <c r="R59" s="193"/>
      <c r="S59" s="194"/>
      <c r="T59" s="194"/>
      <c r="U59" s="194"/>
      <c r="V59" s="60" t="s">
        <v>16</v>
      </c>
    </row>
    <row r="60" spans="1:26">
      <c r="A60" s="61">
        <v>6</v>
      </c>
      <c r="B60" s="185"/>
      <c r="C60" s="186"/>
      <c r="D60" s="186"/>
      <c r="E60" s="187"/>
      <c r="F60" s="188"/>
      <c r="G60" s="189"/>
      <c r="H60" s="190"/>
      <c r="I60" s="195"/>
      <c r="J60" s="196"/>
      <c r="K60" s="193"/>
      <c r="L60" s="193"/>
      <c r="M60" s="193"/>
      <c r="N60" s="193"/>
      <c r="O60" s="193"/>
      <c r="P60" s="193"/>
      <c r="Q60" s="193"/>
      <c r="R60" s="193"/>
      <c r="S60" s="194"/>
      <c r="T60" s="194"/>
      <c r="U60" s="194"/>
      <c r="V60" s="60" t="s">
        <v>16</v>
      </c>
    </row>
    <row r="61" spans="1:26">
      <c r="A61" s="61">
        <v>7</v>
      </c>
      <c r="B61" s="185"/>
      <c r="C61" s="186"/>
      <c r="D61" s="186"/>
      <c r="E61" s="187"/>
      <c r="F61" s="188"/>
      <c r="G61" s="189"/>
      <c r="H61" s="190"/>
      <c r="I61" s="195"/>
      <c r="J61" s="196"/>
      <c r="K61" s="193"/>
      <c r="L61" s="193"/>
      <c r="M61" s="193"/>
      <c r="N61" s="193"/>
      <c r="O61" s="193"/>
      <c r="P61" s="193"/>
      <c r="Q61" s="193"/>
      <c r="R61" s="193"/>
      <c r="S61" s="194"/>
      <c r="T61" s="194"/>
      <c r="U61" s="194"/>
      <c r="V61" s="60" t="s">
        <v>16</v>
      </c>
    </row>
    <row r="62" spans="1:26">
      <c r="A62" s="61">
        <v>8</v>
      </c>
      <c r="B62" s="185"/>
      <c r="C62" s="186"/>
      <c r="D62" s="186"/>
      <c r="E62" s="187"/>
      <c r="F62" s="188"/>
      <c r="G62" s="189"/>
      <c r="H62" s="190"/>
      <c r="I62" s="195"/>
      <c r="J62" s="196"/>
      <c r="K62" s="193"/>
      <c r="L62" s="193"/>
      <c r="M62" s="193"/>
      <c r="N62" s="193"/>
      <c r="O62" s="193"/>
      <c r="P62" s="193"/>
      <c r="Q62" s="193"/>
      <c r="R62" s="193"/>
      <c r="S62" s="194"/>
      <c r="T62" s="194"/>
      <c r="U62" s="194"/>
      <c r="V62" s="60" t="s">
        <v>71</v>
      </c>
    </row>
    <row r="63" spans="1:26">
      <c r="A63" s="61">
        <v>9</v>
      </c>
      <c r="B63" s="185"/>
      <c r="C63" s="186"/>
      <c r="D63" s="186"/>
      <c r="E63" s="187"/>
      <c r="F63" s="188"/>
      <c r="G63" s="189"/>
      <c r="H63" s="190"/>
      <c r="I63" s="195"/>
      <c r="J63" s="196"/>
      <c r="K63" s="192"/>
      <c r="L63" s="192"/>
      <c r="M63" s="193"/>
      <c r="N63" s="193"/>
      <c r="O63" s="193"/>
      <c r="P63" s="193"/>
      <c r="Q63" s="193"/>
      <c r="R63" s="193"/>
      <c r="S63" s="194"/>
      <c r="T63" s="194"/>
      <c r="U63" s="194"/>
      <c r="V63" s="60" t="s">
        <v>16</v>
      </c>
    </row>
    <row r="64" spans="1:26">
      <c r="A64" s="61">
        <v>10</v>
      </c>
      <c r="B64" s="185"/>
      <c r="C64" s="186"/>
      <c r="D64" s="186"/>
      <c r="E64" s="187"/>
      <c r="F64" s="188"/>
      <c r="G64" s="189"/>
      <c r="H64" s="190"/>
      <c r="I64" s="195"/>
      <c r="J64" s="196"/>
      <c r="K64" s="192"/>
      <c r="L64" s="192"/>
      <c r="M64" s="193"/>
      <c r="N64" s="193"/>
      <c r="O64" s="193"/>
      <c r="P64" s="193"/>
      <c r="Q64" s="193"/>
      <c r="R64" s="193"/>
      <c r="S64" s="194"/>
      <c r="T64" s="194"/>
      <c r="U64" s="194"/>
      <c r="V64" s="60" t="s">
        <v>16</v>
      </c>
    </row>
    <row r="65" spans="1:22">
      <c r="A65" s="61">
        <v>11</v>
      </c>
      <c r="B65" s="185"/>
      <c r="C65" s="186"/>
      <c r="D65" s="186"/>
      <c r="E65" s="187"/>
      <c r="F65" s="188"/>
      <c r="G65" s="189"/>
      <c r="H65" s="190"/>
      <c r="I65" s="195"/>
      <c r="J65" s="196"/>
      <c r="K65" s="192"/>
      <c r="L65" s="192"/>
      <c r="M65" s="193"/>
      <c r="N65" s="193"/>
      <c r="O65" s="193"/>
      <c r="P65" s="193"/>
      <c r="Q65" s="193"/>
      <c r="R65" s="193"/>
      <c r="S65" s="194"/>
      <c r="T65" s="194"/>
      <c r="U65" s="194"/>
      <c r="V65" s="60" t="s">
        <v>16</v>
      </c>
    </row>
    <row r="66" spans="1:22">
      <c r="A66" s="61">
        <v>12</v>
      </c>
      <c r="B66" s="185"/>
      <c r="C66" s="186"/>
      <c r="D66" s="186"/>
      <c r="E66" s="187"/>
      <c r="F66" s="188"/>
      <c r="G66" s="189"/>
      <c r="H66" s="190"/>
      <c r="I66" s="191"/>
      <c r="J66" s="191"/>
      <c r="K66" s="192"/>
      <c r="L66" s="192"/>
      <c r="M66" s="193"/>
      <c r="N66" s="193"/>
      <c r="O66" s="193"/>
      <c r="P66" s="193"/>
      <c r="Q66" s="193"/>
      <c r="R66" s="193"/>
      <c r="S66" s="194"/>
      <c r="T66" s="194"/>
      <c r="U66" s="194"/>
      <c r="V66" s="60"/>
    </row>
    <row r="67" spans="1:22">
      <c r="A67" s="61">
        <v>13</v>
      </c>
      <c r="B67" s="185"/>
      <c r="C67" s="186"/>
      <c r="D67" s="186"/>
      <c r="E67" s="187"/>
      <c r="F67" s="188"/>
      <c r="G67" s="189"/>
      <c r="H67" s="190"/>
      <c r="I67" s="191"/>
      <c r="J67" s="191"/>
      <c r="K67" s="192"/>
      <c r="L67" s="192"/>
      <c r="M67" s="193"/>
      <c r="N67" s="193"/>
      <c r="O67" s="193"/>
      <c r="P67" s="193"/>
      <c r="Q67" s="193"/>
      <c r="R67" s="193"/>
      <c r="S67" s="194"/>
      <c r="T67" s="194"/>
      <c r="U67" s="194"/>
      <c r="V67" s="60"/>
    </row>
    <row r="68" spans="1:22">
      <c r="A68" s="61">
        <v>14</v>
      </c>
      <c r="B68" s="185"/>
      <c r="C68" s="186"/>
      <c r="D68" s="186"/>
      <c r="E68" s="187"/>
      <c r="F68" s="188"/>
      <c r="G68" s="189"/>
      <c r="H68" s="190"/>
      <c r="I68" s="191"/>
      <c r="J68" s="191"/>
      <c r="K68" s="192"/>
      <c r="L68" s="192"/>
      <c r="M68" s="193"/>
      <c r="N68" s="193"/>
      <c r="O68" s="193"/>
      <c r="P68" s="193"/>
      <c r="Q68" s="193"/>
      <c r="R68" s="193"/>
      <c r="S68" s="194"/>
      <c r="T68" s="194"/>
      <c r="U68" s="194"/>
      <c r="V68" s="60"/>
    </row>
    <row r="69" spans="1:22">
      <c r="A69" s="61">
        <v>15</v>
      </c>
      <c r="B69" s="185"/>
      <c r="C69" s="186"/>
      <c r="D69" s="186"/>
      <c r="E69" s="187"/>
      <c r="F69" s="188"/>
      <c r="G69" s="189"/>
      <c r="H69" s="190"/>
      <c r="I69" s="191"/>
      <c r="J69" s="191"/>
      <c r="K69" s="192"/>
      <c r="L69" s="192"/>
      <c r="M69" s="193"/>
      <c r="N69" s="193"/>
      <c r="O69" s="193"/>
      <c r="P69" s="193"/>
      <c r="Q69" s="193"/>
      <c r="R69" s="193"/>
      <c r="S69" s="194"/>
      <c r="T69" s="194"/>
      <c r="U69" s="194"/>
      <c r="V69" s="60"/>
    </row>
    <row r="70" spans="1:22">
      <c r="A70" s="61">
        <v>16</v>
      </c>
      <c r="B70" s="185"/>
      <c r="C70" s="186"/>
      <c r="D70" s="186"/>
      <c r="E70" s="187"/>
      <c r="F70" s="188"/>
      <c r="G70" s="189"/>
      <c r="H70" s="190"/>
      <c r="I70" s="191"/>
      <c r="J70" s="191"/>
      <c r="K70" s="192"/>
      <c r="L70" s="192"/>
      <c r="M70" s="193"/>
      <c r="N70" s="193"/>
      <c r="O70" s="193"/>
      <c r="P70" s="193"/>
      <c r="Q70" s="193"/>
      <c r="R70" s="193"/>
      <c r="S70" s="194"/>
      <c r="T70" s="194"/>
      <c r="U70" s="194"/>
      <c r="V70" s="60"/>
    </row>
    <row r="71" spans="1:22">
      <c r="A71" s="61">
        <v>17</v>
      </c>
      <c r="B71" s="185"/>
      <c r="C71" s="186"/>
      <c r="D71" s="186"/>
      <c r="E71" s="187"/>
      <c r="F71" s="188"/>
      <c r="G71" s="189"/>
      <c r="H71" s="190"/>
      <c r="I71" s="191"/>
      <c r="J71" s="191"/>
      <c r="K71" s="192"/>
      <c r="L71" s="192"/>
      <c r="M71" s="193"/>
      <c r="N71" s="193"/>
      <c r="O71" s="193"/>
      <c r="P71" s="193"/>
      <c r="Q71" s="193"/>
      <c r="R71" s="193"/>
      <c r="S71" s="194"/>
      <c r="T71" s="194"/>
      <c r="U71" s="194"/>
      <c r="V71" s="60"/>
    </row>
    <row r="72" spans="1:22">
      <c r="A72" s="61">
        <v>18</v>
      </c>
      <c r="B72" s="185"/>
      <c r="C72" s="186"/>
      <c r="D72" s="186"/>
      <c r="E72" s="187"/>
      <c r="F72" s="188"/>
      <c r="G72" s="189"/>
      <c r="H72" s="190"/>
      <c r="I72" s="191"/>
      <c r="J72" s="191"/>
      <c r="K72" s="192"/>
      <c r="L72" s="192"/>
      <c r="M72" s="193"/>
      <c r="N72" s="193"/>
      <c r="O72" s="193"/>
      <c r="P72" s="193"/>
      <c r="Q72" s="193"/>
      <c r="R72" s="193"/>
      <c r="S72" s="194"/>
      <c r="T72" s="194"/>
      <c r="U72" s="194"/>
      <c r="V72" s="60"/>
    </row>
    <row r="73" spans="1:22">
      <c r="A73" s="61">
        <v>19</v>
      </c>
      <c r="B73" s="185"/>
      <c r="C73" s="186"/>
      <c r="D73" s="186"/>
      <c r="E73" s="187"/>
      <c r="F73" s="188"/>
      <c r="G73" s="189"/>
      <c r="H73" s="190"/>
      <c r="I73" s="191"/>
      <c r="J73" s="191"/>
      <c r="K73" s="192"/>
      <c r="L73" s="192"/>
      <c r="M73" s="193"/>
      <c r="N73" s="193"/>
      <c r="O73" s="193"/>
      <c r="P73" s="193"/>
      <c r="Q73" s="193"/>
      <c r="R73" s="193"/>
      <c r="S73" s="194"/>
      <c r="T73" s="194"/>
      <c r="U73" s="194"/>
      <c r="V73" s="60"/>
    </row>
    <row r="74" spans="1:22">
      <c r="A74" s="61">
        <v>20</v>
      </c>
      <c r="B74" s="185"/>
      <c r="C74" s="186"/>
      <c r="D74" s="186"/>
      <c r="E74" s="187"/>
      <c r="F74" s="188"/>
      <c r="G74" s="189"/>
      <c r="H74" s="190"/>
      <c r="I74" s="191"/>
      <c r="J74" s="191"/>
      <c r="K74" s="192"/>
      <c r="L74" s="192"/>
      <c r="M74" s="193"/>
      <c r="N74" s="193"/>
      <c r="O74" s="193"/>
      <c r="P74" s="193"/>
      <c r="Q74" s="193"/>
      <c r="R74" s="193"/>
      <c r="S74" s="194"/>
      <c r="T74" s="194"/>
      <c r="U74" s="194"/>
      <c r="V74" s="60"/>
    </row>
    <row r="75" spans="1:22">
      <c r="A75" s="61">
        <v>21</v>
      </c>
      <c r="B75" s="185"/>
      <c r="C75" s="186"/>
      <c r="D75" s="186"/>
      <c r="E75" s="187"/>
      <c r="F75" s="188"/>
      <c r="G75" s="189"/>
      <c r="H75" s="190"/>
      <c r="I75" s="191"/>
      <c r="J75" s="191"/>
      <c r="K75" s="192"/>
      <c r="L75" s="192"/>
      <c r="M75" s="193"/>
      <c r="N75" s="193"/>
      <c r="O75" s="193"/>
      <c r="P75" s="193"/>
      <c r="Q75" s="193"/>
      <c r="R75" s="193"/>
      <c r="S75" s="194"/>
      <c r="T75" s="194"/>
      <c r="U75" s="194"/>
      <c r="V75" s="60"/>
    </row>
    <row r="76" spans="1:22">
      <c r="A76" s="61">
        <v>22</v>
      </c>
      <c r="B76" s="185"/>
      <c r="C76" s="186"/>
      <c r="D76" s="186"/>
      <c r="E76" s="187"/>
      <c r="F76" s="188"/>
      <c r="G76" s="189"/>
      <c r="H76" s="190"/>
      <c r="I76" s="191"/>
      <c r="J76" s="191"/>
      <c r="K76" s="192"/>
      <c r="L76" s="192"/>
      <c r="M76" s="193"/>
      <c r="N76" s="193"/>
      <c r="O76" s="193"/>
      <c r="P76" s="193"/>
      <c r="Q76" s="194"/>
      <c r="R76" s="194"/>
      <c r="S76" s="194"/>
      <c r="T76" s="194"/>
      <c r="U76" s="194"/>
      <c r="V76" s="60"/>
    </row>
    <row r="77" spans="1:22">
      <c r="A77" s="61">
        <v>23</v>
      </c>
      <c r="B77" s="185"/>
      <c r="C77" s="186"/>
      <c r="D77" s="186"/>
      <c r="E77" s="187"/>
      <c r="F77" s="188"/>
      <c r="G77" s="189"/>
      <c r="H77" s="190"/>
      <c r="I77" s="191"/>
      <c r="J77" s="191"/>
      <c r="K77" s="192"/>
      <c r="L77" s="192"/>
      <c r="M77" s="193"/>
      <c r="N77" s="193"/>
      <c r="O77" s="193"/>
      <c r="P77" s="193"/>
      <c r="Q77" s="194"/>
      <c r="R77" s="194"/>
      <c r="S77" s="194"/>
      <c r="T77" s="194"/>
      <c r="U77" s="194"/>
      <c r="V77" s="60"/>
    </row>
    <row r="78" spans="1:22">
      <c r="A78" s="61">
        <v>24</v>
      </c>
      <c r="B78" s="185"/>
      <c r="C78" s="186"/>
      <c r="D78" s="186"/>
      <c r="E78" s="187"/>
      <c r="F78" s="188"/>
      <c r="G78" s="189"/>
      <c r="H78" s="190"/>
      <c r="I78" s="191"/>
      <c r="J78" s="191"/>
      <c r="K78" s="192"/>
      <c r="L78" s="192"/>
      <c r="M78" s="193"/>
      <c r="N78" s="193"/>
      <c r="O78" s="193"/>
      <c r="P78" s="193"/>
      <c r="Q78" s="194"/>
      <c r="R78" s="194"/>
      <c r="S78" s="194"/>
      <c r="T78" s="194"/>
      <c r="U78" s="194"/>
      <c r="V78" s="60"/>
    </row>
    <row r="79" spans="1:22">
      <c r="A79" s="58"/>
      <c r="B79" s="58"/>
      <c r="C79" s="58"/>
      <c r="D79" s="58"/>
      <c r="E79" s="58"/>
      <c r="F79" s="58"/>
      <c r="G79" s="58"/>
      <c r="H79" s="58"/>
      <c r="I79" s="58"/>
      <c r="J79" s="58"/>
      <c r="K79" s="58"/>
      <c r="L79" s="58"/>
      <c r="M79" s="58"/>
      <c r="N79" s="58"/>
      <c r="O79" s="58"/>
      <c r="P79" s="58"/>
      <c r="Q79" s="58"/>
      <c r="R79" s="58"/>
      <c r="S79" s="58"/>
      <c r="T79" s="58"/>
    </row>
    <row r="80" spans="1:22" ht="15.75" thickBot="1">
      <c r="A80" s="175" t="s">
        <v>72</v>
      </c>
      <c r="B80" s="175"/>
      <c r="C80" s="175"/>
      <c r="D80" s="175"/>
      <c r="E80" s="175"/>
      <c r="F80" s="175"/>
      <c r="G80" s="175"/>
    </row>
    <row r="81" spans="1:20" ht="16.5" thickTop="1" thickBot="1">
      <c r="A81" s="62">
        <v>1</v>
      </c>
      <c r="B81" s="156" t="s">
        <v>73</v>
      </c>
      <c r="C81" s="156"/>
      <c r="D81" s="156"/>
      <c r="E81" s="149"/>
      <c r="F81" s="149"/>
      <c r="G81" s="149"/>
      <c r="H81" s="149"/>
      <c r="I81" s="149"/>
      <c r="J81" s="149"/>
      <c r="K81" s="149"/>
      <c r="L81" s="149"/>
      <c r="M81" s="149"/>
      <c r="N81" s="149"/>
      <c r="O81" s="149"/>
      <c r="P81" s="149"/>
      <c r="Q81" s="149"/>
      <c r="R81" s="149"/>
      <c r="S81" s="149"/>
      <c r="T81" s="149"/>
    </row>
    <row r="82" spans="1:20" ht="16.5" thickTop="1" thickBot="1">
      <c r="A82" s="62">
        <v>2</v>
      </c>
      <c r="B82" s="156" t="s">
        <v>74</v>
      </c>
      <c r="C82" s="156" t="s">
        <v>74</v>
      </c>
      <c r="D82" s="156"/>
      <c r="E82" s="176"/>
      <c r="F82" s="177"/>
      <c r="G82" s="177"/>
      <c r="H82" s="177"/>
      <c r="I82" s="177"/>
      <c r="J82" s="177"/>
      <c r="K82" s="177"/>
      <c r="L82" s="177"/>
      <c r="M82" s="177"/>
      <c r="N82" s="177"/>
      <c r="O82" s="177"/>
      <c r="P82" s="177"/>
      <c r="Q82" s="177"/>
      <c r="R82" s="177"/>
      <c r="S82" s="177"/>
      <c r="T82" s="178"/>
    </row>
    <row r="83" spans="1:20" ht="16.5" thickTop="1" thickBot="1">
      <c r="A83" s="62">
        <v>3</v>
      </c>
      <c r="B83" s="156" t="s">
        <v>75</v>
      </c>
      <c r="C83" s="156" t="s">
        <v>75</v>
      </c>
      <c r="D83" s="156"/>
      <c r="E83" s="104"/>
      <c r="F83" s="179" t="s">
        <v>76</v>
      </c>
      <c r="G83" s="179"/>
      <c r="H83" s="180"/>
      <c r="I83" s="180"/>
      <c r="J83" s="63" t="s">
        <v>63</v>
      </c>
      <c r="K83" s="64"/>
      <c r="L83" s="181" t="s">
        <v>77</v>
      </c>
      <c r="M83" s="182"/>
      <c r="N83" s="183"/>
      <c r="O83" s="183"/>
      <c r="P83" s="184"/>
      <c r="Q83" s="153" t="s">
        <v>78</v>
      </c>
      <c r="R83" s="153"/>
      <c r="S83" s="154" t="s">
        <v>79</v>
      </c>
      <c r="T83" s="155"/>
    </row>
    <row r="84" spans="1:20" ht="16.5" thickTop="1" thickBot="1">
      <c r="A84" s="62">
        <v>4</v>
      </c>
      <c r="B84" s="156" t="s">
        <v>80</v>
      </c>
      <c r="C84" s="157" t="s">
        <v>75</v>
      </c>
      <c r="D84" s="157"/>
      <c r="E84" s="158"/>
      <c r="F84" s="159"/>
      <c r="G84" s="159"/>
      <c r="H84" s="159"/>
      <c r="I84" s="159"/>
      <c r="J84" s="159"/>
      <c r="K84" s="159"/>
      <c r="L84" s="159"/>
      <c r="M84" s="159"/>
      <c r="N84" s="159"/>
      <c r="O84" s="159"/>
      <c r="P84" s="159"/>
      <c r="Q84" s="159"/>
      <c r="R84" s="159"/>
      <c r="S84" s="159"/>
      <c r="T84" s="159"/>
    </row>
    <row r="85" spans="1:20" ht="18" customHeight="1" thickTop="1" thickBot="1">
      <c r="A85" s="62">
        <v>5</v>
      </c>
      <c r="B85" s="160" t="s">
        <v>81</v>
      </c>
      <c r="C85" s="161"/>
      <c r="D85" s="162"/>
      <c r="E85" s="169"/>
      <c r="F85" s="170"/>
      <c r="G85" s="170"/>
      <c r="H85" s="170"/>
      <c r="I85" s="170"/>
      <c r="J85" s="170"/>
      <c r="K85" s="170"/>
      <c r="L85" s="170"/>
      <c r="M85" s="170"/>
      <c r="N85" s="170"/>
      <c r="O85" s="170"/>
      <c r="P85" s="170"/>
      <c r="Q85" s="170"/>
      <c r="R85" s="170"/>
      <c r="S85" s="170"/>
      <c r="T85" s="171"/>
    </row>
    <row r="86" spans="1:20" ht="17.25" customHeight="1" thickTop="1" thickBot="1">
      <c r="A86" s="62"/>
      <c r="B86" s="163"/>
      <c r="C86" s="164"/>
      <c r="D86" s="165"/>
      <c r="E86" s="169"/>
      <c r="F86" s="170"/>
      <c r="G86" s="170"/>
      <c r="H86" s="170"/>
      <c r="I86" s="170"/>
      <c r="J86" s="170"/>
      <c r="K86" s="170"/>
      <c r="L86" s="170"/>
      <c r="M86" s="170"/>
      <c r="N86" s="170"/>
      <c r="O86" s="170"/>
      <c r="P86" s="170"/>
      <c r="Q86" s="170"/>
      <c r="R86" s="170"/>
      <c r="S86" s="170"/>
      <c r="T86" s="171"/>
    </row>
    <row r="87" spans="1:20" ht="16.5" customHeight="1" thickTop="1" thickBot="1">
      <c r="A87" s="62"/>
      <c r="B87" s="163"/>
      <c r="C87" s="164"/>
      <c r="D87" s="165"/>
      <c r="E87" s="169"/>
      <c r="F87" s="170"/>
      <c r="G87" s="170"/>
      <c r="H87" s="170"/>
      <c r="I87" s="170"/>
      <c r="J87" s="170"/>
      <c r="K87" s="170"/>
      <c r="L87" s="170"/>
      <c r="M87" s="170"/>
      <c r="N87" s="170"/>
      <c r="O87" s="170"/>
      <c r="P87" s="170"/>
      <c r="Q87" s="170"/>
      <c r="R87" s="170"/>
      <c r="S87" s="170"/>
      <c r="T87" s="171"/>
    </row>
    <row r="88" spans="1:20" ht="15.75" customHeight="1" thickTop="1" thickBot="1">
      <c r="A88" s="62"/>
      <c r="B88" s="166"/>
      <c r="C88" s="167"/>
      <c r="D88" s="168"/>
      <c r="E88" s="172"/>
      <c r="F88" s="173"/>
      <c r="G88" s="173"/>
      <c r="H88" s="173"/>
      <c r="I88" s="173"/>
      <c r="J88" s="173"/>
      <c r="K88" s="173"/>
      <c r="L88" s="173"/>
      <c r="M88" s="173"/>
      <c r="N88" s="173"/>
      <c r="O88" s="173"/>
      <c r="P88" s="173"/>
      <c r="Q88" s="173"/>
      <c r="R88" s="173"/>
      <c r="S88" s="173"/>
      <c r="T88" s="174"/>
    </row>
    <row r="89" spans="1:20" ht="16.5" thickTop="1" thickBot="1">
      <c r="A89" s="9"/>
      <c r="B89" s="9"/>
      <c r="C89" s="9"/>
      <c r="D89" s="1"/>
      <c r="E89" s="1"/>
      <c r="F89" s="1"/>
      <c r="G89" s="1"/>
      <c r="H89" s="1"/>
      <c r="I89" s="1"/>
      <c r="J89" s="1"/>
      <c r="K89" s="1"/>
      <c r="L89" s="1"/>
      <c r="M89" s="1"/>
      <c r="N89" s="1"/>
      <c r="O89" s="1"/>
      <c r="P89" s="1"/>
      <c r="Q89" s="1"/>
      <c r="R89" s="1"/>
      <c r="S89" s="1"/>
    </row>
    <row r="90" spans="1:20" ht="16.5" thickTop="1" thickBot="1">
      <c r="A90" s="9"/>
      <c r="B90" s="149" t="s">
        <v>82</v>
      </c>
      <c r="C90" s="149"/>
      <c r="D90" s="149"/>
      <c r="E90" s="149"/>
      <c r="F90" s="149"/>
      <c r="G90" s="149"/>
      <c r="H90" s="150">
        <v>166</v>
      </c>
      <c r="I90" s="151"/>
      <c r="J90" s="65"/>
      <c r="L90" s="152" t="s">
        <v>83</v>
      </c>
      <c r="M90" s="152"/>
      <c r="N90" s="152"/>
      <c r="O90" s="152" t="s">
        <v>84</v>
      </c>
      <c r="P90" s="152"/>
      <c r="Q90" s="152" t="s">
        <v>9</v>
      </c>
      <c r="R90" s="152"/>
      <c r="S90" s="152" t="s">
        <v>85</v>
      </c>
      <c r="T90" s="152"/>
    </row>
    <row r="91" spans="1:20" ht="16.5" thickTop="1" thickBot="1">
      <c r="A91" s="9"/>
      <c r="B91" s="149" t="s">
        <v>86</v>
      </c>
      <c r="C91" s="149"/>
      <c r="D91" s="149"/>
      <c r="E91" s="149"/>
      <c r="F91" s="149"/>
      <c r="G91" s="149"/>
      <c r="H91" s="150">
        <v>0</v>
      </c>
      <c r="I91" s="151"/>
      <c r="J91" s="65"/>
      <c r="L91" s="142" t="s">
        <v>87</v>
      </c>
      <c r="M91" s="142"/>
      <c r="N91" s="142"/>
      <c r="O91" s="143">
        <v>9</v>
      </c>
      <c r="P91" s="144"/>
      <c r="Q91" s="143">
        <f>COUNTA(A29:A39)</f>
        <v>1</v>
      </c>
      <c r="R91" s="144"/>
      <c r="S91" s="145">
        <f>Q91*100/O91</f>
        <v>11.111111111111111</v>
      </c>
      <c r="T91" s="146"/>
    </row>
    <row r="92" spans="1:20" ht="16.5" thickTop="1" thickBot="1">
      <c r="A92" s="9"/>
      <c r="B92" s="149" t="s">
        <v>88</v>
      </c>
      <c r="C92" s="149"/>
      <c r="D92" s="149"/>
      <c r="E92" s="149"/>
      <c r="F92" s="149"/>
      <c r="G92" s="149"/>
      <c r="H92" s="150">
        <v>0</v>
      </c>
      <c r="I92" s="151"/>
      <c r="J92" s="65"/>
      <c r="L92" s="142" t="s">
        <v>89</v>
      </c>
      <c r="M92" s="142"/>
      <c r="N92" s="142"/>
      <c r="O92" s="143">
        <v>1</v>
      </c>
      <c r="P92" s="144"/>
      <c r="Q92" s="143">
        <f>COUNTA(A45:A49)</f>
        <v>0</v>
      </c>
      <c r="R92" s="144"/>
      <c r="S92" s="145">
        <f>Q92*100/3</f>
        <v>0</v>
      </c>
      <c r="T92" s="146"/>
    </row>
    <row r="93" spans="1:20" ht="16.5" thickTop="1" thickBot="1">
      <c r="A93" s="9"/>
      <c r="L93" s="142" t="s">
        <v>90</v>
      </c>
      <c r="M93" s="142"/>
      <c r="N93" s="142"/>
      <c r="O93" s="143">
        <f>K26</f>
        <v>166</v>
      </c>
      <c r="P93" s="144"/>
      <c r="Q93" s="143">
        <f>COUNTA(B55:B78)</f>
        <v>0</v>
      </c>
      <c r="R93" s="144"/>
      <c r="S93" s="145">
        <f>Q93*100/339</f>
        <v>0</v>
      </c>
      <c r="T93" s="146"/>
    </row>
    <row r="94" spans="1:20" ht="15.75" thickTop="1">
      <c r="A94" s="58"/>
      <c r="B94" s="147" t="s">
        <v>91</v>
      </c>
      <c r="C94" s="147"/>
      <c r="D94" s="147"/>
      <c r="E94" s="147"/>
      <c r="F94" s="148" t="s">
        <v>92</v>
      </c>
      <c r="G94" s="148"/>
      <c r="H94" s="148"/>
      <c r="I94" s="148"/>
      <c r="J94" s="148"/>
      <c r="K94" s="148"/>
      <c r="L94" s="148"/>
      <c r="M94" s="148"/>
      <c r="N94" s="148"/>
      <c r="O94" s="148"/>
      <c r="P94" s="147" t="s">
        <v>93</v>
      </c>
      <c r="Q94" s="147"/>
      <c r="R94" s="147"/>
      <c r="S94" s="147"/>
      <c r="T94" s="58"/>
    </row>
    <row r="95" spans="1:20" ht="15" customHeight="1">
      <c r="A95" s="58"/>
      <c r="B95" s="128" t="s">
        <v>94</v>
      </c>
      <c r="C95" s="129"/>
      <c r="D95" s="129"/>
      <c r="E95" s="130"/>
      <c r="F95" s="66">
        <v>-1</v>
      </c>
      <c r="G95" s="137" t="s">
        <v>138</v>
      </c>
      <c r="H95" s="137"/>
      <c r="I95" s="137"/>
      <c r="J95" s="137"/>
      <c r="K95" s="137"/>
      <c r="L95" s="137"/>
      <c r="M95" s="137"/>
      <c r="N95" s="137"/>
      <c r="O95" s="138"/>
      <c r="P95" s="128" t="s">
        <v>94</v>
      </c>
      <c r="Q95" s="129"/>
      <c r="R95" s="129"/>
      <c r="S95" s="130"/>
      <c r="T95" s="58"/>
    </row>
    <row r="96" spans="1:20" ht="15" customHeight="1">
      <c r="A96" s="58"/>
      <c r="B96" s="131"/>
      <c r="C96" s="132"/>
      <c r="D96" s="132"/>
      <c r="E96" s="133"/>
      <c r="F96" s="67">
        <v>-2</v>
      </c>
      <c r="G96" s="137" t="s">
        <v>138</v>
      </c>
      <c r="H96" s="137"/>
      <c r="I96" s="137"/>
      <c r="J96" s="137"/>
      <c r="K96" s="137"/>
      <c r="L96" s="137"/>
      <c r="M96" s="137"/>
      <c r="N96" s="137"/>
      <c r="O96" s="138"/>
      <c r="P96" s="131"/>
      <c r="Q96" s="132"/>
      <c r="R96" s="132"/>
      <c r="S96" s="133"/>
      <c r="T96" s="58"/>
    </row>
    <row r="97" spans="1:20" ht="15" customHeight="1">
      <c r="A97" s="9"/>
      <c r="B97" s="131"/>
      <c r="C97" s="132"/>
      <c r="D97" s="132"/>
      <c r="E97" s="133"/>
      <c r="F97" s="67">
        <v>-3</v>
      </c>
      <c r="G97" s="137" t="s">
        <v>138</v>
      </c>
      <c r="H97" s="137"/>
      <c r="I97" s="137"/>
      <c r="J97" s="137"/>
      <c r="K97" s="137"/>
      <c r="L97" s="137"/>
      <c r="M97" s="137"/>
      <c r="N97" s="137"/>
      <c r="O97" s="138"/>
      <c r="P97" s="131"/>
      <c r="Q97" s="132"/>
      <c r="R97" s="132"/>
      <c r="S97" s="133"/>
      <c r="T97" s="1"/>
    </row>
    <row r="98" spans="1:20">
      <c r="A98" s="58"/>
      <c r="B98" s="134"/>
      <c r="C98" s="135"/>
      <c r="D98" s="135"/>
      <c r="E98" s="136"/>
      <c r="F98" s="139"/>
      <c r="G98" s="140"/>
      <c r="H98" s="140"/>
      <c r="I98" s="140"/>
      <c r="J98" s="140"/>
      <c r="K98" s="140"/>
      <c r="L98" s="140"/>
      <c r="M98" s="140"/>
      <c r="N98" s="140"/>
      <c r="O98" s="141"/>
      <c r="P98" s="134"/>
      <c r="Q98" s="135"/>
      <c r="R98" s="135"/>
      <c r="S98" s="136"/>
      <c r="T98" s="58"/>
    </row>
    <row r="99" spans="1:20">
      <c r="A99" s="58"/>
      <c r="B99" s="58"/>
      <c r="C99" s="58"/>
      <c r="D99" s="58"/>
      <c r="E99" s="58"/>
      <c r="F99" s="58"/>
      <c r="G99" s="58"/>
      <c r="H99" s="58"/>
      <c r="I99" s="58"/>
      <c r="J99" s="58"/>
      <c r="K99" s="58"/>
      <c r="L99" s="58"/>
      <c r="M99" s="58"/>
      <c r="N99" s="58"/>
      <c r="O99" s="58"/>
      <c r="P99" s="58"/>
      <c r="Q99" s="58"/>
      <c r="R99" s="58"/>
      <c r="S99" s="58"/>
      <c r="T99" s="58"/>
    </row>
    <row r="100" spans="1:20">
      <c r="A100" s="58"/>
      <c r="B100" s="58"/>
      <c r="C100" s="58"/>
      <c r="D100" s="58"/>
      <c r="E100" s="58"/>
      <c r="F100" s="58"/>
      <c r="G100" s="58"/>
      <c r="H100" s="58"/>
      <c r="I100" s="58"/>
      <c r="J100" s="58"/>
      <c r="K100" s="58"/>
      <c r="L100" s="58"/>
      <c r="M100" s="58"/>
      <c r="N100" s="58"/>
      <c r="O100" s="58"/>
      <c r="P100" s="58"/>
      <c r="Q100" s="58"/>
      <c r="R100" s="58"/>
      <c r="S100" s="58"/>
      <c r="T100" s="58"/>
    </row>
    <row r="101" spans="1:20">
      <c r="A101" s="58"/>
      <c r="B101" s="58"/>
      <c r="C101" s="58"/>
      <c r="D101" s="58"/>
      <c r="E101" s="58"/>
      <c r="F101" s="58"/>
      <c r="G101" s="58"/>
      <c r="H101" s="58"/>
      <c r="I101" s="58"/>
      <c r="J101" s="58"/>
      <c r="K101" s="58"/>
      <c r="L101" s="58"/>
      <c r="M101" s="58"/>
      <c r="N101" s="58"/>
      <c r="O101" s="58"/>
      <c r="P101" s="58"/>
      <c r="Q101" s="58"/>
      <c r="R101" s="58"/>
      <c r="S101" s="58"/>
      <c r="T101" s="58"/>
    </row>
    <row r="102" spans="1:20">
      <c r="A102" s="58"/>
      <c r="B102" s="58"/>
      <c r="C102" s="58"/>
      <c r="D102" s="58"/>
      <c r="E102" s="58"/>
      <c r="F102" s="58"/>
      <c r="G102" s="58"/>
      <c r="H102" s="58"/>
      <c r="I102" s="58"/>
      <c r="J102" s="58"/>
      <c r="K102" s="58"/>
      <c r="L102" s="58"/>
      <c r="M102" s="58"/>
      <c r="N102" s="58"/>
      <c r="O102" s="58"/>
      <c r="P102" s="58"/>
      <c r="Q102" s="58"/>
      <c r="R102" s="58"/>
      <c r="S102" s="58"/>
      <c r="T102" s="58"/>
    </row>
    <row r="103" spans="1:20">
      <c r="A103" s="58"/>
      <c r="B103" s="58"/>
      <c r="C103" s="58"/>
      <c r="D103" s="58"/>
      <c r="E103" s="58"/>
      <c r="F103" s="58"/>
      <c r="G103" s="58"/>
      <c r="H103" s="58"/>
      <c r="I103" s="58"/>
      <c r="J103" s="58"/>
      <c r="K103" s="58"/>
      <c r="L103" s="58"/>
      <c r="M103" s="58"/>
      <c r="N103" s="58"/>
      <c r="O103" s="58"/>
      <c r="P103" s="58"/>
      <c r="Q103" s="58"/>
      <c r="R103" s="58"/>
      <c r="S103" s="58"/>
      <c r="T103" s="58"/>
    </row>
    <row r="104" spans="1:20">
      <c r="A104" s="58"/>
      <c r="B104" s="58"/>
      <c r="C104" s="58"/>
      <c r="D104" s="58"/>
      <c r="E104" s="58"/>
      <c r="F104" s="58"/>
      <c r="G104" s="58"/>
      <c r="H104" s="58"/>
      <c r="I104" s="58"/>
      <c r="J104" s="58"/>
      <c r="K104" s="58"/>
      <c r="L104" s="58"/>
      <c r="M104" s="58"/>
      <c r="N104" s="58"/>
      <c r="O104" s="58"/>
      <c r="P104" s="58"/>
      <c r="Q104" s="58"/>
      <c r="R104" s="58"/>
      <c r="S104" s="58"/>
      <c r="T104" s="58"/>
    </row>
    <row r="105" spans="1:20">
      <c r="A105" s="58"/>
      <c r="B105" s="58"/>
      <c r="C105" s="58"/>
      <c r="D105" s="58"/>
      <c r="E105" s="58"/>
      <c r="F105" s="58"/>
      <c r="G105" s="58"/>
      <c r="H105" s="58"/>
      <c r="I105" s="58"/>
      <c r="J105" s="58"/>
      <c r="K105" s="58"/>
      <c r="L105" s="58"/>
      <c r="M105" s="58"/>
      <c r="N105" s="58"/>
      <c r="O105" s="58"/>
      <c r="P105" s="58"/>
      <c r="Q105" s="58"/>
      <c r="R105" s="58"/>
      <c r="S105" s="58"/>
      <c r="T105" s="58"/>
    </row>
    <row r="106" spans="1:20">
      <c r="A106" s="58"/>
      <c r="B106" s="58"/>
      <c r="C106" s="58"/>
      <c r="D106" s="58"/>
      <c r="E106" s="58"/>
      <c r="F106" s="58"/>
      <c r="G106" s="58"/>
      <c r="H106" s="58"/>
      <c r="I106" s="58"/>
      <c r="J106" s="58"/>
      <c r="K106" s="58"/>
      <c r="L106" s="58"/>
      <c r="M106" s="58"/>
      <c r="N106" s="58"/>
      <c r="O106" s="58"/>
      <c r="P106" s="58"/>
      <c r="Q106" s="58"/>
      <c r="R106" s="58"/>
      <c r="S106" s="58"/>
      <c r="T106" s="58"/>
    </row>
    <row r="107" spans="1:20">
      <c r="A107" s="58"/>
      <c r="B107" s="58"/>
      <c r="C107" s="58"/>
      <c r="D107" s="58"/>
      <c r="E107" s="58"/>
      <c r="F107" s="58"/>
      <c r="G107" s="58"/>
      <c r="H107" s="58"/>
      <c r="I107" s="58"/>
      <c r="J107" s="58"/>
      <c r="K107" s="58"/>
      <c r="L107" s="58"/>
      <c r="M107" s="58"/>
      <c r="N107" s="58"/>
      <c r="O107" s="58"/>
      <c r="P107" s="58"/>
      <c r="Q107" s="58"/>
      <c r="R107" s="58"/>
      <c r="S107" s="58"/>
      <c r="T107" s="58"/>
    </row>
    <row r="108" spans="1:20">
      <c r="A108" s="58"/>
      <c r="B108" s="58"/>
      <c r="C108" s="58"/>
      <c r="D108" s="58"/>
      <c r="E108" s="58"/>
      <c r="F108" s="58"/>
      <c r="G108" s="58"/>
      <c r="H108" s="58"/>
      <c r="I108" s="58"/>
      <c r="J108" s="58"/>
      <c r="K108" s="58"/>
      <c r="L108" s="58"/>
      <c r="M108" s="58"/>
      <c r="N108" s="58"/>
      <c r="O108" s="58"/>
      <c r="P108" s="58"/>
      <c r="Q108" s="58"/>
      <c r="R108" s="58"/>
      <c r="S108" s="58"/>
      <c r="T108" s="58"/>
    </row>
    <row r="109" spans="1:20">
      <c r="A109" s="58"/>
      <c r="B109" s="58"/>
      <c r="C109" s="58"/>
      <c r="D109" s="58"/>
      <c r="E109" s="58"/>
      <c r="F109" s="58"/>
      <c r="G109" s="58"/>
      <c r="H109" s="58"/>
      <c r="I109" s="58"/>
      <c r="J109" s="58"/>
      <c r="K109" s="58"/>
      <c r="L109" s="58"/>
      <c r="M109" s="58"/>
      <c r="N109" s="58"/>
      <c r="O109" s="58"/>
      <c r="P109" s="58"/>
      <c r="Q109" s="58"/>
      <c r="R109" s="58"/>
      <c r="S109" s="58"/>
      <c r="T109" s="58"/>
    </row>
    <row r="110" spans="1:20">
      <c r="A110" s="58"/>
      <c r="B110" s="58"/>
      <c r="C110" s="58"/>
      <c r="D110" s="58"/>
      <c r="E110" s="58"/>
      <c r="F110" s="58"/>
      <c r="G110" s="58"/>
      <c r="H110" s="58"/>
      <c r="I110" s="58"/>
      <c r="J110" s="58"/>
      <c r="K110" s="58"/>
      <c r="L110" s="58"/>
      <c r="M110" s="58"/>
      <c r="N110" s="58"/>
      <c r="O110" s="58"/>
      <c r="P110" s="58"/>
      <c r="Q110" s="58"/>
      <c r="R110" s="58"/>
      <c r="S110" s="58"/>
      <c r="T110" s="58"/>
    </row>
    <row r="111" spans="1:20">
      <c r="A111" s="58"/>
      <c r="B111" s="58"/>
      <c r="C111" s="58"/>
      <c r="D111" s="58"/>
      <c r="E111" s="58"/>
      <c r="F111" s="58"/>
      <c r="G111" s="58"/>
      <c r="H111" s="58"/>
      <c r="I111" s="58"/>
      <c r="J111" s="58"/>
      <c r="K111" s="58"/>
      <c r="L111" s="58"/>
      <c r="M111" s="58"/>
      <c r="N111" s="58"/>
      <c r="O111" s="58"/>
      <c r="P111" s="58"/>
      <c r="Q111" s="58"/>
      <c r="R111" s="58"/>
      <c r="S111" s="58"/>
      <c r="T111" s="58"/>
    </row>
    <row r="112" spans="1:20">
      <c r="A112" s="58"/>
      <c r="B112" s="58"/>
      <c r="C112" s="58"/>
      <c r="D112" s="58"/>
      <c r="E112" s="58"/>
      <c r="F112" s="58"/>
      <c r="G112" s="58"/>
      <c r="H112" s="58"/>
      <c r="I112" s="58"/>
      <c r="J112" s="58"/>
      <c r="K112" s="58"/>
      <c r="L112" s="58"/>
      <c r="M112" s="58"/>
      <c r="N112" s="58"/>
      <c r="O112" s="58"/>
      <c r="P112" s="58"/>
      <c r="Q112" s="58"/>
      <c r="R112" s="58"/>
      <c r="S112" s="58"/>
      <c r="T112" s="58"/>
    </row>
    <row r="113" spans="1:20">
      <c r="A113" s="58"/>
      <c r="B113" s="58"/>
      <c r="C113" s="58"/>
      <c r="D113" s="58"/>
      <c r="E113" s="58"/>
      <c r="F113" s="58"/>
      <c r="G113" s="58"/>
      <c r="H113" s="58"/>
      <c r="I113" s="58"/>
      <c r="J113" s="58"/>
      <c r="K113" s="58"/>
      <c r="L113" s="58"/>
      <c r="M113" s="58"/>
      <c r="N113" s="58"/>
      <c r="O113" s="58"/>
      <c r="P113" s="58"/>
      <c r="Q113" s="58"/>
      <c r="R113" s="58"/>
      <c r="S113" s="58"/>
      <c r="T113" s="58"/>
    </row>
    <row r="114" spans="1:20">
      <c r="A114" s="58"/>
      <c r="B114" s="58"/>
      <c r="C114" s="58"/>
      <c r="D114" s="58"/>
      <c r="E114" s="58"/>
      <c r="F114" s="58"/>
      <c r="G114" s="58"/>
      <c r="H114" s="58"/>
      <c r="I114" s="58"/>
      <c r="J114" s="58"/>
      <c r="K114" s="58"/>
      <c r="L114" s="58"/>
      <c r="M114" s="58"/>
      <c r="N114" s="58"/>
      <c r="O114" s="58"/>
      <c r="P114" s="58"/>
      <c r="Q114" s="58"/>
      <c r="R114" s="58"/>
      <c r="S114" s="58"/>
      <c r="T114" s="58"/>
    </row>
    <row r="115" spans="1:20">
      <c r="A115" s="58"/>
      <c r="B115" s="58"/>
      <c r="C115" s="58"/>
      <c r="D115" s="58"/>
      <c r="E115" s="58"/>
      <c r="F115" s="58"/>
      <c r="G115" s="58"/>
      <c r="H115" s="58"/>
      <c r="I115" s="58"/>
      <c r="J115" s="58"/>
      <c r="K115" s="58"/>
      <c r="L115" s="58"/>
      <c r="M115" s="58"/>
      <c r="N115" s="58"/>
      <c r="O115" s="58"/>
      <c r="P115" s="58"/>
      <c r="Q115" s="58"/>
      <c r="R115" s="58"/>
      <c r="S115" s="58"/>
      <c r="T115" s="58"/>
    </row>
    <row r="116" spans="1:20">
      <c r="A116" s="58"/>
      <c r="B116" s="58"/>
      <c r="C116" s="58"/>
      <c r="D116" s="58"/>
      <c r="E116" s="58"/>
      <c r="F116" s="58"/>
      <c r="G116" s="58"/>
      <c r="H116" s="58"/>
      <c r="I116" s="58"/>
      <c r="J116" s="58"/>
      <c r="K116" s="58"/>
      <c r="L116" s="58"/>
      <c r="M116" s="58"/>
      <c r="N116" s="58"/>
      <c r="O116" s="58"/>
      <c r="P116" s="58"/>
      <c r="Q116" s="58"/>
      <c r="R116" s="58"/>
      <c r="S116" s="58"/>
      <c r="T116" s="58"/>
    </row>
    <row r="117" spans="1:20">
      <c r="A117" s="58"/>
      <c r="B117" s="58"/>
      <c r="C117" s="58"/>
      <c r="D117" s="58"/>
      <c r="E117" s="58"/>
      <c r="F117" s="58"/>
      <c r="G117" s="58"/>
      <c r="H117" s="58"/>
      <c r="I117" s="58"/>
      <c r="J117" s="58"/>
      <c r="K117" s="58"/>
      <c r="L117" s="58"/>
      <c r="M117" s="58"/>
      <c r="N117" s="58"/>
      <c r="O117" s="58"/>
      <c r="P117" s="58"/>
      <c r="Q117" s="58"/>
      <c r="R117" s="58"/>
      <c r="S117" s="58"/>
      <c r="T117" s="58"/>
    </row>
    <row r="118" spans="1:20">
      <c r="A118" s="58"/>
      <c r="B118" s="58"/>
      <c r="C118" s="58"/>
      <c r="D118" s="58"/>
      <c r="E118" s="58"/>
      <c r="F118" s="58"/>
      <c r="G118" s="58"/>
      <c r="H118" s="58"/>
      <c r="I118" s="58"/>
      <c r="J118" s="58"/>
      <c r="K118" s="58"/>
      <c r="L118" s="58"/>
      <c r="M118" s="58"/>
      <c r="N118" s="58"/>
      <c r="O118" s="58"/>
      <c r="P118" s="58"/>
      <c r="Q118" s="58"/>
      <c r="R118" s="58"/>
      <c r="S118" s="58"/>
      <c r="T118" s="58"/>
    </row>
    <row r="119" spans="1:20">
      <c r="A119" s="58"/>
      <c r="B119" s="58"/>
      <c r="C119" s="58"/>
      <c r="D119" s="58"/>
      <c r="E119" s="58"/>
      <c r="F119" s="58"/>
      <c r="G119" s="58"/>
      <c r="H119" s="58"/>
      <c r="I119" s="58"/>
      <c r="J119" s="58"/>
      <c r="K119" s="58"/>
      <c r="L119" s="58"/>
      <c r="M119" s="58"/>
      <c r="N119" s="58"/>
      <c r="O119" s="58"/>
      <c r="P119" s="58"/>
      <c r="Q119" s="58"/>
      <c r="R119" s="58"/>
      <c r="S119" s="58"/>
      <c r="T119" s="58"/>
    </row>
    <row r="120" spans="1:20">
      <c r="A120" s="58"/>
      <c r="B120" s="58"/>
      <c r="C120" s="58"/>
      <c r="D120" s="58"/>
      <c r="E120" s="58"/>
      <c r="F120" s="58"/>
      <c r="G120" s="58"/>
      <c r="H120" s="58"/>
      <c r="I120" s="58"/>
      <c r="J120" s="58"/>
      <c r="K120" s="58"/>
      <c r="L120" s="58"/>
      <c r="M120" s="58"/>
      <c r="N120" s="58"/>
      <c r="O120" s="58"/>
      <c r="P120" s="58"/>
      <c r="Q120" s="58"/>
      <c r="R120" s="58"/>
      <c r="S120" s="58"/>
      <c r="T120" s="58"/>
    </row>
    <row r="121" spans="1:20">
      <c r="A121" s="58"/>
      <c r="B121" s="58"/>
      <c r="C121" s="58"/>
      <c r="D121" s="58"/>
      <c r="E121" s="58"/>
      <c r="F121" s="58"/>
      <c r="G121" s="58"/>
      <c r="H121" s="58"/>
      <c r="I121" s="58"/>
      <c r="J121" s="58"/>
      <c r="K121" s="58"/>
      <c r="L121" s="58"/>
      <c r="M121" s="58"/>
      <c r="N121" s="58"/>
      <c r="O121" s="58"/>
      <c r="P121" s="58"/>
      <c r="Q121" s="58"/>
      <c r="R121" s="58"/>
      <c r="S121" s="58"/>
      <c r="T121" s="58"/>
    </row>
    <row r="122" spans="1:20">
      <c r="A122" s="58"/>
      <c r="B122" s="58"/>
      <c r="C122" s="58"/>
      <c r="D122" s="58"/>
      <c r="E122" s="58"/>
      <c r="F122" s="58"/>
      <c r="G122" s="58"/>
      <c r="H122" s="58"/>
      <c r="I122" s="58"/>
      <c r="J122" s="58"/>
      <c r="K122" s="58"/>
      <c r="L122" s="58"/>
      <c r="M122" s="58"/>
      <c r="N122" s="58"/>
      <c r="O122" s="58"/>
      <c r="P122" s="58"/>
      <c r="Q122" s="58"/>
      <c r="R122" s="58"/>
      <c r="S122" s="58"/>
      <c r="T122" s="58"/>
    </row>
    <row r="123" spans="1:20">
      <c r="A123" s="58"/>
      <c r="B123" s="58"/>
      <c r="C123" s="58"/>
      <c r="D123" s="58"/>
      <c r="E123" s="58"/>
      <c r="F123" s="58"/>
      <c r="G123" s="58"/>
      <c r="H123" s="58"/>
      <c r="I123" s="58"/>
      <c r="J123" s="58"/>
      <c r="K123" s="58"/>
      <c r="L123" s="58"/>
      <c r="M123" s="58"/>
      <c r="N123" s="58"/>
      <c r="O123" s="58"/>
      <c r="P123" s="58"/>
      <c r="Q123" s="58"/>
      <c r="R123" s="58"/>
      <c r="S123" s="58"/>
      <c r="T123" s="58"/>
    </row>
    <row r="124" spans="1:20">
      <c r="A124" s="58"/>
      <c r="B124" s="58"/>
      <c r="C124" s="58"/>
      <c r="D124" s="58"/>
      <c r="E124" s="58"/>
      <c r="F124" s="58"/>
      <c r="G124" s="58"/>
      <c r="H124" s="58"/>
      <c r="I124" s="58"/>
      <c r="J124" s="58"/>
      <c r="K124" s="58"/>
      <c r="L124" s="58"/>
      <c r="M124" s="58"/>
      <c r="N124" s="58"/>
      <c r="O124" s="58"/>
      <c r="P124" s="58"/>
      <c r="Q124" s="58"/>
      <c r="R124" s="58"/>
      <c r="S124" s="58"/>
      <c r="T124" s="58"/>
    </row>
  </sheetData>
  <mergeCells count="470">
    <mergeCell ref="B95:E98"/>
    <mergeCell ref="G95:O95"/>
    <mergeCell ref="P95:S98"/>
    <mergeCell ref="G96:O96"/>
    <mergeCell ref="G97:O97"/>
    <mergeCell ref="F98:O98"/>
    <mergeCell ref="L93:N93"/>
    <mergeCell ref="O93:P93"/>
    <mergeCell ref="Q93:R93"/>
    <mergeCell ref="S93:T93"/>
    <mergeCell ref="B94:E94"/>
    <mergeCell ref="F94:O94"/>
    <mergeCell ref="P94:S94"/>
    <mergeCell ref="B92:G92"/>
    <mergeCell ref="H92:I92"/>
    <mergeCell ref="L92:N92"/>
    <mergeCell ref="O92:P92"/>
    <mergeCell ref="Q92:R92"/>
    <mergeCell ref="S92:T92"/>
    <mergeCell ref="B91:G91"/>
    <mergeCell ref="H91:I91"/>
    <mergeCell ref="L91:N91"/>
    <mergeCell ref="O91:P91"/>
    <mergeCell ref="Q91:R91"/>
    <mergeCell ref="S91:T91"/>
    <mergeCell ref="B90:G90"/>
    <mergeCell ref="H90:I90"/>
    <mergeCell ref="L90:N90"/>
    <mergeCell ref="O90:P90"/>
    <mergeCell ref="Q90:R90"/>
    <mergeCell ref="S90:T90"/>
    <mergeCell ref="Q83:R83"/>
    <mergeCell ref="S83:T83"/>
    <mergeCell ref="B84:D84"/>
    <mergeCell ref="E84:T84"/>
    <mergeCell ref="B85:D88"/>
    <mergeCell ref="E85:T85"/>
    <mergeCell ref="E86:T86"/>
    <mergeCell ref="E87:T87"/>
    <mergeCell ref="E88:T88"/>
    <mergeCell ref="A80:G80"/>
    <mergeCell ref="B81:D81"/>
    <mergeCell ref="E81:T81"/>
    <mergeCell ref="B82:D82"/>
    <mergeCell ref="E82:T82"/>
    <mergeCell ref="B83:D83"/>
    <mergeCell ref="F83:G83"/>
    <mergeCell ref="H83:I83"/>
    <mergeCell ref="L83:M83"/>
    <mergeCell ref="N83:P83"/>
    <mergeCell ref="B78:D78"/>
    <mergeCell ref="E78:F78"/>
    <mergeCell ref="G78:H78"/>
    <mergeCell ref="I78:J78"/>
    <mergeCell ref="K78:L78"/>
    <mergeCell ref="M78:N78"/>
    <mergeCell ref="O78:P78"/>
    <mergeCell ref="Q78:R78"/>
    <mergeCell ref="S78:U78"/>
    <mergeCell ref="B77:D77"/>
    <mergeCell ref="E77:F77"/>
    <mergeCell ref="G77:H77"/>
    <mergeCell ref="I77:J77"/>
    <mergeCell ref="K77:L77"/>
    <mergeCell ref="M77:N77"/>
    <mergeCell ref="O77:P77"/>
    <mergeCell ref="Q77:R77"/>
    <mergeCell ref="S77:U77"/>
    <mergeCell ref="O75:P75"/>
    <mergeCell ref="Q75:R75"/>
    <mergeCell ref="S75:U75"/>
    <mergeCell ref="B76:D76"/>
    <mergeCell ref="E76:F76"/>
    <mergeCell ref="G76:H76"/>
    <mergeCell ref="I76:J76"/>
    <mergeCell ref="K76:L76"/>
    <mergeCell ref="M76:N76"/>
    <mergeCell ref="O76:P76"/>
    <mergeCell ref="B75:D75"/>
    <mergeCell ref="E75:F75"/>
    <mergeCell ref="G75:H75"/>
    <mergeCell ref="I75:J75"/>
    <mergeCell ref="K75:L75"/>
    <mergeCell ref="M75:N75"/>
    <mergeCell ref="Q76:R76"/>
    <mergeCell ref="S76:U76"/>
    <mergeCell ref="B74:D74"/>
    <mergeCell ref="E74:F74"/>
    <mergeCell ref="G74:H74"/>
    <mergeCell ref="I74:J74"/>
    <mergeCell ref="K74:L74"/>
    <mergeCell ref="M74:N74"/>
    <mergeCell ref="O74:P74"/>
    <mergeCell ref="Q74:R74"/>
    <mergeCell ref="S74:U74"/>
    <mergeCell ref="B73:D73"/>
    <mergeCell ref="E73:F73"/>
    <mergeCell ref="G73:H73"/>
    <mergeCell ref="I73:J73"/>
    <mergeCell ref="K73:L73"/>
    <mergeCell ref="M73:N73"/>
    <mergeCell ref="O73:P73"/>
    <mergeCell ref="Q73:R73"/>
    <mergeCell ref="S73:U73"/>
    <mergeCell ref="O71:P71"/>
    <mergeCell ref="Q71:R71"/>
    <mergeCell ref="S71:U71"/>
    <mergeCell ref="B72:D72"/>
    <mergeCell ref="E72:F72"/>
    <mergeCell ref="G72:H72"/>
    <mergeCell ref="I72:J72"/>
    <mergeCell ref="K72:L72"/>
    <mergeCell ref="M72:N72"/>
    <mergeCell ref="O72:P72"/>
    <mergeCell ref="B71:D71"/>
    <mergeCell ref="E71:F71"/>
    <mergeCell ref="G71:H71"/>
    <mergeCell ref="I71:J71"/>
    <mergeCell ref="K71:L71"/>
    <mergeCell ref="M71:N71"/>
    <mergeCell ref="Q72:R72"/>
    <mergeCell ref="S72:U72"/>
    <mergeCell ref="B70:D70"/>
    <mergeCell ref="E70:F70"/>
    <mergeCell ref="G70:H70"/>
    <mergeCell ref="I70:J70"/>
    <mergeCell ref="K70:L70"/>
    <mergeCell ref="M70:N70"/>
    <mergeCell ref="O70:P70"/>
    <mergeCell ref="Q70:R70"/>
    <mergeCell ref="S70:U70"/>
    <mergeCell ref="B69:D69"/>
    <mergeCell ref="E69:F69"/>
    <mergeCell ref="G69:H69"/>
    <mergeCell ref="I69:J69"/>
    <mergeCell ref="K69:L69"/>
    <mergeCell ref="M69:N69"/>
    <mergeCell ref="O69:P69"/>
    <mergeCell ref="Q69:R69"/>
    <mergeCell ref="S69:U69"/>
    <mergeCell ref="O67:P67"/>
    <mergeCell ref="Q67:R67"/>
    <mergeCell ref="S67:U67"/>
    <mergeCell ref="B68:D68"/>
    <mergeCell ref="E68:F68"/>
    <mergeCell ref="G68:H68"/>
    <mergeCell ref="I68:J68"/>
    <mergeCell ref="K68:L68"/>
    <mergeCell ref="M68:N68"/>
    <mergeCell ref="O68:P68"/>
    <mergeCell ref="B67:D67"/>
    <mergeCell ref="E67:F67"/>
    <mergeCell ref="G67:H67"/>
    <mergeCell ref="I67:J67"/>
    <mergeCell ref="K67:L67"/>
    <mergeCell ref="M67:N67"/>
    <mergeCell ref="Q68:R68"/>
    <mergeCell ref="S68:U68"/>
    <mergeCell ref="B66:D66"/>
    <mergeCell ref="E66:F66"/>
    <mergeCell ref="G66:H66"/>
    <mergeCell ref="I66:J66"/>
    <mergeCell ref="K66:L66"/>
    <mergeCell ref="M66:N66"/>
    <mergeCell ref="O66:P66"/>
    <mergeCell ref="Q66:R66"/>
    <mergeCell ref="S66:U66"/>
    <mergeCell ref="B65:D65"/>
    <mergeCell ref="E65:F65"/>
    <mergeCell ref="G65:H65"/>
    <mergeCell ref="I65:J65"/>
    <mergeCell ref="K65:L65"/>
    <mergeCell ref="M65:N65"/>
    <mergeCell ref="O65:P65"/>
    <mergeCell ref="Q65:R65"/>
    <mergeCell ref="S65:U65"/>
    <mergeCell ref="O63:P63"/>
    <mergeCell ref="Q63:R63"/>
    <mergeCell ref="S63:U63"/>
    <mergeCell ref="B64:D64"/>
    <mergeCell ref="E64:F64"/>
    <mergeCell ref="G64:H64"/>
    <mergeCell ref="I64:J64"/>
    <mergeCell ref="K64:L64"/>
    <mergeCell ref="M64:N64"/>
    <mergeCell ref="O64:P64"/>
    <mergeCell ref="B63:D63"/>
    <mergeCell ref="E63:F63"/>
    <mergeCell ref="G63:H63"/>
    <mergeCell ref="I63:J63"/>
    <mergeCell ref="K63:L63"/>
    <mergeCell ref="M63:N63"/>
    <mergeCell ref="Q64:R64"/>
    <mergeCell ref="S64:U64"/>
    <mergeCell ref="B62:D62"/>
    <mergeCell ref="E62:F62"/>
    <mergeCell ref="G62:H62"/>
    <mergeCell ref="I62:J62"/>
    <mergeCell ref="K62:L62"/>
    <mergeCell ref="M62:N62"/>
    <mergeCell ref="O62:P62"/>
    <mergeCell ref="Q62:R62"/>
    <mergeCell ref="S62:U62"/>
    <mergeCell ref="B61:D61"/>
    <mergeCell ref="E61:F61"/>
    <mergeCell ref="G61:H61"/>
    <mergeCell ref="I61:J61"/>
    <mergeCell ref="K61:L61"/>
    <mergeCell ref="M61:N61"/>
    <mergeCell ref="O61:P61"/>
    <mergeCell ref="Q61:R61"/>
    <mergeCell ref="S61:U61"/>
    <mergeCell ref="O59:P59"/>
    <mergeCell ref="Q59:R59"/>
    <mergeCell ref="S59:U59"/>
    <mergeCell ref="B60:D60"/>
    <mergeCell ref="E60:F60"/>
    <mergeCell ref="G60:H60"/>
    <mergeCell ref="I60:J60"/>
    <mergeCell ref="K60:L60"/>
    <mergeCell ref="M60:N60"/>
    <mergeCell ref="O60:P60"/>
    <mergeCell ref="B59:D59"/>
    <mergeCell ref="E59:F59"/>
    <mergeCell ref="G59:H59"/>
    <mergeCell ref="I59:J59"/>
    <mergeCell ref="K59:L59"/>
    <mergeCell ref="M59:N59"/>
    <mergeCell ref="Q60:R60"/>
    <mergeCell ref="S60:U60"/>
    <mergeCell ref="B58:D58"/>
    <mergeCell ref="E58:F58"/>
    <mergeCell ref="G58:H58"/>
    <mergeCell ref="I58:J58"/>
    <mergeCell ref="K58:L58"/>
    <mergeCell ref="M58:N58"/>
    <mergeCell ref="O58:P58"/>
    <mergeCell ref="Q58:R58"/>
    <mergeCell ref="S58:U58"/>
    <mergeCell ref="B57:D57"/>
    <mergeCell ref="E57:F57"/>
    <mergeCell ref="G57:H57"/>
    <mergeCell ref="I57:J57"/>
    <mergeCell ref="K57:L57"/>
    <mergeCell ref="M57:N57"/>
    <mergeCell ref="O57:P57"/>
    <mergeCell ref="Q57:R57"/>
    <mergeCell ref="S57:U57"/>
    <mergeCell ref="B56:D56"/>
    <mergeCell ref="E56:F56"/>
    <mergeCell ref="G56:H56"/>
    <mergeCell ref="I56:J56"/>
    <mergeCell ref="K56:L56"/>
    <mergeCell ref="M56:N56"/>
    <mergeCell ref="O56:P56"/>
    <mergeCell ref="Q56:R56"/>
    <mergeCell ref="S56:U56"/>
    <mergeCell ref="B55:D55"/>
    <mergeCell ref="E55:F55"/>
    <mergeCell ref="G55:H55"/>
    <mergeCell ref="I55:J55"/>
    <mergeCell ref="K55:L55"/>
    <mergeCell ref="M55:N55"/>
    <mergeCell ref="O55:P55"/>
    <mergeCell ref="Q55:R55"/>
    <mergeCell ref="S55:U55"/>
    <mergeCell ref="L49:P49"/>
    <mergeCell ref="R49:W49"/>
    <mergeCell ref="A53:E53"/>
    <mergeCell ref="B54:D54"/>
    <mergeCell ref="E54:F54"/>
    <mergeCell ref="G54:H54"/>
    <mergeCell ref="I54:J54"/>
    <mergeCell ref="K54:L54"/>
    <mergeCell ref="M54:N54"/>
    <mergeCell ref="O54:P54"/>
    <mergeCell ref="Q54:R54"/>
    <mergeCell ref="S54:U54"/>
    <mergeCell ref="L46:P46"/>
    <mergeCell ref="A47:D48"/>
    <mergeCell ref="E47:G48"/>
    <mergeCell ref="L47:P47"/>
    <mergeCell ref="L48:P48"/>
    <mergeCell ref="R48:W48"/>
    <mergeCell ref="R44:R45"/>
    <mergeCell ref="S44:S45"/>
    <mergeCell ref="T44:T45"/>
    <mergeCell ref="U44:U45"/>
    <mergeCell ref="V44:V45"/>
    <mergeCell ref="W44:W45"/>
    <mergeCell ref="A43:D44"/>
    <mergeCell ref="E43:G44"/>
    <mergeCell ref="I43:K43"/>
    <mergeCell ref="L43:P43"/>
    <mergeCell ref="I44:K45"/>
    <mergeCell ref="L44:P44"/>
    <mergeCell ref="A45:D46"/>
    <mergeCell ref="E45:G46"/>
    <mergeCell ref="L45:P45"/>
    <mergeCell ref="I46:K49"/>
    <mergeCell ref="A49:D49"/>
    <mergeCell ref="E49:G49"/>
    <mergeCell ref="A40:G40"/>
    <mergeCell ref="A42:G42"/>
    <mergeCell ref="I42:K42"/>
    <mergeCell ref="L42:P42"/>
    <mergeCell ref="R42:T42"/>
    <mergeCell ref="U42:W42"/>
    <mergeCell ref="K39:L39"/>
    <mergeCell ref="M39:N39"/>
    <mergeCell ref="O39:P39"/>
    <mergeCell ref="Q39:R39"/>
    <mergeCell ref="S39:T39"/>
    <mergeCell ref="U39:W39"/>
    <mergeCell ref="M38:N38"/>
    <mergeCell ref="O38:P38"/>
    <mergeCell ref="Q38:R38"/>
    <mergeCell ref="S38:T38"/>
    <mergeCell ref="U38:W38"/>
    <mergeCell ref="A39:B39"/>
    <mergeCell ref="C39:D39"/>
    <mergeCell ref="E39:F39"/>
    <mergeCell ref="G39:H39"/>
    <mergeCell ref="I39:J39"/>
    <mergeCell ref="A38:B38"/>
    <mergeCell ref="C38:D38"/>
    <mergeCell ref="E38:F38"/>
    <mergeCell ref="G38:H38"/>
    <mergeCell ref="I38:J38"/>
    <mergeCell ref="K38:L38"/>
    <mergeCell ref="K37:L37"/>
    <mergeCell ref="M37:N37"/>
    <mergeCell ref="O37:P37"/>
    <mergeCell ref="Q37:R37"/>
    <mergeCell ref="S37:T37"/>
    <mergeCell ref="U37:W37"/>
    <mergeCell ref="M36:N36"/>
    <mergeCell ref="O36:P36"/>
    <mergeCell ref="Q36:R36"/>
    <mergeCell ref="S36:T36"/>
    <mergeCell ref="U36:W36"/>
    <mergeCell ref="K36:L36"/>
    <mergeCell ref="A37:B37"/>
    <mergeCell ref="C37:D37"/>
    <mergeCell ref="E37:F37"/>
    <mergeCell ref="G37:H37"/>
    <mergeCell ref="I37:J37"/>
    <mergeCell ref="A36:B36"/>
    <mergeCell ref="C36:D36"/>
    <mergeCell ref="E36:F36"/>
    <mergeCell ref="G36:H36"/>
    <mergeCell ref="I36:J36"/>
    <mergeCell ref="K35:L35"/>
    <mergeCell ref="M35:N35"/>
    <mergeCell ref="O35:P35"/>
    <mergeCell ref="Q35:R35"/>
    <mergeCell ref="S35:T35"/>
    <mergeCell ref="U35:W35"/>
    <mergeCell ref="M34:N34"/>
    <mergeCell ref="O34:P34"/>
    <mergeCell ref="Q34:R34"/>
    <mergeCell ref="S34:T34"/>
    <mergeCell ref="U34:W34"/>
    <mergeCell ref="K34:L34"/>
    <mergeCell ref="A35:B35"/>
    <mergeCell ref="C35:D35"/>
    <mergeCell ref="E35:F35"/>
    <mergeCell ref="G35:H35"/>
    <mergeCell ref="I35:J35"/>
    <mergeCell ref="A34:B34"/>
    <mergeCell ref="C34:D34"/>
    <mergeCell ref="E34:F34"/>
    <mergeCell ref="G34:H34"/>
    <mergeCell ref="I34:J34"/>
    <mergeCell ref="K33:L33"/>
    <mergeCell ref="M33:N33"/>
    <mergeCell ref="O33:P33"/>
    <mergeCell ref="Q33:R33"/>
    <mergeCell ref="S33:T33"/>
    <mergeCell ref="U33:W33"/>
    <mergeCell ref="M32:N32"/>
    <mergeCell ref="O32:P32"/>
    <mergeCell ref="Q32:R32"/>
    <mergeCell ref="S32:T32"/>
    <mergeCell ref="U32:W32"/>
    <mergeCell ref="K32:L32"/>
    <mergeCell ref="A33:B33"/>
    <mergeCell ref="C33:D33"/>
    <mergeCell ref="E33:F33"/>
    <mergeCell ref="G33:H33"/>
    <mergeCell ref="I33:J33"/>
    <mergeCell ref="A32:B32"/>
    <mergeCell ref="C32:D32"/>
    <mergeCell ref="E32:F32"/>
    <mergeCell ref="G32:H32"/>
    <mergeCell ref="I32:J32"/>
    <mergeCell ref="K31:L31"/>
    <mergeCell ref="M31:N31"/>
    <mergeCell ref="O31:P31"/>
    <mergeCell ref="Q31:R31"/>
    <mergeCell ref="S31:T31"/>
    <mergeCell ref="U31:W31"/>
    <mergeCell ref="M30:N30"/>
    <mergeCell ref="O30:P30"/>
    <mergeCell ref="Q30:R30"/>
    <mergeCell ref="S30:T30"/>
    <mergeCell ref="U30:W30"/>
    <mergeCell ref="K30:L30"/>
    <mergeCell ref="A31:B31"/>
    <mergeCell ref="C31:D31"/>
    <mergeCell ref="E31:F31"/>
    <mergeCell ref="G31:H31"/>
    <mergeCell ref="I31:J31"/>
    <mergeCell ref="A30:B30"/>
    <mergeCell ref="C30:D30"/>
    <mergeCell ref="E30:F30"/>
    <mergeCell ref="G30:H30"/>
    <mergeCell ref="I30:J30"/>
    <mergeCell ref="K29:L29"/>
    <mergeCell ref="M29:N29"/>
    <mergeCell ref="O29:P29"/>
    <mergeCell ref="Q29:R29"/>
    <mergeCell ref="S29:T29"/>
    <mergeCell ref="U29:W29"/>
    <mergeCell ref="M28:N28"/>
    <mergeCell ref="O28:P28"/>
    <mergeCell ref="Q28:R28"/>
    <mergeCell ref="S28:T28"/>
    <mergeCell ref="U28:W28"/>
    <mergeCell ref="K28:L28"/>
    <mergeCell ref="A29:B29"/>
    <mergeCell ref="C29:D29"/>
    <mergeCell ref="E29:F29"/>
    <mergeCell ref="G29:H29"/>
    <mergeCell ref="I29:J29"/>
    <mergeCell ref="A28:B28"/>
    <mergeCell ref="C28:D28"/>
    <mergeCell ref="E28:F28"/>
    <mergeCell ref="G28:H28"/>
    <mergeCell ref="I28:J28"/>
    <mergeCell ref="A21:B21"/>
    <mergeCell ref="A22:A24"/>
    <mergeCell ref="A25:B25"/>
    <mergeCell ref="A26:B26"/>
    <mergeCell ref="A27:H27"/>
    <mergeCell ref="O8:Q8"/>
    <mergeCell ref="R8:T8"/>
    <mergeCell ref="A10:A12"/>
    <mergeCell ref="A13:B13"/>
    <mergeCell ref="A14:A16"/>
    <mergeCell ref="A17:B17"/>
    <mergeCell ref="G5:O5"/>
    <mergeCell ref="C7:K7"/>
    <mergeCell ref="L7:T7"/>
    <mergeCell ref="A8:A9"/>
    <mergeCell ref="C8:E8"/>
    <mergeCell ref="F8:H8"/>
    <mergeCell ref="I8:K8"/>
    <mergeCell ref="L8:N8"/>
    <mergeCell ref="A18:A20"/>
    <mergeCell ref="E1:M1"/>
    <mergeCell ref="G2:K2"/>
    <mergeCell ref="N2:O2"/>
    <mergeCell ref="P2:Q2"/>
    <mergeCell ref="R2:T2"/>
    <mergeCell ref="A3:E3"/>
    <mergeCell ref="N3:O3"/>
    <mergeCell ref="P3:Q3"/>
    <mergeCell ref="A4:G4"/>
    <mergeCell ref="P4:R4"/>
  </mergeCells>
  <dataValidations count="2">
    <dataValidation type="list"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formula1>$K$3:$K$17</formula1>
    </dataValidation>
    <dataValidation type="list" allowBlank="1" showInputMessage="1" showErrorMessage="1" sqref="H42:I4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WVP983082:WVQ983083">
      <formula1>$G$3:$G$38</formula1>
    </dataValidation>
  </dataValidations>
  <pageMargins left="0.7" right="0.7" top="0.75" bottom="0.75" header="0.3" footer="0.3"/>
  <pageSetup paperSize="9" scale="85" orientation="portrait" r:id="rId1"/>
  <rowBreaks count="1" manualBreakCount="1">
    <brk id="50" max="16383" man="1"/>
  </rowBreaks>
  <colBreaks count="1" manualBreakCount="1">
    <brk id="24" max="1048575"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معلومات!$I$9:$I$10</xm:f>
          </x14:formula1>
          <xm:sqref>G55:H78</xm:sqref>
        </x14:dataValidation>
        <x14:dataValidation type="list" allowBlank="1" showInputMessage="1" showErrorMessage="1">
          <x14:formula1>
            <xm:f>معلومات!$G$4:$G$12</xm:f>
          </x14:formula1>
          <xm:sqref>E55:F78 K29:L29 I29:J29</xm:sqref>
        </x14:dataValidation>
        <x14:dataValidation type="list" allowBlank="1" showInputMessage="1" showErrorMessage="1">
          <x14:formula1>
            <xm:f>معلومات!$E$4:$E$14</xm:f>
          </x14:formula1>
          <xm:sqref>A29:B39</xm:sqref>
        </x14:dataValidation>
        <x14:dataValidation type="list" allowBlank="1" showInputMessage="1" showErrorMessage="1">
          <x14:formula1>
            <xm:f>معلومات!$G$4:$G$11</xm:f>
          </x14:formula1>
          <xm:sqref>K30:L39 M29:T39 E29:H39 I30:J39</xm:sqref>
        </x14:dataValidation>
        <x14:dataValidation type="list" allowBlank="1" showInputMessage="1" showErrorMessage="1">
          <x14:formula1>
            <xm:f>معلومات!$K$4:$K$15</xm:f>
          </x14:formula1>
          <xm:sqref>C29:D39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4"/>
  <sheetViews>
    <sheetView rightToLeft="1" view="pageBreakPreview" zoomScaleNormal="100" zoomScaleSheetLayoutView="100" workbookViewId="0">
      <selection activeCell="B55" sqref="B55:J58"/>
    </sheetView>
  </sheetViews>
  <sheetFormatPr baseColWidth="10" defaultColWidth="9" defaultRowHeight="15"/>
  <cols>
    <col min="1" max="1" width="4.42578125" customWidth="1"/>
    <col min="2" max="2" width="6.28515625" customWidth="1"/>
    <col min="3" max="9" width="4.42578125" customWidth="1"/>
    <col min="10" max="10" width="5" customWidth="1"/>
    <col min="11" max="11" width="4.42578125" customWidth="1"/>
    <col min="12" max="12" width="4.85546875" customWidth="1"/>
    <col min="13" max="13" width="4.42578125" customWidth="1"/>
    <col min="14" max="14" width="4.85546875" customWidth="1"/>
    <col min="15" max="15" width="4.42578125" customWidth="1"/>
    <col min="16" max="16" width="4.7109375" customWidth="1"/>
    <col min="17" max="17" width="4.42578125" customWidth="1"/>
    <col min="18" max="19" width="5" customWidth="1"/>
    <col min="20" max="20" width="4.42578125" customWidth="1"/>
    <col min="21" max="21" width="2.7109375" customWidth="1"/>
    <col min="22" max="23" width="3.42578125" customWidth="1"/>
    <col min="24" max="24" width="0.71093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2"/>
      <c r="E1" s="276" t="s">
        <v>0</v>
      </c>
      <c r="F1" s="276"/>
      <c r="G1" s="276"/>
      <c r="H1" s="276"/>
      <c r="I1" s="276"/>
      <c r="J1" s="276"/>
      <c r="K1" s="276"/>
      <c r="L1" s="276"/>
      <c r="M1" s="276"/>
      <c r="N1" s="1"/>
      <c r="O1" s="1"/>
      <c r="P1" s="1"/>
      <c r="Q1" s="1"/>
      <c r="R1" s="1"/>
      <c r="S1" s="1"/>
      <c r="T1" s="1"/>
    </row>
    <row r="2" spans="1:21" ht="15.75" customHeight="1">
      <c r="A2" s="1"/>
      <c r="B2" s="1"/>
      <c r="C2" s="1"/>
      <c r="D2" s="1"/>
      <c r="E2" s="2"/>
      <c r="F2" s="2"/>
      <c r="G2" s="277" t="s">
        <v>1</v>
      </c>
      <c r="H2" s="277"/>
      <c r="I2" s="277"/>
      <c r="J2" s="277"/>
      <c r="K2" s="277"/>
      <c r="L2" s="3"/>
      <c r="M2" s="1"/>
      <c r="N2" s="278" t="s">
        <v>2</v>
      </c>
      <c r="O2" s="279"/>
      <c r="P2" s="280" t="s">
        <v>157</v>
      </c>
      <c r="Q2" s="281"/>
      <c r="R2" s="282">
        <v>44473</v>
      </c>
      <c r="S2" s="283"/>
      <c r="T2" s="284"/>
    </row>
    <row r="3" spans="1:21" ht="15.75">
      <c r="A3" s="175" t="s">
        <v>3</v>
      </c>
      <c r="B3" s="175"/>
      <c r="C3" s="175"/>
      <c r="D3" s="175"/>
      <c r="E3" s="175"/>
      <c r="F3" s="4"/>
      <c r="G3" s="4"/>
      <c r="H3" s="1"/>
      <c r="I3" s="1"/>
      <c r="J3" s="1"/>
      <c r="K3" s="1"/>
      <c r="L3" s="1"/>
      <c r="M3" s="1"/>
      <c r="N3" s="285" t="s">
        <v>4</v>
      </c>
      <c r="O3" s="285"/>
      <c r="P3" s="286">
        <v>2</v>
      </c>
      <c r="Q3" s="286"/>
      <c r="R3" s="5" t="s">
        <v>141</v>
      </c>
      <c r="S3" s="6"/>
      <c r="T3" s="7"/>
    </row>
    <row r="4" spans="1:21" ht="15.75" thickBot="1">
      <c r="A4" s="175" t="s">
        <v>5</v>
      </c>
      <c r="B4" s="175"/>
      <c r="C4" s="175"/>
      <c r="D4" s="175"/>
      <c r="E4" s="175"/>
      <c r="F4" s="175"/>
      <c r="G4" s="287"/>
      <c r="H4" s="1"/>
      <c r="I4" s="1"/>
      <c r="J4" s="1"/>
      <c r="K4" s="1"/>
      <c r="L4" s="1"/>
      <c r="M4" s="1"/>
      <c r="N4" s="1"/>
      <c r="O4" s="1"/>
      <c r="P4" s="288" t="s">
        <v>6</v>
      </c>
      <c r="Q4" s="288"/>
      <c r="R4" s="288"/>
      <c r="S4" s="1"/>
      <c r="T4" s="1"/>
    </row>
    <row r="5" spans="1:21" ht="25.5" customHeight="1" thickBot="1">
      <c r="A5" s="1"/>
      <c r="B5" s="1"/>
      <c r="C5" s="1"/>
      <c r="D5" s="1"/>
      <c r="E5" s="1"/>
      <c r="F5" s="1"/>
      <c r="G5" s="266" t="s">
        <v>7</v>
      </c>
      <c r="H5" s="267"/>
      <c r="I5" s="267"/>
      <c r="J5" s="267"/>
      <c r="K5" s="267"/>
      <c r="L5" s="267"/>
      <c r="M5" s="267"/>
      <c r="N5" s="267"/>
      <c r="O5" s="268"/>
      <c r="P5" s="1"/>
      <c r="Q5" s="1"/>
      <c r="R5" s="1"/>
      <c r="S5" s="1"/>
      <c r="T5" s="1"/>
    </row>
    <row r="6" spans="1:21" ht="25.5" customHeight="1" thickBot="1">
      <c r="A6" s="1"/>
      <c r="B6" s="1"/>
      <c r="C6" s="1"/>
      <c r="D6" s="1"/>
      <c r="E6" s="1"/>
      <c r="F6" s="1"/>
      <c r="G6" s="8"/>
      <c r="H6" s="8"/>
      <c r="I6" s="8"/>
      <c r="J6" s="8"/>
      <c r="K6" s="8"/>
      <c r="L6" s="8"/>
      <c r="M6" s="8"/>
      <c r="N6" s="8"/>
      <c r="O6" s="8"/>
      <c r="P6" s="1"/>
      <c r="Q6" s="1"/>
      <c r="R6" s="1"/>
      <c r="S6" s="1"/>
      <c r="T6" s="1"/>
    </row>
    <row r="7" spans="1:21" ht="16.5" customHeight="1" thickTop="1" thickBot="1">
      <c r="A7" s="9"/>
      <c r="B7" s="9"/>
      <c r="C7" s="269" t="s">
        <v>8</v>
      </c>
      <c r="D7" s="269"/>
      <c r="E7" s="269"/>
      <c r="F7" s="269"/>
      <c r="G7" s="269"/>
      <c r="H7" s="269"/>
      <c r="I7" s="269"/>
      <c r="J7" s="269"/>
      <c r="K7" s="269"/>
      <c r="L7" s="269" t="s">
        <v>9</v>
      </c>
      <c r="M7" s="269"/>
      <c r="N7" s="269"/>
      <c r="O7" s="269"/>
      <c r="P7" s="269"/>
      <c r="Q7" s="269"/>
      <c r="R7" s="269"/>
      <c r="S7" s="269"/>
      <c r="T7" s="269"/>
      <c r="U7" s="1"/>
    </row>
    <row r="8" spans="1:21" ht="16.5" thickTop="1" thickBot="1">
      <c r="A8" s="270" t="s">
        <v>10</v>
      </c>
      <c r="B8" s="10" t="s">
        <v>11</v>
      </c>
      <c r="C8" s="272" t="s">
        <v>12</v>
      </c>
      <c r="D8" s="272"/>
      <c r="E8" s="272"/>
      <c r="F8" s="260" t="s">
        <v>13</v>
      </c>
      <c r="G8" s="261"/>
      <c r="H8" s="273"/>
      <c r="I8" s="263" t="s">
        <v>14</v>
      </c>
      <c r="J8" s="264"/>
      <c r="K8" s="265"/>
      <c r="L8" s="274" t="s">
        <v>12</v>
      </c>
      <c r="M8" s="264"/>
      <c r="N8" s="275"/>
      <c r="O8" s="260" t="s">
        <v>13</v>
      </c>
      <c r="P8" s="261"/>
      <c r="Q8" s="262"/>
      <c r="R8" s="263" t="s">
        <v>14</v>
      </c>
      <c r="S8" s="264"/>
      <c r="T8" s="265"/>
      <c r="U8" s="1"/>
    </row>
    <row r="9" spans="1:21" ht="16.5" thickTop="1" thickBot="1">
      <c r="A9" s="271"/>
      <c r="B9" s="11" t="s">
        <v>15</v>
      </c>
      <c r="C9" s="12" t="s">
        <v>16</v>
      </c>
      <c r="D9" s="13" t="s">
        <v>17</v>
      </c>
      <c r="E9" s="14" t="s">
        <v>18</v>
      </c>
      <c r="F9" s="12" t="s">
        <v>16</v>
      </c>
      <c r="G9" s="13" t="s">
        <v>17</v>
      </c>
      <c r="H9" s="14" t="s">
        <v>18</v>
      </c>
      <c r="I9" s="12" t="s">
        <v>16</v>
      </c>
      <c r="J9" s="15" t="s">
        <v>17</v>
      </c>
      <c r="K9" s="16" t="s">
        <v>18</v>
      </c>
      <c r="L9" s="17" t="s">
        <v>16</v>
      </c>
      <c r="M9" s="15" t="s">
        <v>17</v>
      </c>
      <c r="N9" s="16" t="s">
        <v>18</v>
      </c>
      <c r="O9" s="17" t="s">
        <v>16</v>
      </c>
      <c r="P9" s="15" t="s">
        <v>17</v>
      </c>
      <c r="Q9" s="16" t="s">
        <v>18</v>
      </c>
      <c r="R9" s="18" t="s">
        <v>16</v>
      </c>
      <c r="S9" s="19" t="s">
        <v>17</v>
      </c>
      <c r="T9" s="20" t="s">
        <v>18</v>
      </c>
      <c r="U9" s="1"/>
    </row>
    <row r="10" spans="1:21" ht="18.75" customHeight="1" thickBot="1">
      <c r="A10" s="254" t="s">
        <v>19</v>
      </c>
      <c r="B10" s="21" t="s">
        <v>20</v>
      </c>
      <c r="C10" s="22">
        <v>6</v>
      </c>
      <c r="D10" s="23">
        <v>7</v>
      </c>
      <c r="E10" s="24">
        <f>SUM(C10:D10)</f>
        <v>13</v>
      </c>
      <c r="F10" s="25">
        <v>0</v>
      </c>
      <c r="G10" s="23">
        <v>3</v>
      </c>
      <c r="H10" s="24">
        <f>SUM(F10:G10)</f>
        <v>3</v>
      </c>
      <c r="I10" s="25">
        <f>C10+F10</f>
        <v>6</v>
      </c>
      <c r="J10" s="26">
        <f>D10+G10</f>
        <v>10</v>
      </c>
      <c r="K10" s="27">
        <f>SUM(I10:J10)</f>
        <v>16</v>
      </c>
      <c r="L10" s="28">
        <f>SUMPRODUCT((E55:E86="4م1ف1")*(G55:G86="ن")*(V55:V86="ذ"))</f>
        <v>0</v>
      </c>
      <c r="M10" s="28">
        <f>SUMPRODUCT((E55:E86="4م1ف1")*(G55:G86="ن")*(V55:V86="أ"))</f>
        <v>0</v>
      </c>
      <c r="N10" s="29">
        <f>SUM(L10:M10)</f>
        <v>0</v>
      </c>
      <c r="O10" s="30">
        <f>SUMPRODUCT((E55:E86="4م1ف1")*(G55:G86="خ")*(V55:V86="ذ"))</f>
        <v>0</v>
      </c>
      <c r="P10" s="31">
        <f>SUMPRODUCT((E55:E86="4م1ف1")*(G55:G86="خ")*(V55:V86="أ"))</f>
        <v>0</v>
      </c>
      <c r="Q10" s="29">
        <f>SUM(O10:P10)</f>
        <v>0</v>
      </c>
      <c r="R10" s="30">
        <f>L10+O10</f>
        <v>0</v>
      </c>
      <c r="S10" s="31">
        <f>M10:M11</f>
        <v>0</v>
      </c>
      <c r="T10" s="29">
        <f>SUM(R10:S10)</f>
        <v>0</v>
      </c>
      <c r="U10" s="1"/>
    </row>
    <row r="11" spans="1:21" ht="16.5" thickBot="1">
      <c r="A11" s="255"/>
      <c r="B11" s="21" t="s">
        <v>21</v>
      </c>
      <c r="C11" s="22">
        <v>5</v>
      </c>
      <c r="D11" s="23">
        <v>10</v>
      </c>
      <c r="E11" s="24">
        <f>SUM(C11:D11)</f>
        <v>15</v>
      </c>
      <c r="F11" s="25">
        <v>0</v>
      </c>
      <c r="G11" s="23">
        <v>1</v>
      </c>
      <c r="H11" s="24">
        <f>SUM(F11:G11)</f>
        <v>1</v>
      </c>
      <c r="I11" s="25">
        <f>C11+F11</f>
        <v>5</v>
      </c>
      <c r="J11" s="26">
        <f>D11+G11</f>
        <v>11</v>
      </c>
      <c r="K11" s="27">
        <f>SUM(I11:J11)</f>
        <v>16</v>
      </c>
      <c r="L11" s="28">
        <f>SUMPRODUCT((E55:E86="4م1ف2")*(G55:G86="ن")*(V55:V86="ذ"))</f>
        <v>0</v>
      </c>
      <c r="M11" s="28">
        <f>SUMPRODUCT((E55:E86="4م1ف2")*(G55:G86="ن")*(V55:V86="أ"))</f>
        <v>0</v>
      </c>
      <c r="N11" s="29">
        <f>SUM(L11:M11)</f>
        <v>0</v>
      </c>
      <c r="O11" s="30">
        <f>SUMPRODUCT((E56:E87="4م1ف2")*(G56:G87="خ")*(V56:V87="ذ"))</f>
        <v>0</v>
      </c>
      <c r="P11" s="31">
        <f>SUMPRODUCT((E56:E87="4م1ف2")*(G56:G87="خ")*(V56:V87="أ"))</f>
        <v>0</v>
      </c>
      <c r="Q11" s="29">
        <f>SUM(O11:P11)</f>
        <v>0</v>
      </c>
      <c r="R11" s="30">
        <f>L11+O11</f>
        <v>0</v>
      </c>
      <c r="S11" s="31">
        <f>M11+P11</f>
        <v>0</v>
      </c>
      <c r="T11" s="29">
        <f>SUM(R11:S11)</f>
        <v>0</v>
      </c>
      <c r="U11" s="1"/>
    </row>
    <row r="12" spans="1:21">
      <c r="A12" s="256"/>
      <c r="B12" s="32"/>
      <c r="C12" s="33"/>
      <c r="D12" s="34"/>
      <c r="E12" s="24"/>
      <c r="F12" s="33"/>
      <c r="G12" s="34"/>
      <c r="H12" s="35"/>
      <c r="I12" s="25"/>
      <c r="J12" s="34"/>
      <c r="K12" s="27"/>
      <c r="L12" s="28"/>
      <c r="M12" s="28"/>
      <c r="N12" s="36"/>
      <c r="O12" s="37"/>
      <c r="P12" s="38"/>
      <c r="Q12" s="36"/>
      <c r="R12" s="37"/>
      <c r="S12" s="38"/>
      <c r="T12" s="36"/>
      <c r="U12" s="1"/>
    </row>
    <row r="13" spans="1:21" ht="15.75" thickBot="1">
      <c r="A13" s="252" t="s">
        <v>139</v>
      </c>
      <c r="B13" s="253"/>
      <c r="C13" s="39">
        <f t="shared" ref="C13:K13" si="0">SUM(C10:C12)</f>
        <v>11</v>
      </c>
      <c r="D13" s="40">
        <f t="shared" si="0"/>
        <v>17</v>
      </c>
      <c r="E13" s="41">
        <f t="shared" si="0"/>
        <v>28</v>
      </c>
      <c r="F13" s="39">
        <f t="shared" si="0"/>
        <v>0</v>
      </c>
      <c r="G13" s="40">
        <f t="shared" si="0"/>
        <v>4</v>
      </c>
      <c r="H13" s="41">
        <f t="shared" si="0"/>
        <v>4</v>
      </c>
      <c r="I13" s="39">
        <f t="shared" si="0"/>
        <v>11</v>
      </c>
      <c r="J13" s="40">
        <f t="shared" si="0"/>
        <v>21</v>
      </c>
      <c r="K13" s="41">
        <f t="shared" si="0"/>
        <v>32</v>
      </c>
      <c r="L13" s="101">
        <f>L11+L10</f>
        <v>0</v>
      </c>
      <c r="M13" s="42">
        <f>M11+M10</f>
        <v>0</v>
      </c>
      <c r="N13" s="43">
        <f>N10+N11</f>
        <v>0</v>
      </c>
      <c r="O13" s="101">
        <f>SUM(O10:O11)</f>
        <v>0</v>
      </c>
      <c r="P13" s="42">
        <f>SUM(P10:P11)</f>
        <v>0</v>
      </c>
      <c r="Q13" s="43">
        <f>Q10+Q11</f>
        <v>0</v>
      </c>
      <c r="R13" s="101">
        <f>SUM(R10:R11)</f>
        <v>0</v>
      </c>
      <c r="S13" s="42">
        <f>SUM(S10:S11)</f>
        <v>0</v>
      </c>
      <c r="T13" s="36">
        <f>SUM(R13:S13)</f>
        <v>0</v>
      </c>
      <c r="U13" s="1"/>
    </row>
    <row r="14" spans="1:21">
      <c r="A14" s="254" t="s">
        <v>22</v>
      </c>
      <c r="B14" s="44" t="s">
        <v>23</v>
      </c>
      <c r="C14" s="45">
        <v>9</v>
      </c>
      <c r="D14" s="26">
        <v>12</v>
      </c>
      <c r="E14" s="27">
        <f t="shared" ref="E14:E24" si="1">SUM(C14:D14)</f>
        <v>21</v>
      </c>
      <c r="F14" s="45">
        <v>0</v>
      </c>
      <c r="G14" s="26">
        <v>1</v>
      </c>
      <c r="H14" s="27">
        <f t="shared" ref="H14:H24" si="2">SUM(F14:G14)</f>
        <v>1</v>
      </c>
      <c r="I14" s="45">
        <f>C14+F14</f>
        <v>9</v>
      </c>
      <c r="J14" s="26">
        <f>D14+G14</f>
        <v>13</v>
      </c>
      <c r="K14" s="27">
        <f>SUM(I14:J14)</f>
        <v>22</v>
      </c>
      <c r="L14" s="30">
        <f>SUMPRODUCT((E55:E86="3م1")*(G55:G86="ن")*(V55:V86="ذ"))</f>
        <v>0</v>
      </c>
      <c r="M14" s="31">
        <f>SUMPRODUCT((E55:E86="3م1")*(G55:G86="ن")*(V55:V86="أ"))</f>
        <v>0</v>
      </c>
      <c r="N14" s="29">
        <f>SUM(L14:M14)</f>
        <v>0</v>
      </c>
      <c r="O14" s="30">
        <f>SUMPRODUCT((E55:E86="3م1")*(G55:G86="خ")*(V55:V86="ذ"))</f>
        <v>0</v>
      </c>
      <c r="P14" s="31">
        <f>SUMPRODUCT((E55:E86="3م1")*(G55:G86="خ")*(V55:V86="أ"))</f>
        <v>0</v>
      </c>
      <c r="Q14" s="29">
        <f>SUM(O14:P14)</f>
        <v>0</v>
      </c>
      <c r="R14" s="30">
        <f>L14+O14</f>
        <v>0</v>
      </c>
      <c r="S14" s="31">
        <f>M14+P14</f>
        <v>0</v>
      </c>
      <c r="T14" s="29">
        <f>SUM(R14:S14)</f>
        <v>0</v>
      </c>
      <c r="U14" s="1"/>
    </row>
    <row r="15" spans="1:21">
      <c r="A15" s="255"/>
      <c r="B15" s="44" t="s">
        <v>24</v>
      </c>
      <c r="C15" s="45">
        <v>7</v>
      </c>
      <c r="D15" s="26">
        <v>12</v>
      </c>
      <c r="E15" s="27">
        <f t="shared" si="1"/>
        <v>19</v>
      </c>
      <c r="F15" s="45">
        <v>1</v>
      </c>
      <c r="G15" s="26">
        <v>2</v>
      </c>
      <c r="H15" s="27">
        <f t="shared" si="2"/>
        <v>3</v>
      </c>
      <c r="I15" s="45">
        <f>C15+F15</f>
        <v>8</v>
      </c>
      <c r="J15" s="26">
        <f>D15+G15</f>
        <v>14</v>
      </c>
      <c r="K15" s="27">
        <f>SUM(I15:J15)</f>
        <v>22</v>
      </c>
      <c r="L15" s="30">
        <f>SUMPRODUCT((E55:E86="3م2")*(G55:G86="ن")*(V55:V86="ذ"))</f>
        <v>0</v>
      </c>
      <c r="M15" s="31">
        <f>SUMPRODUCT((E55:E86="3م2")*(G55:G86="ن")*(V55:V86="أ"))</f>
        <v>0</v>
      </c>
      <c r="N15" s="29">
        <f>SUM(L15:M15)</f>
        <v>0</v>
      </c>
      <c r="O15" s="30">
        <f>SUMPRODUCT((E55:E86="3م2")*(G55:G86="خ")*(V55:V86="ذ"))</f>
        <v>0</v>
      </c>
      <c r="P15" s="31">
        <f>SUMPRODUCT((E55:E86="3م2")*(G55:G86="خ")*(V55:V86="أ"))</f>
        <v>0</v>
      </c>
      <c r="Q15" s="29">
        <f>SUM(O15:P15)</f>
        <v>0</v>
      </c>
      <c r="R15" s="30">
        <f>L15+O15</f>
        <v>0</v>
      </c>
      <c r="S15" s="31">
        <f>M15+P15</f>
        <v>0</v>
      </c>
      <c r="T15" s="29">
        <f>SUM(R15:S15)</f>
        <v>0</v>
      </c>
      <c r="U15" s="1"/>
    </row>
    <row r="16" spans="1:21">
      <c r="A16" s="256"/>
      <c r="B16" s="32"/>
      <c r="C16" s="33"/>
      <c r="D16" s="34"/>
      <c r="E16" s="35"/>
      <c r="F16" s="33"/>
      <c r="G16" s="34"/>
      <c r="H16" s="35"/>
      <c r="I16" s="33"/>
      <c r="J16" s="34"/>
      <c r="K16" s="35"/>
      <c r="L16" s="37"/>
      <c r="M16" s="38"/>
      <c r="N16" s="36"/>
      <c r="O16" s="37"/>
      <c r="P16" s="38"/>
      <c r="Q16" s="36"/>
      <c r="R16" s="37"/>
      <c r="S16" s="38"/>
      <c r="T16" s="36"/>
      <c r="U16" s="1"/>
    </row>
    <row r="17" spans="1:27" ht="15.75" thickBot="1">
      <c r="A17" s="252" t="s">
        <v>139</v>
      </c>
      <c r="B17" s="253"/>
      <c r="C17" s="39">
        <f>SUM(C14:C16)</f>
        <v>16</v>
      </c>
      <c r="D17" s="40">
        <f>SUM(D14:D16)</f>
        <v>24</v>
      </c>
      <c r="E17" s="41">
        <f>E14+E15+E16</f>
        <v>40</v>
      </c>
      <c r="F17" s="39">
        <f>SUM(F14:F16)</f>
        <v>1</v>
      </c>
      <c r="G17" s="40">
        <f>SUM(G14:G16)</f>
        <v>3</v>
      </c>
      <c r="H17" s="41">
        <f>H14+H15+H16</f>
        <v>4</v>
      </c>
      <c r="I17" s="39">
        <f>SUM(I14:I16)</f>
        <v>17</v>
      </c>
      <c r="J17" s="40">
        <f>SUM(J14:J16)</f>
        <v>27</v>
      </c>
      <c r="K17" s="41">
        <f>SUM(I17:J17)</f>
        <v>44</v>
      </c>
      <c r="L17" s="101">
        <f>SUM(L14:L16)</f>
        <v>0</v>
      </c>
      <c r="M17" s="42">
        <f>SUM(M14:M16)</f>
        <v>0</v>
      </c>
      <c r="N17" s="43">
        <f>N14+N15+N16</f>
        <v>0</v>
      </c>
      <c r="O17" s="101">
        <f>SUM(O14:O16)</f>
        <v>0</v>
      </c>
      <c r="P17" s="42">
        <f>SUM(P14:P16)</f>
        <v>0</v>
      </c>
      <c r="Q17" s="43">
        <f>Q14+Q15+Q16</f>
        <v>0</v>
      </c>
      <c r="R17" s="101">
        <f>SUM(R14:R16)</f>
        <v>0</v>
      </c>
      <c r="S17" s="42">
        <f>SUM(S14:S16)</f>
        <v>0</v>
      </c>
      <c r="T17" s="43">
        <f>Q17+N17</f>
        <v>0</v>
      </c>
      <c r="U17" s="1"/>
    </row>
    <row r="18" spans="1:27">
      <c r="A18" s="254" t="s">
        <v>25</v>
      </c>
      <c r="B18" s="44" t="s">
        <v>146</v>
      </c>
      <c r="C18" s="45">
        <v>8</v>
      </c>
      <c r="D18" s="26">
        <v>7</v>
      </c>
      <c r="E18" s="27">
        <f t="shared" si="1"/>
        <v>15</v>
      </c>
      <c r="F18" s="45">
        <v>0</v>
      </c>
      <c r="G18" s="26">
        <v>1</v>
      </c>
      <c r="H18" s="27">
        <f t="shared" si="2"/>
        <v>1</v>
      </c>
      <c r="I18" s="45">
        <f>C18+F18</f>
        <v>8</v>
      </c>
      <c r="J18" s="26">
        <f>D18+G18</f>
        <v>8</v>
      </c>
      <c r="K18" s="27">
        <f t="shared" ref="K18:K25" si="3">SUM(I18:J18)</f>
        <v>16</v>
      </c>
      <c r="L18" s="30">
        <f>SUMPRODUCT((E55:E86="2م1ف1")*(G55:G86="ن")*(V55:V86="ذ"))</f>
        <v>0</v>
      </c>
      <c r="M18" s="31">
        <f>SUMPRODUCT((E55:E86="2م1ف1")*(G55:G86="ن")*(V55:V86="أ"))</f>
        <v>0</v>
      </c>
      <c r="N18" s="29">
        <f>SUM(L18:M18)</f>
        <v>0</v>
      </c>
      <c r="O18" s="30">
        <f>SUMPRODUCT((E55:E86="2م1ف1")*(G55:G86="خ")*(V55:V86="ذ"))</f>
        <v>0</v>
      </c>
      <c r="P18" s="31">
        <f>SUMPRODUCT((E55:E86="2م1ف1")*(G55:G86="خ")*(V55:V86="أ"))</f>
        <v>0</v>
      </c>
      <c r="Q18" s="29">
        <f>SUM(O18:P18)</f>
        <v>0</v>
      </c>
      <c r="R18" s="30">
        <f>L18+O18</f>
        <v>0</v>
      </c>
      <c r="S18" s="31">
        <f>M18+P18</f>
        <v>0</v>
      </c>
      <c r="T18" s="29">
        <f>S18+R18</f>
        <v>0</v>
      </c>
      <c r="U18" s="1"/>
    </row>
    <row r="19" spans="1:27">
      <c r="A19" s="255"/>
      <c r="B19" s="32" t="s">
        <v>147</v>
      </c>
      <c r="C19" s="33">
        <v>7</v>
      </c>
      <c r="D19" s="34">
        <v>9</v>
      </c>
      <c r="E19" s="35">
        <f t="shared" si="1"/>
        <v>16</v>
      </c>
      <c r="F19" s="33">
        <v>0</v>
      </c>
      <c r="G19" s="34">
        <v>0</v>
      </c>
      <c r="H19" s="35">
        <f t="shared" si="2"/>
        <v>0</v>
      </c>
      <c r="I19" s="33">
        <f>C19+F19</f>
        <v>7</v>
      </c>
      <c r="J19" s="34">
        <f>D19+G19</f>
        <v>9</v>
      </c>
      <c r="K19" s="35">
        <f t="shared" si="3"/>
        <v>16</v>
      </c>
      <c r="L19" s="37">
        <f>SUMPRODUCT((E55:E86="2م2")*(G55:G86="ن")*(V55:V86="ذ"))</f>
        <v>0</v>
      </c>
      <c r="M19" s="38">
        <f>SUMPRODUCT((E55:E86="2م1ف2")*(G55:G86="ن")*(V55:V86="أ"))</f>
        <v>0</v>
      </c>
      <c r="N19" s="36">
        <f>SUM(L19:M19)</f>
        <v>0</v>
      </c>
      <c r="O19" s="37">
        <f>SUMPRODUCT((E55:E86="2م1ف2")*(G55:G86="خ")*(V55:V86="ذ"))</f>
        <v>0</v>
      </c>
      <c r="P19" s="38">
        <f>SUMPRODUCT((E55:E86="2م1ف2")*(G55:G86="خ")*(V55:V86="أ"))</f>
        <v>0</v>
      </c>
      <c r="Q19" s="36">
        <f>SUM(O19:P19)</f>
        <v>0</v>
      </c>
      <c r="R19" s="37">
        <f>L19+O19</f>
        <v>0</v>
      </c>
      <c r="S19" s="38">
        <f>M19+P19</f>
        <v>0</v>
      </c>
      <c r="T19" s="36">
        <f>SUM(R19:S19)</f>
        <v>0</v>
      </c>
      <c r="U19" s="1"/>
    </row>
    <row r="20" spans="1:27">
      <c r="A20" s="256"/>
      <c r="B20" s="32"/>
      <c r="C20" s="33"/>
      <c r="D20" s="34"/>
      <c r="E20" s="35"/>
      <c r="F20" s="33"/>
      <c r="G20" s="34"/>
      <c r="H20" s="35"/>
      <c r="I20" s="33"/>
      <c r="J20" s="34"/>
      <c r="K20" s="35"/>
      <c r="L20" s="37"/>
      <c r="M20" s="38"/>
      <c r="N20" s="36"/>
      <c r="O20" s="37"/>
      <c r="P20" s="38"/>
      <c r="Q20" s="36"/>
      <c r="R20" s="37"/>
      <c r="S20" s="38"/>
      <c r="T20" s="36"/>
      <c r="U20" s="1"/>
    </row>
    <row r="21" spans="1:27" ht="15.75" thickBot="1">
      <c r="A21" s="252" t="s">
        <v>139</v>
      </c>
      <c r="B21" s="253"/>
      <c r="C21" s="39">
        <f t="shared" ref="C21:J21" si="4">SUM(C18:C20)</f>
        <v>15</v>
      </c>
      <c r="D21" s="40">
        <f t="shared" si="4"/>
        <v>16</v>
      </c>
      <c r="E21" s="41">
        <f t="shared" si="4"/>
        <v>31</v>
      </c>
      <c r="F21" s="39">
        <f t="shared" si="4"/>
        <v>0</v>
      </c>
      <c r="G21" s="40">
        <f t="shared" si="4"/>
        <v>1</v>
      </c>
      <c r="H21" s="41">
        <f t="shared" si="4"/>
        <v>1</v>
      </c>
      <c r="I21" s="39">
        <f t="shared" si="4"/>
        <v>15</v>
      </c>
      <c r="J21" s="40">
        <f t="shared" si="4"/>
        <v>17</v>
      </c>
      <c r="K21" s="41">
        <f t="shared" si="3"/>
        <v>32</v>
      </c>
      <c r="L21" s="101">
        <f t="shared" ref="L21:T21" si="5">SUM(L18:L20)</f>
        <v>0</v>
      </c>
      <c r="M21" s="42">
        <f t="shared" si="5"/>
        <v>0</v>
      </c>
      <c r="N21" s="43">
        <f t="shared" si="5"/>
        <v>0</v>
      </c>
      <c r="O21" s="101">
        <f t="shared" si="5"/>
        <v>0</v>
      </c>
      <c r="P21" s="42">
        <f t="shared" si="5"/>
        <v>0</v>
      </c>
      <c r="Q21" s="43">
        <f t="shared" si="5"/>
        <v>0</v>
      </c>
      <c r="R21" s="101">
        <f t="shared" si="5"/>
        <v>0</v>
      </c>
      <c r="S21" s="42">
        <f t="shared" si="5"/>
        <v>0</v>
      </c>
      <c r="T21" s="43">
        <f t="shared" si="5"/>
        <v>0</v>
      </c>
      <c r="U21" s="1"/>
    </row>
    <row r="22" spans="1:27">
      <c r="A22" s="254" t="s">
        <v>28</v>
      </c>
      <c r="B22" s="44" t="s">
        <v>29</v>
      </c>
      <c r="C22" s="45">
        <v>4</v>
      </c>
      <c r="D22" s="26">
        <v>0</v>
      </c>
      <c r="E22" s="27">
        <f t="shared" si="1"/>
        <v>4</v>
      </c>
      <c r="F22" s="45">
        <v>8</v>
      </c>
      <c r="G22" s="26">
        <v>8</v>
      </c>
      <c r="H22" s="27">
        <f t="shared" si="2"/>
        <v>16</v>
      </c>
      <c r="I22" s="45">
        <f t="shared" ref="I22:J24" si="6">C22+F22</f>
        <v>12</v>
      </c>
      <c r="J22" s="26">
        <f t="shared" si="6"/>
        <v>8</v>
      </c>
      <c r="K22" s="27">
        <f t="shared" si="3"/>
        <v>20</v>
      </c>
      <c r="L22" s="30">
        <f>SUMPRODUCT((E55:E86="1م1ف1")*(G55:G86="ن")*(V55:V86="ذ"))</f>
        <v>0</v>
      </c>
      <c r="M22" s="31">
        <f>SUMPRODUCT((E55:E86="1م1ف1")*(G55:G86="ن")*(V55:V86="أ"))</f>
        <v>0</v>
      </c>
      <c r="N22" s="29">
        <f>SUM(L22:M22)</f>
        <v>0</v>
      </c>
      <c r="O22" s="30">
        <f>SUMPRODUCT((E55:E86="1م1ف1")*(G55:G86="خ")*(V55:V86="ذ"))</f>
        <v>0</v>
      </c>
      <c r="P22" s="31">
        <f>SUMPRODUCT((E55:E86="1م1ف1")*(G55:G86="خ")*(V55:V86="أ"))</f>
        <v>0</v>
      </c>
      <c r="Q22" s="29">
        <f>SUM(O22:P22)</f>
        <v>0</v>
      </c>
      <c r="R22" s="30">
        <f t="shared" ref="R22:S24" si="7">L22+O22</f>
        <v>0</v>
      </c>
      <c r="S22" s="31">
        <f t="shared" si="7"/>
        <v>0</v>
      </c>
      <c r="T22" s="29">
        <f>SUM(R22:S22)</f>
        <v>0</v>
      </c>
      <c r="U22" s="1"/>
    </row>
    <row r="23" spans="1:27">
      <c r="A23" s="255"/>
      <c r="B23" s="32" t="s">
        <v>144</v>
      </c>
      <c r="C23" s="33">
        <v>4</v>
      </c>
      <c r="D23" s="34">
        <v>0</v>
      </c>
      <c r="E23" s="35">
        <f t="shared" si="1"/>
        <v>4</v>
      </c>
      <c r="F23" s="33">
        <v>6</v>
      </c>
      <c r="G23" s="34">
        <v>9</v>
      </c>
      <c r="H23" s="35">
        <f t="shared" si="2"/>
        <v>15</v>
      </c>
      <c r="I23" s="33">
        <f t="shared" si="6"/>
        <v>10</v>
      </c>
      <c r="J23" s="26">
        <f t="shared" si="6"/>
        <v>9</v>
      </c>
      <c r="K23" s="35">
        <f t="shared" si="3"/>
        <v>19</v>
      </c>
      <c r="L23" s="37">
        <f>SUMPRODUCT((E55:E86="1م2ف1")*(G55:G86="ن")*(V55:V86="ذ"))</f>
        <v>0</v>
      </c>
      <c r="M23" s="38">
        <f>SUMPRODUCT((E55:E86="1م2ف1")*(G55:G86="ن")*(V55:V86="أ"))</f>
        <v>0</v>
      </c>
      <c r="N23" s="36">
        <f>SUM(L23:M23)</f>
        <v>0</v>
      </c>
      <c r="O23" s="37">
        <f>SUMPRODUCT((E55:E86="1م2ف1")*(G55:G86="خ")*(V55:V86="ذ"))</f>
        <v>0</v>
      </c>
      <c r="P23" s="38">
        <f>SUMPRODUCT((E55:E86="1م2ف1")*(G55:G86="خ")*(V55:V86="أ"))</f>
        <v>0</v>
      </c>
      <c r="Q23" s="36">
        <f>SUM(O23:P23)</f>
        <v>0</v>
      </c>
      <c r="R23" s="37">
        <f t="shared" si="7"/>
        <v>0</v>
      </c>
      <c r="S23" s="38">
        <f t="shared" si="7"/>
        <v>0</v>
      </c>
      <c r="T23" s="36">
        <f>SUM(R23:S23)</f>
        <v>0</v>
      </c>
      <c r="U23" s="1"/>
      <c r="AA23" t="s">
        <v>30</v>
      </c>
    </row>
    <row r="24" spans="1:27">
      <c r="A24" s="256"/>
      <c r="B24" s="32" t="s">
        <v>145</v>
      </c>
      <c r="C24" s="33">
        <v>4</v>
      </c>
      <c r="D24" s="34">
        <v>1</v>
      </c>
      <c r="E24" s="35">
        <f t="shared" si="1"/>
        <v>5</v>
      </c>
      <c r="F24" s="33">
        <v>5</v>
      </c>
      <c r="G24" s="34">
        <v>9</v>
      </c>
      <c r="H24" s="35">
        <f t="shared" si="2"/>
        <v>14</v>
      </c>
      <c r="I24" s="33">
        <f t="shared" si="6"/>
        <v>9</v>
      </c>
      <c r="J24" s="26">
        <f t="shared" si="6"/>
        <v>10</v>
      </c>
      <c r="K24" s="35">
        <f t="shared" si="3"/>
        <v>19</v>
      </c>
      <c r="L24" s="37">
        <f>SUMPRODUCT((E56:E87="1م2ف2")*(G56:G87="ن")*(V56:V87="ذ"))</f>
        <v>0</v>
      </c>
      <c r="M24" s="38">
        <f>SUMPRODUCT((E56:E87="1م2ف2")*(G56:G87="ن")*(V56:V87="أ"))</f>
        <v>0</v>
      </c>
      <c r="N24" s="36">
        <f>SUM(L24:M24)</f>
        <v>0</v>
      </c>
      <c r="O24" s="37">
        <f>SUMPRODUCT((E55:E86="1م2ف2")*(G55:G86="خ")*(V55:V86="ذ"))</f>
        <v>0</v>
      </c>
      <c r="P24" s="38">
        <f>SUMPRODUCT((E55:E86="1م2ف2")*(G55:G86="خ")*(V55:V86="أ"))</f>
        <v>0</v>
      </c>
      <c r="Q24" s="36">
        <f>SUM(O24:P24)</f>
        <v>0</v>
      </c>
      <c r="R24" s="37">
        <f t="shared" si="7"/>
        <v>0</v>
      </c>
      <c r="S24" s="38">
        <f t="shared" si="7"/>
        <v>0</v>
      </c>
      <c r="T24" s="36">
        <f>SUM(R24:S24)</f>
        <v>0</v>
      </c>
      <c r="U24" s="1"/>
    </row>
    <row r="25" spans="1:27" ht="15.75" thickBot="1">
      <c r="A25" s="252" t="s">
        <v>139</v>
      </c>
      <c r="B25" s="253"/>
      <c r="C25" s="39">
        <f t="shared" ref="C25:J25" si="8">SUM(C22:C24)</f>
        <v>12</v>
      </c>
      <c r="D25" s="40">
        <f t="shared" si="8"/>
        <v>1</v>
      </c>
      <c r="E25" s="41">
        <f t="shared" si="8"/>
        <v>13</v>
      </c>
      <c r="F25" s="39">
        <f t="shared" si="8"/>
        <v>19</v>
      </c>
      <c r="G25" s="40">
        <f t="shared" si="8"/>
        <v>26</v>
      </c>
      <c r="H25" s="41">
        <f t="shared" si="8"/>
        <v>45</v>
      </c>
      <c r="I25" s="39">
        <f t="shared" si="8"/>
        <v>31</v>
      </c>
      <c r="J25" s="40">
        <f t="shared" si="8"/>
        <v>27</v>
      </c>
      <c r="K25" s="41">
        <f t="shared" si="3"/>
        <v>58</v>
      </c>
      <c r="L25" s="101">
        <f t="shared" ref="L25:S25" si="9">SUM(L22:L24)</f>
        <v>0</v>
      </c>
      <c r="M25" s="42">
        <f t="shared" si="9"/>
        <v>0</v>
      </c>
      <c r="N25" s="43">
        <f t="shared" si="9"/>
        <v>0</v>
      </c>
      <c r="O25" s="101">
        <f t="shared" si="9"/>
        <v>0</v>
      </c>
      <c r="P25" s="42">
        <f t="shared" si="9"/>
        <v>0</v>
      </c>
      <c r="Q25" s="43">
        <f t="shared" si="9"/>
        <v>0</v>
      </c>
      <c r="R25" s="101">
        <f t="shared" si="9"/>
        <v>0</v>
      </c>
      <c r="S25" s="42">
        <f t="shared" si="9"/>
        <v>0</v>
      </c>
      <c r="T25" s="43">
        <f>SUM(R25:S25)</f>
        <v>0</v>
      </c>
      <c r="U25" s="1"/>
    </row>
    <row r="26" spans="1:27" ht="15.75" thickBot="1">
      <c r="A26" s="252" t="s">
        <v>140</v>
      </c>
      <c r="B26" s="253"/>
      <c r="C26" s="46">
        <f>C13+C17+C21+C25</f>
        <v>54</v>
      </c>
      <c r="D26" s="47">
        <f>D13+D17+D21+D25</f>
        <v>58</v>
      </c>
      <c r="E26" s="48">
        <f>E13+E17+E21+E25</f>
        <v>112</v>
      </c>
      <c r="F26" s="49">
        <f>F13+F17+F21+F25</f>
        <v>20</v>
      </c>
      <c r="G26" s="50">
        <f>G25+G21+G17+G13</f>
        <v>34</v>
      </c>
      <c r="H26" s="48">
        <f>H13+H17+H21+H25</f>
        <v>54</v>
      </c>
      <c r="I26" s="49">
        <f>I13+I17+I21+I25</f>
        <v>74</v>
      </c>
      <c r="J26" s="50">
        <f>J13+J17+J21+J25</f>
        <v>92</v>
      </c>
      <c r="K26" s="48">
        <f>K25+K21+K17+K13</f>
        <v>166</v>
      </c>
      <c r="L26" s="51">
        <f>L13+L17+L21+L25</f>
        <v>0</v>
      </c>
      <c r="M26" s="52">
        <f>M25+M21+M17+M13</f>
        <v>0</v>
      </c>
      <c r="N26" s="53">
        <f>N13+N17+N21+N25</f>
        <v>0</v>
      </c>
      <c r="O26" s="51">
        <f>O13+O17+O21+O25</f>
        <v>0</v>
      </c>
      <c r="P26" s="52">
        <f>P13+P17+P21+P25</f>
        <v>0</v>
      </c>
      <c r="Q26" s="53">
        <f>P26+O26</f>
        <v>0</v>
      </c>
      <c r="R26" s="51">
        <f>R13+R17+R21+R25</f>
        <v>0</v>
      </c>
      <c r="S26" s="52">
        <f>S13+S17+S21+S25</f>
        <v>0</v>
      </c>
      <c r="T26" s="54">
        <f>T25+T21+T17+T13</f>
        <v>0</v>
      </c>
      <c r="U26" s="1"/>
    </row>
    <row r="27" spans="1:27">
      <c r="A27" s="257" t="s">
        <v>31</v>
      </c>
      <c r="B27" s="258"/>
      <c r="C27" s="258"/>
      <c r="D27" s="258"/>
      <c r="E27" s="259"/>
      <c r="F27" s="259"/>
      <c r="G27" s="259"/>
      <c r="H27" s="259"/>
      <c r="I27" s="9"/>
      <c r="J27" s="9"/>
      <c r="K27" s="9"/>
      <c r="L27" s="9"/>
      <c r="M27" s="9"/>
      <c r="N27" s="9"/>
      <c r="O27" s="9"/>
      <c r="P27" s="9"/>
      <c r="Q27" s="9"/>
      <c r="R27" s="9"/>
      <c r="S27" s="9"/>
      <c r="T27" s="55"/>
    </row>
    <row r="28" spans="1:27">
      <c r="A28" s="189" t="s">
        <v>32</v>
      </c>
      <c r="B28" s="190"/>
      <c r="C28" s="189" t="s">
        <v>33</v>
      </c>
      <c r="D28" s="190"/>
      <c r="E28" s="189" t="s">
        <v>34</v>
      </c>
      <c r="F28" s="190"/>
      <c r="G28" s="189" t="s">
        <v>35</v>
      </c>
      <c r="H28" s="190"/>
      <c r="I28" s="189" t="s">
        <v>36</v>
      </c>
      <c r="J28" s="190"/>
      <c r="K28" s="189" t="s">
        <v>37</v>
      </c>
      <c r="L28" s="190"/>
      <c r="M28" s="189" t="s">
        <v>38</v>
      </c>
      <c r="N28" s="190" t="s">
        <v>39</v>
      </c>
      <c r="O28" s="189" t="s">
        <v>40</v>
      </c>
      <c r="P28" s="190" t="s">
        <v>39</v>
      </c>
      <c r="Q28" s="189" t="s">
        <v>41</v>
      </c>
      <c r="R28" s="190" t="s">
        <v>39</v>
      </c>
      <c r="S28" s="189" t="s">
        <v>42</v>
      </c>
      <c r="T28" s="190" t="s">
        <v>39</v>
      </c>
      <c r="U28" s="247" t="s">
        <v>43</v>
      </c>
      <c r="V28" s="248"/>
      <c r="W28" s="249"/>
    </row>
    <row r="29" spans="1:27">
      <c r="A29" s="187" t="s">
        <v>117</v>
      </c>
      <c r="B29" s="188"/>
      <c r="C29" s="187" t="s">
        <v>125</v>
      </c>
      <c r="D29" s="188"/>
      <c r="E29" s="189"/>
      <c r="F29" s="190"/>
      <c r="G29" s="189"/>
      <c r="H29" s="190"/>
      <c r="I29" s="189" t="s">
        <v>146</v>
      </c>
      <c r="J29" s="190"/>
      <c r="K29" s="189" t="s">
        <v>147</v>
      </c>
      <c r="L29" s="190"/>
      <c r="M29" s="189" t="s">
        <v>144</v>
      </c>
      <c r="N29" s="190"/>
      <c r="O29" s="189" t="s">
        <v>145</v>
      </c>
      <c r="P29" s="190"/>
      <c r="Q29" s="189"/>
      <c r="R29" s="190"/>
      <c r="S29" s="189"/>
      <c r="T29" s="190"/>
      <c r="U29" s="247" t="s">
        <v>158</v>
      </c>
      <c r="V29" s="248"/>
      <c r="W29" s="249"/>
    </row>
    <row r="30" spans="1:27">
      <c r="A30" s="187"/>
      <c r="B30" s="188"/>
      <c r="C30" s="187"/>
      <c r="D30" s="188"/>
      <c r="E30" s="189"/>
      <c r="F30" s="190"/>
      <c r="G30" s="189"/>
      <c r="H30" s="190"/>
      <c r="I30" s="189"/>
      <c r="J30" s="190"/>
      <c r="K30" s="189"/>
      <c r="L30" s="190"/>
      <c r="M30" s="189"/>
      <c r="N30" s="190"/>
      <c r="O30" s="189"/>
      <c r="P30" s="190"/>
      <c r="Q30" s="189"/>
      <c r="R30" s="190"/>
      <c r="S30" s="189"/>
      <c r="T30" s="190"/>
      <c r="U30" s="247"/>
      <c r="V30" s="248"/>
      <c r="W30" s="249"/>
    </row>
    <row r="31" spans="1:27" ht="12.75" customHeight="1">
      <c r="A31" s="187"/>
      <c r="B31" s="188"/>
      <c r="C31" s="187"/>
      <c r="D31" s="188"/>
      <c r="E31" s="189"/>
      <c r="F31" s="190"/>
      <c r="G31" s="189"/>
      <c r="H31" s="190"/>
      <c r="I31" s="189"/>
      <c r="J31" s="190"/>
      <c r="K31" s="189"/>
      <c r="L31" s="190"/>
      <c r="M31" s="189"/>
      <c r="N31" s="190"/>
      <c r="O31" s="189"/>
      <c r="P31" s="190"/>
      <c r="Q31" s="189"/>
      <c r="R31" s="190"/>
      <c r="S31" s="189"/>
      <c r="T31" s="190"/>
      <c r="U31" s="247"/>
      <c r="V31" s="248"/>
      <c r="W31" s="249"/>
    </row>
    <row r="32" spans="1:27">
      <c r="A32" s="187"/>
      <c r="B32" s="188"/>
      <c r="C32" s="187"/>
      <c r="D32" s="188"/>
      <c r="E32" s="189"/>
      <c r="F32" s="190"/>
      <c r="G32" s="189"/>
      <c r="H32" s="190"/>
      <c r="I32" s="189"/>
      <c r="J32" s="190"/>
      <c r="K32" s="189"/>
      <c r="L32" s="190"/>
      <c r="M32" s="189"/>
      <c r="N32" s="190"/>
      <c r="O32" s="189"/>
      <c r="P32" s="190"/>
      <c r="Q32" s="189"/>
      <c r="R32" s="190"/>
      <c r="S32" s="189"/>
      <c r="T32" s="190"/>
      <c r="U32" s="247"/>
      <c r="V32" s="248"/>
      <c r="W32" s="249"/>
    </row>
    <row r="33" spans="1:23">
      <c r="A33" s="187"/>
      <c r="B33" s="188"/>
      <c r="C33" s="187"/>
      <c r="D33" s="188"/>
      <c r="E33" s="189"/>
      <c r="F33" s="190"/>
      <c r="G33" s="189"/>
      <c r="H33" s="190"/>
      <c r="I33" s="189"/>
      <c r="J33" s="190"/>
      <c r="K33" s="189"/>
      <c r="L33" s="190"/>
      <c r="M33" s="189"/>
      <c r="N33" s="190"/>
      <c r="O33" s="189"/>
      <c r="P33" s="190"/>
      <c r="Q33" s="189"/>
      <c r="R33" s="190"/>
      <c r="S33" s="189"/>
      <c r="T33" s="190"/>
      <c r="U33" s="247"/>
      <c r="V33" s="248"/>
      <c r="W33" s="249"/>
    </row>
    <row r="34" spans="1:23">
      <c r="A34" s="187"/>
      <c r="B34" s="188"/>
      <c r="C34" s="187"/>
      <c r="D34" s="188"/>
      <c r="E34" s="189"/>
      <c r="F34" s="190"/>
      <c r="G34" s="189"/>
      <c r="H34" s="190"/>
      <c r="I34" s="189"/>
      <c r="J34" s="190"/>
      <c r="K34" s="189"/>
      <c r="L34" s="190"/>
      <c r="M34" s="189"/>
      <c r="N34" s="190"/>
      <c r="O34" s="189"/>
      <c r="P34" s="190"/>
      <c r="Q34" s="189"/>
      <c r="R34" s="190"/>
      <c r="S34" s="189"/>
      <c r="T34" s="190"/>
      <c r="U34" s="247"/>
      <c r="V34" s="248"/>
      <c r="W34" s="249"/>
    </row>
    <row r="35" spans="1:23">
      <c r="A35" s="187"/>
      <c r="B35" s="188"/>
      <c r="C35" s="187"/>
      <c r="D35" s="188"/>
      <c r="E35" s="189"/>
      <c r="F35" s="190"/>
      <c r="G35" s="189"/>
      <c r="H35" s="190"/>
      <c r="I35" s="189"/>
      <c r="J35" s="190"/>
      <c r="K35" s="189"/>
      <c r="L35" s="190"/>
      <c r="M35" s="189"/>
      <c r="N35" s="190"/>
      <c r="O35" s="189"/>
      <c r="P35" s="190"/>
      <c r="Q35" s="189"/>
      <c r="R35" s="190"/>
      <c r="S35" s="189"/>
      <c r="T35" s="190"/>
      <c r="U35" s="247"/>
      <c r="V35" s="248"/>
      <c r="W35" s="249"/>
    </row>
    <row r="36" spans="1:23" ht="15.75" customHeight="1">
      <c r="A36" s="187"/>
      <c r="B36" s="188"/>
      <c r="C36" s="187"/>
      <c r="D36" s="188"/>
      <c r="E36" s="189"/>
      <c r="F36" s="190"/>
      <c r="G36" s="189"/>
      <c r="H36" s="190"/>
      <c r="I36" s="189"/>
      <c r="J36" s="190"/>
      <c r="K36" s="189"/>
      <c r="L36" s="190"/>
      <c r="M36" s="189"/>
      <c r="N36" s="190"/>
      <c r="O36" s="189"/>
      <c r="P36" s="190"/>
      <c r="Q36" s="189"/>
      <c r="R36" s="190"/>
      <c r="S36" s="189"/>
      <c r="T36" s="190"/>
      <c r="U36" s="247"/>
      <c r="V36" s="248"/>
      <c r="W36" s="249"/>
    </row>
    <row r="37" spans="1:23" ht="17.25" customHeight="1">
      <c r="A37" s="187"/>
      <c r="B37" s="188"/>
      <c r="C37" s="187"/>
      <c r="D37" s="188"/>
      <c r="E37" s="189"/>
      <c r="F37" s="190"/>
      <c r="G37" s="189"/>
      <c r="H37" s="190"/>
      <c r="I37" s="189"/>
      <c r="J37" s="190"/>
      <c r="K37" s="189"/>
      <c r="L37" s="190"/>
      <c r="M37" s="189"/>
      <c r="N37" s="190"/>
      <c r="O37" s="189"/>
      <c r="P37" s="190"/>
      <c r="Q37" s="189"/>
      <c r="R37" s="190"/>
      <c r="S37" s="189"/>
      <c r="T37" s="190"/>
      <c r="U37" s="247"/>
      <c r="V37" s="248"/>
      <c r="W37" s="249"/>
    </row>
    <row r="38" spans="1:23" ht="16.5" customHeight="1">
      <c r="A38" s="187"/>
      <c r="B38" s="188"/>
      <c r="C38" s="187"/>
      <c r="D38" s="188"/>
      <c r="E38" s="189"/>
      <c r="F38" s="190"/>
      <c r="G38" s="189"/>
      <c r="H38" s="190"/>
      <c r="I38" s="189"/>
      <c r="J38" s="190"/>
      <c r="K38" s="189"/>
      <c r="L38" s="190"/>
      <c r="M38" s="189"/>
      <c r="N38" s="190"/>
      <c r="O38" s="189"/>
      <c r="P38" s="190"/>
      <c r="Q38" s="189"/>
      <c r="R38" s="190"/>
      <c r="S38" s="189"/>
      <c r="T38" s="190"/>
      <c r="U38" s="247"/>
      <c r="V38" s="248"/>
      <c r="W38" s="249"/>
    </row>
    <row r="39" spans="1:23" ht="16.5" customHeight="1">
      <c r="A39" s="187"/>
      <c r="B39" s="188"/>
      <c r="C39" s="187"/>
      <c r="D39" s="188"/>
      <c r="E39" s="189"/>
      <c r="F39" s="190"/>
      <c r="G39" s="189"/>
      <c r="H39" s="190"/>
      <c r="I39" s="189"/>
      <c r="J39" s="190"/>
      <c r="K39" s="189"/>
      <c r="L39" s="190"/>
      <c r="M39" s="189"/>
      <c r="N39" s="190"/>
      <c r="O39" s="189"/>
      <c r="P39" s="190"/>
      <c r="Q39" s="189"/>
      <c r="R39" s="190"/>
      <c r="S39" s="189"/>
      <c r="T39" s="190"/>
      <c r="U39" s="247"/>
      <c r="V39" s="248"/>
      <c r="W39" s="249"/>
    </row>
    <row r="40" spans="1:23" ht="17.25" customHeight="1" thickBot="1">
      <c r="A40" s="202" t="s">
        <v>46</v>
      </c>
      <c r="B40" s="202"/>
      <c r="C40" s="202"/>
      <c r="D40" s="202"/>
      <c r="E40" s="202"/>
      <c r="F40" s="202"/>
      <c r="G40" s="202"/>
    </row>
    <row r="41" spans="1:23" ht="6.75" hidden="1" customHeight="1"/>
    <row r="42" spans="1:23" ht="17.25" thickTop="1" thickBot="1">
      <c r="A42" s="244" t="s">
        <v>47</v>
      </c>
      <c r="B42" s="244"/>
      <c r="C42" s="244"/>
      <c r="D42" s="244"/>
      <c r="E42" s="244"/>
      <c r="F42" s="244"/>
      <c r="G42" s="244"/>
      <c r="I42" s="232" t="s">
        <v>48</v>
      </c>
      <c r="J42" s="233"/>
      <c r="K42" s="234"/>
      <c r="L42" s="223" t="s">
        <v>49</v>
      </c>
      <c r="M42" s="223"/>
      <c r="N42" s="223"/>
      <c r="O42" s="223"/>
      <c r="P42" s="223"/>
      <c r="R42" s="245" t="s">
        <v>50</v>
      </c>
      <c r="S42" s="246"/>
      <c r="T42" s="246"/>
      <c r="U42" s="245" t="s">
        <v>9</v>
      </c>
      <c r="V42" s="246"/>
      <c r="W42" s="246"/>
    </row>
    <row r="43" spans="1:23" ht="12" customHeight="1" thickTop="1" thickBot="1">
      <c r="A43" s="210" t="s">
        <v>51</v>
      </c>
      <c r="B43" s="211"/>
      <c r="C43" s="211"/>
      <c r="D43" s="212"/>
      <c r="E43" s="210" t="s">
        <v>52</v>
      </c>
      <c r="F43" s="211"/>
      <c r="G43" s="211"/>
      <c r="I43" s="228"/>
      <c r="J43" s="229"/>
      <c r="K43" s="230"/>
      <c r="L43" s="169" t="s">
        <v>150</v>
      </c>
      <c r="M43" s="170"/>
      <c r="N43" s="170"/>
      <c r="O43" s="170"/>
      <c r="P43" s="171"/>
      <c r="R43" s="56" t="s">
        <v>16</v>
      </c>
      <c r="S43" s="57" t="s">
        <v>17</v>
      </c>
      <c r="T43" s="57" t="s">
        <v>53</v>
      </c>
      <c r="U43" s="57" t="s">
        <v>16</v>
      </c>
      <c r="V43" s="57" t="s">
        <v>17</v>
      </c>
      <c r="W43" s="57" t="s">
        <v>53</v>
      </c>
    </row>
    <row r="44" spans="1:23" ht="9.75" customHeight="1" thickTop="1" thickBot="1">
      <c r="A44" s="213"/>
      <c r="B44" s="214"/>
      <c r="C44" s="214"/>
      <c r="D44" s="215"/>
      <c r="E44" s="213"/>
      <c r="F44" s="214"/>
      <c r="G44" s="214"/>
      <c r="I44" s="231" t="s">
        <v>54</v>
      </c>
      <c r="J44" s="231"/>
      <c r="K44" s="231"/>
      <c r="L44" s="223" t="s">
        <v>55</v>
      </c>
      <c r="M44" s="223"/>
      <c r="N44" s="223"/>
      <c r="O44" s="223"/>
      <c r="P44" s="223"/>
      <c r="R44" s="227">
        <f>C26</f>
        <v>54</v>
      </c>
      <c r="S44" s="227">
        <f>D26</f>
        <v>58</v>
      </c>
      <c r="T44" s="227">
        <f>R44+S44</f>
        <v>112</v>
      </c>
      <c r="U44" s="227">
        <v>0</v>
      </c>
      <c r="V44" s="227">
        <v>0</v>
      </c>
      <c r="W44" s="227">
        <f>SUM(U44:V45)</f>
        <v>0</v>
      </c>
    </row>
    <row r="45" spans="1:23" ht="14.25" customHeight="1" thickTop="1" thickBot="1">
      <c r="A45" s="210"/>
      <c r="B45" s="211"/>
      <c r="C45" s="211"/>
      <c r="D45" s="212"/>
      <c r="E45" s="216"/>
      <c r="F45" s="217"/>
      <c r="G45" s="218"/>
      <c r="I45" s="231"/>
      <c r="J45" s="231"/>
      <c r="K45" s="231"/>
      <c r="L45" s="169" t="s">
        <v>160</v>
      </c>
      <c r="M45" s="170"/>
      <c r="N45" s="170"/>
      <c r="O45" s="170"/>
      <c r="P45" s="171"/>
      <c r="R45" s="227"/>
      <c r="S45" s="227"/>
      <c r="T45" s="227"/>
      <c r="U45" s="227"/>
      <c r="V45" s="227"/>
      <c r="W45" s="227"/>
    </row>
    <row r="46" spans="1:23" ht="17.25" customHeight="1" thickTop="1" thickBot="1">
      <c r="A46" s="213"/>
      <c r="B46" s="214"/>
      <c r="C46" s="214"/>
      <c r="D46" s="215"/>
      <c r="E46" s="219"/>
      <c r="F46" s="220"/>
      <c r="G46" s="221"/>
      <c r="I46" s="232" t="s">
        <v>159</v>
      </c>
      <c r="J46" s="233"/>
      <c r="K46" s="234"/>
      <c r="L46" s="207"/>
      <c r="M46" s="208"/>
      <c r="N46" s="208"/>
      <c r="O46" s="208"/>
      <c r="P46" s="209"/>
      <c r="R46" s="58"/>
      <c r="S46" s="58"/>
      <c r="T46" s="58"/>
      <c r="V46" t="s">
        <v>56</v>
      </c>
    </row>
    <row r="47" spans="1:23" ht="6.75" customHeight="1" thickTop="1" thickBot="1">
      <c r="A47" s="210"/>
      <c r="B47" s="211"/>
      <c r="C47" s="211"/>
      <c r="D47" s="212"/>
      <c r="E47" s="216"/>
      <c r="F47" s="217"/>
      <c r="G47" s="218"/>
      <c r="I47" s="235"/>
      <c r="J47" s="236"/>
      <c r="K47" s="237"/>
      <c r="L47" s="222"/>
      <c r="M47" s="208"/>
      <c r="N47" s="208"/>
      <c r="O47" s="208"/>
      <c r="P47" s="209"/>
      <c r="R47" s="58"/>
      <c r="S47" s="58"/>
      <c r="T47" s="58"/>
    </row>
    <row r="48" spans="1:23" ht="17.25" customHeight="1" thickTop="1" thickBot="1">
      <c r="A48" s="213"/>
      <c r="B48" s="214"/>
      <c r="C48" s="214"/>
      <c r="D48" s="215"/>
      <c r="E48" s="219"/>
      <c r="F48" s="220"/>
      <c r="G48" s="221"/>
      <c r="I48" s="235"/>
      <c r="J48" s="236"/>
      <c r="K48" s="237"/>
      <c r="L48" s="223" t="s">
        <v>57</v>
      </c>
      <c r="M48" s="223"/>
      <c r="N48" s="223"/>
      <c r="O48" s="223"/>
      <c r="P48" s="223"/>
      <c r="R48" s="224"/>
      <c r="S48" s="225"/>
      <c r="T48" s="225"/>
      <c r="U48" s="225"/>
      <c r="V48" s="225"/>
      <c r="W48" s="226"/>
    </row>
    <row r="49" spans="1:26" ht="22.5" customHeight="1" thickTop="1" thickBot="1">
      <c r="A49" s="238"/>
      <c r="B49" s="239"/>
      <c r="C49" s="239"/>
      <c r="D49" s="240"/>
      <c r="E49" s="241"/>
      <c r="F49" s="242"/>
      <c r="G49" s="243"/>
      <c r="I49" s="228"/>
      <c r="J49" s="229"/>
      <c r="K49" s="230"/>
      <c r="L49" s="197" t="s">
        <v>161</v>
      </c>
      <c r="M49" s="198"/>
      <c r="N49" s="198"/>
      <c r="O49" s="198"/>
      <c r="P49" s="198"/>
      <c r="R49" s="199"/>
      <c r="S49" s="200"/>
      <c r="T49" s="200"/>
      <c r="U49" s="200"/>
      <c r="V49" s="200"/>
      <c r="W49" s="201"/>
    </row>
    <row r="50" spans="1:26" ht="8.25" customHeight="1" thickTop="1">
      <c r="A50" s="58"/>
      <c r="B50" s="58"/>
      <c r="C50" s="58"/>
      <c r="D50" s="58"/>
      <c r="E50" s="58"/>
      <c r="F50" s="58"/>
      <c r="G50" s="58"/>
    </row>
    <row r="51" spans="1:26" ht="14.25" customHeight="1">
      <c r="A51" s="58"/>
      <c r="B51" s="58"/>
      <c r="C51" s="58"/>
      <c r="D51" s="58"/>
      <c r="E51" s="58"/>
      <c r="F51" s="58"/>
      <c r="G51" s="58"/>
      <c r="H51" s="58"/>
      <c r="I51" s="58"/>
      <c r="J51" s="58"/>
      <c r="K51" s="58"/>
      <c r="L51" s="58"/>
      <c r="M51" s="58"/>
      <c r="N51" s="58"/>
      <c r="O51" s="58"/>
      <c r="P51" s="58"/>
      <c r="Q51" s="58"/>
      <c r="R51" s="58"/>
      <c r="S51" s="58"/>
      <c r="T51" s="58"/>
    </row>
    <row r="52" spans="1:26" ht="12.75" hidden="1" customHeight="1">
      <c r="A52" s="58"/>
      <c r="B52" s="58"/>
      <c r="C52" s="58"/>
      <c r="D52" s="58"/>
      <c r="E52" s="58"/>
      <c r="F52" s="58"/>
      <c r="G52" s="58"/>
      <c r="H52" s="58"/>
      <c r="I52" s="58"/>
      <c r="J52" s="58"/>
      <c r="K52" s="58"/>
      <c r="L52" s="58"/>
      <c r="M52" s="58"/>
      <c r="N52" s="58"/>
      <c r="O52" s="58"/>
      <c r="P52" s="58"/>
      <c r="Q52" s="58"/>
      <c r="R52" s="58"/>
      <c r="S52" s="58"/>
      <c r="T52" s="58"/>
    </row>
    <row r="53" spans="1:26" ht="18" customHeight="1" thickBot="1">
      <c r="A53" s="202" t="s">
        <v>58</v>
      </c>
      <c r="B53" s="202"/>
      <c r="C53" s="202"/>
      <c r="D53" s="202"/>
      <c r="E53" s="202"/>
      <c r="F53" s="1"/>
      <c r="G53" s="1"/>
      <c r="H53" s="1"/>
      <c r="I53" s="1"/>
      <c r="J53" s="1"/>
      <c r="K53" s="1"/>
      <c r="L53" s="1"/>
      <c r="M53" s="1" t="s">
        <v>59</v>
      </c>
      <c r="N53" s="1"/>
      <c r="O53" s="1"/>
      <c r="P53" s="1"/>
      <c r="Q53" s="1"/>
      <c r="R53" s="1"/>
      <c r="S53" s="1"/>
      <c r="T53" s="1"/>
      <c r="Z53" t="s">
        <v>60</v>
      </c>
    </row>
    <row r="54" spans="1:26" ht="16.5" thickTop="1" thickBot="1">
      <c r="A54" s="100" t="s">
        <v>61</v>
      </c>
      <c r="B54" s="203" t="s">
        <v>62</v>
      </c>
      <c r="C54" s="204"/>
      <c r="D54" s="204"/>
      <c r="E54" s="205" t="s">
        <v>63</v>
      </c>
      <c r="F54" s="205"/>
      <c r="G54" s="206" t="s">
        <v>64</v>
      </c>
      <c r="H54" s="206"/>
      <c r="I54" s="206" t="s">
        <v>65</v>
      </c>
      <c r="J54" s="206"/>
      <c r="K54" s="206" t="s">
        <v>66</v>
      </c>
      <c r="L54" s="206"/>
      <c r="M54" s="206" t="s">
        <v>67</v>
      </c>
      <c r="N54" s="206"/>
      <c r="O54" s="206" t="s">
        <v>68</v>
      </c>
      <c r="P54" s="206"/>
      <c r="Q54" s="206" t="s">
        <v>69</v>
      </c>
      <c r="R54" s="206"/>
      <c r="S54" s="206" t="s">
        <v>70</v>
      </c>
      <c r="T54" s="206"/>
      <c r="U54" s="206"/>
    </row>
    <row r="55" spans="1:26" ht="15.75" thickTop="1">
      <c r="A55" s="59">
        <v>1</v>
      </c>
      <c r="B55" s="185"/>
      <c r="C55" s="186"/>
      <c r="D55" s="186"/>
      <c r="E55" s="187"/>
      <c r="F55" s="188"/>
      <c r="G55" s="189"/>
      <c r="H55" s="190"/>
      <c r="I55" s="195"/>
      <c r="J55" s="196"/>
      <c r="K55" s="195"/>
      <c r="L55" s="196"/>
      <c r="M55" s="193"/>
      <c r="N55" s="193"/>
      <c r="O55" s="193"/>
      <c r="P55" s="193"/>
      <c r="Q55" s="193"/>
      <c r="R55" s="193"/>
      <c r="S55" s="194"/>
      <c r="T55" s="194"/>
      <c r="U55" s="194"/>
      <c r="V55" s="60" t="s">
        <v>71</v>
      </c>
    </row>
    <row r="56" spans="1:26">
      <c r="A56" s="61">
        <v>2</v>
      </c>
      <c r="B56" s="185"/>
      <c r="C56" s="186"/>
      <c r="D56" s="186"/>
      <c r="E56" s="187"/>
      <c r="F56" s="188"/>
      <c r="G56" s="189"/>
      <c r="H56" s="190"/>
      <c r="I56" s="195"/>
      <c r="J56" s="196"/>
      <c r="K56" s="195"/>
      <c r="L56" s="196"/>
      <c r="M56" s="193"/>
      <c r="N56" s="193"/>
      <c r="O56" s="193"/>
      <c r="P56" s="193"/>
      <c r="Q56" s="193"/>
      <c r="R56" s="193"/>
      <c r="S56" s="194"/>
      <c r="T56" s="194"/>
      <c r="U56" s="194"/>
      <c r="V56" s="60" t="s">
        <v>71</v>
      </c>
    </row>
    <row r="57" spans="1:26">
      <c r="A57" s="61">
        <v>3</v>
      </c>
      <c r="B57" s="185"/>
      <c r="C57" s="186"/>
      <c r="D57" s="186"/>
      <c r="E57" s="187"/>
      <c r="F57" s="188"/>
      <c r="G57" s="189"/>
      <c r="H57" s="190"/>
      <c r="I57" s="195"/>
      <c r="J57" s="196"/>
      <c r="K57" s="195"/>
      <c r="L57" s="196"/>
      <c r="M57" s="193"/>
      <c r="N57" s="193"/>
      <c r="O57" s="193"/>
      <c r="P57" s="193"/>
      <c r="Q57" s="193"/>
      <c r="R57" s="193"/>
      <c r="S57" s="194"/>
      <c r="T57" s="194"/>
      <c r="U57" s="194"/>
      <c r="V57" s="60" t="s">
        <v>16</v>
      </c>
    </row>
    <row r="58" spans="1:26">
      <c r="A58" s="61">
        <v>4</v>
      </c>
      <c r="B58" s="185"/>
      <c r="C58" s="186"/>
      <c r="D58" s="186"/>
      <c r="E58" s="187"/>
      <c r="F58" s="188"/>
      <c r="G58" s="189"/>
      <c r="H58" s="190"/>
      <c r="I58" s="195"/>
      <c r="J58" s="196"/>
      <c r="K58" s="193"/>
      <c r="L58" s="193"/>
      <c r="M58" s="193"/>
      <c r="N58" s="193"/>
      <c r="O58" s="193"/>
      <c r="P58" s="193"/>
      <c r="Q58" s="193"/>
      <c r="R58" s="193"/>
      <c r="S58" s="194"/>
      <c r="T58" s="194"/>
      <c r="U58" s="194"/>
      <c r="V58" s="60" t="s">
        <v>16</v>
      </c>
      <c r="X58" t="s">
        <v>56</v>
      </c>
    </row>
    <row r="59" spans="1:26">
      <c r="A59" s="61">
        <v>5</v>
      </c>
      <c r="B59" s="185"/>
      <c r="C59" s="186"/>
      <c r="D59" s="186"/>
      <c r="E59" s="187"/>
      <c r="F59" s="188"/>
      <c r="G59" s="189"/>
      <c r="H59" s="190"/>
      <c r="I59" s="195"/>
      <c r="J59" s="196"/>
      <c r="K59" s="193"/>
      <c r="L59" s="193"/>
      <c r="M59" s="193"/>
      <c r="N59" s="193"/>
      <c r="O59" s="193"/>
      <c r="P59" s="193"/>
      <c r="Q59" s="193"/>
      <c r="R59" s="193"/>
      <c r="S59" s="194"/>
      <c r="T59" s="194"/>
      <c r="U59" s="194"/>
      <c r="V59" s="60" t="s">
        <v>16</v>
      </c>
    </row>
    <row r="60" spans="1:26">
      <c r="A60" s="61">
        <v>6</v>
      </c>
      <c r="B60" s="185"/>
      <c r="C60" s="186"/>
      <c r="D60" s="186"/>
      <c r="E60" s="187"/>
      <c r="F60" s="188"/>
      <c r="G60" s="189"/>
      <c r="H60" s="190"/>
      <c r="I60" s="195"/>
      <c r="J60" s="196"/>
      <c r="K60" s="193"/>
      <c r="L60" s="193"/>
      <c r="M60" s="193"/>
      <c r="N60" s="193"/>
      <c r="O60" s="193"/>
      <c r="P60" s="193"/>
      <c r="Q60" s="193"/>
      <c r="R60" s="193"/>
      <c r="S60" s="194"/>
      <c r="T60" s="194"/>
      <c r="U60" s="194"/>
      <c r="V60" s="60" t="s">
        <v>16</v>
      </c>
    </row>
    <row r="61" spans="1:26">
      <c r="A61" s="61">
        <v>7</v>
      </c>
      <c r="B61" s="185"/>
      <c r="C61" s="186"/>
      <c r="D61" s="186"/>
      <c r="E61" s="187"/>
      <c r="F61" s="188"/>
      <c r="G61" s="189"/>
      <c r="H61" s="190"/>
      <c r="I61" s="195"/>
      <c r="J61" s="196"/>
      <c r="K61" s="193"/>
      <c r="L61" s="193"/>
      <c r="M61" s="193"/>
      <c r="N61" s="193"/>
      <c r="O61" s="193"/>
      <c r="P61" s="193"/>
      <c r="Q61" s="193"/>
      <c r="R61" s="193"/>
      <c r="S61" s="194"/>
      <c r="T61" s="194"/>
      <c r="U61" s="194"/>
      <c r="V61" s="60" t="s">
        <v>16</v>
      </c>
    </row>
    <row r="62" spans="1:26">
      <c r="A62" s="61">
        <v>8</v>
      </c>
      <c r="B62" s="185"/>
      <c r="C62" s="186"/>
      <c r="D62" s="186"/>
      <c r="E62" s="187"/>
      <c r="F62" s="188"/>
      <c r="G62" s="189"/>
      <c r="H62" s="190"/>
      <c r="I62" s="195"/>
      <c r="J62" s="196"/>
      <c r="K62" s="193"/>
      <c r="L62" s="193"/>
      <c r="M62" s="193"/>
      <c r="N62" s="193"/>
      <c r="O62" s="193"/>
      <c r="P62" s="193"/>
      <c r="Q62" s="193"/>
      <c r="R62" s="193"/>
      <c r="S62" s="194"/>
      <c r="T62" s="194"/>
      <c r="U62" s="194"/>
      <c r="V62" s="60" t="s">
        <v>71</v>
      </c>
    </row>
    <row r="63" spans="1:26">
      <c r="A63" s="61">
        <v>9</v>
      </c>
      <c r="B63" s="185"/>
      <c r="C63" s="186"/>
      <c r="D63" s="186"/>
      <c r="E63" s="187"/>
      <c r="F63" s="188"/>
      <c r="G63" s="189"/>
      <c r="H63" s="190"/>
      <c r="I63" s="195"/>
      <c r="J63" s="196"/>
      <c r="K63" s="192"/>
      <c r="L63" s="192"/>
      <c r="M63" s="193"/>
      <c r="N63" s="193"/>
      <c r="O63" s="193"/>
      <c r="P63" s="193"/>
      <c r="Q63" s="193"/>
      <c r="R63" s="193"/>
      <c r="S63" s="194"/>
      <c r="T63" s="194"/>
      <c r="U63" s="194"/>
      <c r="V63" s="60" t="s">
        <v>16</v>
      </c>
    </row>
    <row r="64" spans="1:26">
      <c r="A64" s="61">
        <v>10</v>
      </c>
      <c r="B64" s="185"/>
      <c r="C64" s="186"/>
      <c r="D64" s="186"/>
      <c r="E64" s="187"/>
      <c r="F64" s="188"/>
      <c r="G64" s="189"/>
      <c r="H64" s="190"/>
      <c r="I64" s="195"/>
      <c r="J64" s="196"/>
      <c r="K64" s="192"/>
      <c r="L64" s="192"/>
      <c r="M64" s="193"/>
      <c r="N64" s="193"/>
      <c r="O64" s="193"/>
      <c r="P64" s="193"/>
      <c r="Q64" s="193"/>
      <c r="R64" s="193"/>
      <c r="S64" s="194"/>
      <c r="T64" s="194"/>
      <c r="U64" s="194"/>
      <c r="V64" s="60" t="s">
        <v>16</v>
      </c>
    </row>
    <row r="65" spans="1:22">
      <c r="A65" s="61">
        <v>11</v>
      </c>
      <c r="B65" s="185"/>
      <c r="C65" s="186"/>
      <c r="D65" s="186"/>
      <c r="E65" s="187"/>
      <c r="F65" s="188"/>
      <c r="G65" s="189"/>
      <c r="H65" s="190"/>
      <c r="I65" s="195"/>
      <c r="J65" s="196"/>
      <c r="K65" s="192"/>
      <c r="L65" s="192"/>
      <c r="M65" s="193"/>
      <c r="N65" s="193"/>
      <c r="O65" s="193"/>
      <c r="P65" s="193"/>
      <c r="Q65" s="193"/>
      <c r="R65" s="193"/>
      <c r="S65" s="194"/>
      <c r="T65" s="194"/>
      <c r="U65" s="194"/>
      <c r="V65" s="60" t="s">
        <v>16</v>
      </c>
    </row>
    <row r="66" spans="1:22">
      <c r="A66" s="61">
        <v>12</v>
      </c>
      <c r="B66" s="185"/>
      <c r="C66" s="186"/>
      <c r="D66" s="186"/>
      <c r="E66" s="187"/>
      <c r="F66" s="188"/>
      <c r="G66" s="189"/>
      <c r="H66" s="190"/>
      <c r="I66" s="191"/>
      <c r="J66" s="191"/>
      <c r="K66" s="192"/>
      <c r="L66" s="192"/>
      <c r="M66" s="193"/>
      <c r="N66" s="193"/>
      <c r="O66" s="193"/>
      <c r="P66" s="193"/>
      <c r="Q66" s="193"/>
      <c r="R66" s="193"/>
      <c r="S66" s="194"/>
      <c r="T66" s="194"/>
      <c r="U66" s="194"/>
      <c r="V66" s="60"/>
    </row>
    <row r="67" spans="1:22">
      <c r="A67" s="61">
        <v>13</v>
      </c>
      <c r="B67" s="185"/>
      <c r="C67" s="186"/>
      <c r="D67" s="186"/>
      <c r="E67" s="187"/>
      <c r="F67" s="188"/>
      <c r="G67" s="189"/>
      <c r="H67" s="190"/>
      <c r="I67" s="191"/>
      <c r="J67" s="191"/>
      <c r="K67" s="192"/>
      <c r="L67" s="192"/>
      <c r="M67" s="193"/>
      <c r="N67" s="193"/>
      <c r="O67" s="193"/>
      <c r="P67" s="193"/>
      <c r="Q67" s="193"/>
      <c r="R67" s="193"/>
      <c r="S67" s="194"/>
      <c r="T67" s="194"/>
      <c r="U67" s="194"/>
      <c r="V67" s="60"/>
    </row>
    <row r="68" spans="1:22">
      <c r="A68" s="61">
        <v>14</v>
      </c>
      <c r="B68" s="185"/>
      <c r="C68" s="186"/>
      <c r="D68" s="186"/>
      <c r="E68" s="187"/>
      <c r="F68" s="188"/>
      <c r="G68" s="189"/>
      <c r="H68" s="190"/>
      <c r="I68" s="191"/>
      <c r="J68" s="191"/>
      <c r="K68" s="192"/>
      <c r="L68" s="192"/>
      <c r="M68" s="193"/>
      <c r="N68" s="193"/>
      <c r="O68" s="193"/>
      <c r="P68" s="193"/>
      <c r="Q68" s="193"/>
      <c r="R68" s="193"/>
      <c r="S68" s="194"/>
      <c r="T68" s="194"/>
      <c r="U68" s="194"/>
      <c r="V68" s="60"/>
    </row>
    <row r="69" spans="1:22">
      <c r="A69" s="61">
        <v>15</v>
      </c>
      <c r="B69" s="185"/>
      <c r="C69" s="186"/>
      <c r="D69" s="186"/>
      <c r="E69" s="187"/>
      <c r="F69" s="188"/>
      <c r="G69" s="189"/>
      <c r="H69" s="190"/>
      <c r="I69" s="191"/>
      <c r="J69" s="191"/>
      <c r="K69" s="192"/>
      <c r="L69" s="192"/>
      <c r="M69" s="193"/>
      <c r="N69" s="193"/>
      <c r="O69" s="193"/>
      <c r="P69" s="193"/>
      <c r="Q69" s="193"/>
      <c r="R69" s="193"/>
      <c r="S69" s="194"/>
      <c r="T69" s="194"/>
      <c r="U69" s="194"/>
      <c r="V69" s="60"/>
    </row>
    <row r="70" spans="1:22">
      <c r="A70" s="61">
        <v>16</v>
      </c>
      <c r="B70" s="185"/>
      <c r="C70" s="186"/>
      <c r="D70" s="186"/>
      <c r="E70" s="187"/>
      <c r="F70" s="188"/>
      <c r="G70" s="189"/>
      <c r="H70" s="190"/>
      <c r="I70" s="191"/>
      <c r="J70" s="191"/>
      <c r="K70" s="192"/>
      <c r="L70" s="192"/>
      <c r="M70" s="193"/>
      <c r="N70" s="193"/>
      <c r="O70" s="193"/>
      <c r="P70" s="193"/>
      <c r="Q70" s="193"/>
      <c r="R70" s="193"/>
      <c r="S70" s="194"/>
      <c r="T70" s="194"/>
      <c r="U70" s="194"/>
      <c r="V70" s="60"/>
    </row>
    <row r="71" spans="1:22">
      <c r="A71" s="61">
        <v>17</v>
      </c>
      <c r="B71" s="185"/>
      <c r="C71" s="186"/>
      <c r="D71" s="186"/>
      <c r="E71" s="187"/>
      <c r="F71" s="188"/>
      <c r="G71" s="189"/>
      <c r="H71" s="190"/>
      <c r="I71" s="191"/>
      <c r="J71" s="191"/>
      <c r="K71" s="192"/>
      <c r="L71" s="192"/>
      <c r="M71" s="193"/>
      <c r="N71" s="193"/>
      <c r="O71" s="193"/>
      <c r="P71" s="193"/>
      <c r="Q71" s="193"/>
      <c r="R71" s="193"/>
      <c r="S71" s="194"/>
      <c r="T71" s="194"/>
      <c r="U71" s="194"/>
      <c r="V71" s="60"/>
    </row>
    <row r="72" spans="1:22">
      <c r="A72" s="61">
        <v>18</v>
      </c>
      <c r="B72" s="185"/>
      <c r="C72" s="186"/>
      <c r="D72" s="186"/>
      <c r="E72" s="187"/>
      <c r="F72" s="188"/>
      <c r="G72" s="189"/>
      <c r="H72" s="190"/>
      <c r="I72" s="191"/>
      <c r="J72" s="191"/>
      <c r="K72" s="192"/>
      <c r="L72" s="192"/>
      <c r="M72" s="193"/>
      <c r="N72" s="193"/>
      <c r="O72" s="193"/>
      <c r="P72" s="193"/>
      <c r="Q72" s="193"/>
      <c r="R72" s="193"/>
      <c r="S72" s="194"/>
      <c r="T72" s="194"/>
      <c r="U72" s="194"/>
      <c r="V72" s="60"/>
    </row>
    <row r="73" spans="1:22">
      <c r="A73" s="61">
        <v>19</v>
      </c>
      <c r="B73" s="185"/>
      <c r="C73" s="186"/>
      <c r="D73" s="186"/>
      <c r="E73" s="187"/>
      <c r="F73" s="188"/>
      <c r="G73" s="189"/>
      <c r="H73" s="190"/>
      <c r="I73" s="191"/>
      <c r="J73" s="191"/>
      <c r="K73" s="192"/>
      <c r="L73" s="192"/>
      <c r="M73" s="193"/>
      <c r="N73" s="193"/>
      <c r="O73" s="193"/>
      <c r="P73" s="193"/>
      <c r="Q73" s="193"/>
      <c r="R73" s="193"/>
      <c r="S73" s="194"/>
      <c r="T73" s="194"/>
      <c r="U73" s="194"/>
      <c r="V73" s="60"/>
    </row>
    <row r="74" spans="1:22">
      <c r="A74" s="61">
        <v>20</v>
      </c>
      <c r="B74" s="185"/>
      <c r="C74" s="186"/>
      <c r="D74" s="186"/>
      <c r="E74" s="187"/>
      <c r="F74" s="188"/>
      <c r="G74" s="189"/>
      <c r="H74" s="190"/>
      <c r="I74" s="191"/>
      <c r="J74" s="191"/>
      <c r="K74" s="192"/>
      <c r="L74" s="192"/>
      <c r="M74" s="193"/>
      <c r="N74" s="193"/>
      <c r="O74" s="193"/>
      <c r="P74" s="193"/>
      <c r="Q74" s="193"/>
      <c r="R74" s="193"/>
      <c r="S74" s="194"/>
      <c r="T74" s="194"/>
      <c r="U74" s="194"/>
      <c r="V74" s="60"/>
    </row>
    <row r="75" spans="1:22">
      <c r="A75" s="61">
        <v>21</v>
      </c>
      <c r="B75" s="185"/>
      <c r="C75" s="186"/>
      <c r="D75" s="186"/>
      <c r="E75" s="187"/>
      <c r="F75" s="188"/>
      <c r="G75" s="189"/>
      <c r="H75" s="190"/>
      <c r="I75" s="191"/>
      <c r="J75" s="191"/>
      <c r="K75" s="192"/>
      <c r="L75" s="192"/>
      <c r="M75" s="193"/>
      <c r="N75" s="193"/>
      <c r="O75" s="193"/>
      <c r="P75" s="193"/>
      <c r="Q75" s="193"/>
      <c r="R75" s="193"/>
      <c r="S75" s="194"/>
      <c r="T75" s="194"/>
      <c r="U75" s="194"/>
      <c r="V75" s="60"/>
    </row>
    <row r="76" spans="1:22">
      <c r="A76" s="61">
        <v>22</v>
      </c>
      <c r="B76" s="185"/>
      <c r="C76" s="186"/>
      <c r="D76" s="186"/>
      <c r="E76" s="187"/>
      <c r="F76" s="188"/>
      <c r="G76" s="189"/>
      <c r="H76" s="190"/>
      <c r="I76" s="191"/>
      <c r="J76" s="191"/>
      <c r="K76" s="192"/>
      <c r="L76" s="192"/>
      <c r="M76" s="193"/>
      <c r="N76" s="193"/>
      <c r="O76" s="193"/>
      <c r="P76" s="193"/>
      <c r="Q76" s="194"/>
      <c r="R76" s="194"/>
      <c r="S76" s="194"/>
      <c r="T76" s="194"/>
      <c r="U76" s="194"/>
      <c r="V76" s="60"/>
    </row>
    <row r="77" spans="1:22">
      <c r="A77" s="61">
        <v>23</v>
      </c>
      <c r="B77" s="185"/>
      <c r="C77" s="186"/>
      <c r="D77" s="186"/>
      <c r="E77" s="187"/>
      <c r="F77" s="188"/>
      <c r="G77" s="189"/>
      <c r="H77" s="190"/>
      <c r="I77" s="191"/>
      <c r="J77" s="191"/>
      <c r="K77" s="192"/>
      <c r="L77" s="192"/>
      <c r="M77" s="193"/>
      <c r="N77" s="193"/>
      <c r="O77" s="193"/>
      <c r="P77" s="193"/>
      <c r="Q77" s="194"/>
      <c r="R77" s="194"/>
      <c r="S77" s="194"/>
      <c r="T77" s="194"/>
      <c r="U77" s="194"/>
      <c r="V77" s="60"/>
    </row>
    <row r="78" spans="1:22">
      <c r="A78" s="61">
        <v>24</v>
      </c>
      <c r="B78" s="185"/>
      <c r="C78" s="186"/>
      <c r="D78" s="186"/>
      <c r="E78" s="187"/>
      <c r="F78" s="188"/>
      <c r="G78" s="189"/>
      <c r="H78" s="190"/>
      <c r="I78" s="191"/>
      <c r="J78" s="191"/>
      <c r="K78" s="192"/>
      <c r="L78" s="192"/>
      <c r="M78" s="193"/>
      <c r="N78" s="193"/>
      <c r="O78" s="193"/>
      <c r="P78" s="193"/>
      <c r="Q78" s="194"/>
      <c r="R78" s="194"/>
      <c r="S78" s="194"/>
      <c r="T78" s="194"/>
      <c r="U78" s="194"/>
      <c r="V78" s="60"/>
    </row>
    <row r="79" spans="1:22">
      <c r="A79" s="58"/>
      <c r="B79" s="58"/>
      <c r="C79" s="58"/>
      <c r="D79" s="58"/>
      <c r="E79" s="58"/>
      <c r="F79" s="58"/>
      <c r="G79" s="58"/>
      <c r="H79" s="58"/>
      <c r="I79" s="58"/>
      <c r="J79" s="58"/>
      <c r="K79" s="58"/>
      <c r="L79" s="58"/>
      <c r="M79" s="58"/>
      <c r="N79" s="58"/>
      <c r="O79" s="58"/>
      <c r="P79" s="58"/>
      <c r="Q79" s="58"/>
      <c r="R79" s="58"/>
      <c r="S79" s="58"/>
      <c r="T79" s="58"/>
    </row>
    <row r="80" spans="1:22" ht="15.75" thickBot="1">
      <c r="A80" s="175" t="s">
        <v>72</v>
      </c>
      <c r="B80" s="175"/>
      <c r="C80" s="175"/>
      <c r="D80" s="175"/>
      <c r="E80" s="175"/>
      <c r="F80" s="175"/>
      <c r="G80" s="175"/>
    </row>
    <row r="81" spans="1:20" ht="16.5" thickTop="1" thickBot="1">
      <c r="A81" s="62">
        <v>1</v>
      </c>
      <c r="B81" s="156" t="s">
        <v>73</v>
      </c>
      <c r="C81" s="156"/>
      <c r="D81" s="156"/>
      <c r="E81" s="149"/>
      <c r="F81" s="149"/>
      <c r="G81" s="149"/>
      <c r="H81" s="149"/>
      <c r="I81" s="149"/>
      <c r="J81" s="149"/>
      <c r="K81" s="149"/>
      <c r="L81" s="149"/>
      <c r="M81" s="149"/>
      <c r="N81" s="149"/>
      <c r="O81" s="149"/>
      <c r="P81" s="149"/>
      <c r="Q81" s="149"/>
      <c r="R81" s="149"/>
      <c r="S81" s="149"/>
      <c r="T81" s="149"/>
    </row>
    <row r="82" spans="1:20" ht="16.5" thickTop="1" thickBot="1">
      <c r="A82" s="62">
        <v>2</v>
      </c>
      <c r="B82" s="156" t="s">
        <v>74</v>
      </c>
      <c r="C82" s="156" t="s">
        <v>74</v>
      </c>
      <c r="D82" s="156"/>
      <c r="E82" s="176"/>
      <c r="F82" s="177"/>
      <c r="G82" s="177"/>
      <c r="H82" s="177"/>
      <c r="I82" s="177"/>
      <c r="J82" s="177"/>
      <c r="K82" s="177"/>
      <c r="L82" s="177"/>
      <c r="M82" s="177"/>
      <c r="N82" s="177"/>
      <c r="O82" s="177"/>
      <c r="P82" s="177"/>
      <c r="Q82" s="177"/>
      <c r="R82" s="177"/>
      <c r="S82" s="177"/>
      <c r="T82" s="178"/>
    </row>
    <row r="83" spans="1:20" ht="16.5" thickTop="1" thickBot="1">
      <c r="A83" s="62">
        <v>3</v>
      </c>
      <c r="B83" s="156" t="s">
        <v>75</v>
      </c>
      <c r="C83" s="156" t="s">
        <v>75</v>
      </c>
      <c r="D83" s="156"/>
      <c r="E83" s="99"/>
      <c r="F83" s="179" t="s">
        <v>76</v>
      </c>
      <c r="G83" s="179"/>
      <c r="H83" s="180"/>
      <c r="I83" s="180"/>
      <c r="J83" s="63" t="s">
        <v>63</v>
      </c>
      <c r="K83" s="64"/>
      <c r="L83" s="181" t="s">
        <v>77</v>
      </c>
      <c r="M83" s="182"/>
      <c r="N83" s="183"/>
      <c r="O83" s="183"/>
      <c r="P83" s="184"/>
      <c r="Q83" s="153" t="s">
        <v>78</v>
      </c>
      <c r="R83" s="153"/>
      <c r="S83" s="154" t="s">
        <v>79</v>
      </c>
      <c r="T83" s="155"/>
    </row>
    <row r="84" spans="1:20" ht="16.5" thickTop="1" thickBot="1">
      <c r="A84" s="62">
        <v>4</v>
      </c>
      <c r="B84" s="156" t="s">
        <v>80</v>
      </c>
      <c r="C84" s="157" t="s">
        <v>75</v>
      </c>
      <c r="D84" s="157"/>
      <c r="E84" s="158"/>
      <c r="F84" s="159"/>
      <c r="G84" s="159"/>
      <c r="H84" s="159"/>
      <c r="I84" s="159"/>
      <c r="J84" s="159"/>
      <c r="K84" s="159"/>
      <c r="L84" s="159"/>
      <c r="M84" s="159"/>
      <c r="N84" s="159"/>
      <c r="O84" s="159"/>
      <c r="P84" s="159"/>
      <c r="Q84" s="159"/>
      <c r="R84" s="159"/>
      <c r="S84" s="159"/>
      <c r="T84" s="159"/>
    </row>
    <row r="85" spans="1:20" ht="18" customHeight="1" thickTop="1" thickBot="1">
      <c r="A85" s="62">
        <v>5</v>
      </c>
      <c r="B85" s="160" t="s">
        <v>81</v>
      </c>
      <c r="C85" s="161"/>
      <c r="D85" s="162"/>
      <c r="E85" s="169"/>
      <c r="F85" s="170"/>
      <c r="G85" s="170"/>
      <c r="H85" s="170"/>
      <c r="I85" s="170"/>
      <c r="J85" s="170"/>
      <c r="K85" s="170"/>
      <c r="L85" s="170"/>
      <c r="M85" s="170"/>
      <c r="N85" s="170"/>
      <c r="O85" s="170"/>
      <c r="P85" s="170"/>
      <c r="Q85" s="170"/>
      <c r="R85" s="170"/>
      <c r="S85" s="170"/>
      <c r="T85" s="171"/>
    </row>
    <row r="86" spans="1:20" ht="17.25" customHeight="1" thickTop="1" thickBot="1">
      <c r="A86" s="62"/>
      <c r="B86" s="163"/>
      <c r="C86" s="164"/>
      <c r="D86" s="165"/>
      <c r="E86" s="169"/>
      <c r="F86" s="170"/>
      <c r="G86" s="170"/>
      <c r="H86" s="170"/>
      <c r="I86" s="170"/>
      <c r="J86" s="170"/>
      <c r="K86" s="170"/>
      <c r="L86" s="170"/>
      <c r="M86" s="170"/>
      <c r="N86" s="170"/>
      <c r="O86" s="170"/>
      <c r="P86" s="170"/>
      <c r="Q86" s="170"/>
      <c r="R86" s="170"/>
      <c r="S86" s="170"/>
      <c r="T86" s="171"/>
    </row>
    <row r="87" spans="1:20" ht="16.5" customHeight="1" thickTop="1" thickBot="1">
      <c r="A87" s="62"/>
      <c r="B87" s="163"/>
      <c r="C87" s="164"/>
      <c r="D87" s="165"/>
      <c r="E87" s="169"/>
      <c r="F87" s="170"/>
      <c r="G87" s="170"/>
      <c r="H87" s="170"/>
      <c r="I87" s="170"/>
      <c r="J87" s="170"/>
      <c r="K87" s="170"/>
      <c r="L87" s="170"/>
      <c r="M87" s="170"/>
      <c r="N87" s="170"/>
      <c r="O87" s="170"/>
      <c r="P87" s="170"/>
      <c r="Q87" s="170"/>
      <c r="R87" s="170"/>
      <c r="S87" s="170"/>
      <c r="T87" s="171"/>
    </row>
    <row r="88" spans="1:20" ht="15.75" customHeight="1" thickTop="1" thickBot="1">
      <c r="A88" s="62"/>
      <c r="B88" s="166"/>
      <c r="C88" s="167"/>
      <c r="D88" s="168"/>
      <c r="E88" s="172"/>
      <c r="F88" s="173"/>
      <c r="G88" s="173"/>
      <c r="H88" s="173"/>
      <c r="I88" s="173"/>
      <c r="J88" s="173"/>
      <c r="K88" s="173"/>
      <c r="L88" s="173"/>
      <c r="M88" s="173"/>
      <c r="N88" s="173"/>
      <c r="O88" s="173"/>
      <c r="P88" s="173"/>
      <c r="Q88" s="173"/>
      <c r="R88" s="173"/>
      <c r="S88" s="173"/>
      <c r="T88" s="174"/>
    </row>
    <row r="89" spans="1:20" ht="16.5" thickTop="1" thickBot="1">
      <c r="A89" s="9"/>
      <c r="B89" s="9"/>
      <c r="C89" s="9"/>
      <c r="D89" s="1"/>
      <c r="E89" s="1"/>
      <c r="F89" s="1"/>
      <c r="G89" s="1"/>
      <c r="H89" s="1"/>
      <c r="I89" s="1"/>
      <c r="J89" s="1"/>
      <c r="K89" s="1"/>
      <c r="L89" s="1"/>
      <c r="M89" s="1"/>
      <c r="N89" s="1"/>
      <c r="O89" s="1"/>
      <c r="P89" s="1"/>
      <c r="Q89" s="1"/>
      <c r="R89" s="1"/>
      <c r="S89" s="1"/>
    </row>
    <row r="90" spans="1:20" ht="16.5" thickTop="1" thickBot="1">
      <c r="A90" s="9"/>
      <c r="B90" s="149" t="s">
        <v>82</v>
      </c>
      <c r="C90" s="149"/>
      <c r="D90" s="149"/>
      <c r="E90" s="149"/>
      <c r="F90" s="149"/>
      <c r="G90" s="149"/>
      <c r="H90" s="150">
        <v>166</v>
      </c>
      <c r="I90" s="151"/>
      <c r="J90" s="65"/>
      <c r="L90" s="152" t="s">
        <v>83</v>
      </c>
      <c r="M90" s="152"/>
      <c r="N90" s="152"/>
      <c r="O90" s="152" t="s">
        <v>84</v>
      </c>
      <c r="P90" s="152"/>
      <c r="Q90" s="152" t="s">
        <v>9</v>
      </c>
      <c r="R90" s="152"/>
      <c r="S90" s="152" t="s">
        <v>85</v>
      </c>
      <c r="T90" s="152"/>
    </row>
    <row r="91" spans="1:20" ht="16.5" thickTop="1" thickBot="1">
      <c r="A91" s="9"/>
      <c r="B91" s="149" t="s">
        <v>86</v>
      </c>
      <c r="C91" s="149"/>
      <c r="D91" s="149"/>
      <c r="E91" s="149"/>
      <c r="F91" s="149"/>
      <c r="G91" s="149"/>
      <c r="H91" s="150">
        <v>0</v>
      </c>
      <c r="I91" s="151"/>
      <c r="J91" s="65"/>
      <c r="L91" s="142" t="s">
        <v>87</v>
      </c>
      <c r="M91" s="142"/>
      <c r="N91" s="142"/>
      <c r="O91" s="143">
        <v>9</v>
      </c>
      <c r="P91" s="144"/>
      <c r="Q91" s="143">
        <f>COUNTA(A29:A39)</f>
        <v>1</v>
      </c>
      <c r="R91" s="144"/>
      <c r="S91" s="145">
        <f>Q91*100/O91</f>
        <v>11.111111111111111</v>
      </c>
      <c r="T91" s="146"/>
    </row>
    <row r="92" spans="1:20" ht="16.5" thickTop="1" thickBot="1">
      <c r="A92" s="9"/>
      <c r="B92" s="149" t="s">
        <v>88</v>
      </c>
      <c r="C92" s="149"/>
      <c r="D92" s="149"/>
      <c r="E92" s="149"/>
      <c r="F92" s="149"/>
      <c r="G92" s="149"/>
      <c r="H92" s="150">
        <v>0</v>
      </c>
      <c r="I92" s="151"/>
      <c r="J92" s="65"/>
      <c r="L92" s="142" t="s">
        <v>89</v>
      </c>
      <c r="M92" s="142"/>
      <c r="N92" s="142"/>
      <c r="O92" s="143">
        <v>1</v>
      </c>
      <c r="P92" s="144"/>
      <c r="Q92" s="143">
        <f>COUNTA(A45:A49)</f>
        <v>0</v>
      </c>
      <c r="R92" s="144"/>
      <c r="S92" s="145">
        <f>Q92*100/3</f>
        <v>0</v>
      </c>
      <c r="T92" s="146"/>
    </row>
    <row r="93" spans="1:20" ht="16.5" thickTop="1" thickBot="1">
      <c r="A93" s="9"/>
      <c r="L93" s="142" t="s">
        <v>90</v>
      </c>
      <c r="M93" s="142"/>
      <c r="N93" s="142"/>
      <c r="O93" s="143">
        <f>K26</f>
        <v>166</v>
      </c>
      <c r="P93" s="144"/>
      <c r="Q93" s="143">
        <f>COUNTA(B55:B78)</f>
        <v>0</v>
      </c>
      <c r="R93" s="144"/>
      <c r="S93" s="145">
        <f>Q93*100/339</f>
        <v>0</v>
      </c>
      <c r="T93" s="146"/>
    </row>
    <row r="94" spans="1:20" ht="15.75" thickTop="1">
      <c r="A94" s="58"/>
      <c r="B94" s="147" t="s">
        <v>91</v>
      </c>
      <c r="C94" s="147"/>
      <c r="D94" s="147"/>
      <c r="E94" s="147"/>
      <c r="F94" s="148" t="s">
        <v>92</v>
      </c>
      <c r="G94" s="148"/>
      <c r="H94" s="148"/>
      <c r="I94" s="148"/>
      <c r="J94" s="148"/>
      <c r="K94" s="148"/>
      <c r="L94" s="148"/>
      <c r="M94" s="148"/>
      <c r="N94" s="148"/>
      <c r="O94" s="148"/>
      <c r="P94" s="147" t="s">
        <v>93</v>
      </c>
      <c r="Q94" s="147"/>
      <c r="R94" s="147"/>
      <c r="S94" s="147"/>
      <c r="T94" s="58"/>
    </row>
    <row r="95" spans="1:20" ht="15" customHeight="1">
      <c r="A95" s="58"/>
      <c r="B95" s="128" t="s">
        <v>94</v>
      </c>
      <c r="C95" s="129"/>
      <c r="D95" s="129"/>
      <c r="E95" s="130"/>
      <c r="F95" s="66">
        <v>-1</v>
      </c>
      <c r="G95" s="137" t="s">
        <v>138</v>
      </c>
      <c r="H95" s="137"/>
      <c r="I95" s="137"/>
      <c r="J95" s="137"/>
      <c r="K95" s="137"/>
      <c r="L95" s="137"/>
      <c r="M95" s="137"/>
      <c r="N95" s="137"/>
      <c r="O95" s="138"/>
      <c r="P95" s="128" t="s">
        <v>94</v>
      </c>
      <c r="Q95" s="129"/>
      <c r="R95" s="129"/>
      <c r="S95" s="130"/>
      <c r="T95" s="58"/>
    </row>
    <row r="96" spans="1:20" ht="15" customHeight="1">
      <c r="A96" s="58"/>
      <c r="B96" s="131"/>
      <c r="C96" s="132"/>
      <c r="D96" s="132"/>
      <c r="E96" s="133"/>
      <c r="F96" s="67">
        <v>-2</v>
      </c>
      <c r="G96" s="137" t="s">
        <v>138</v>
      </c>
      <c r="H96" s="137"/>
      <c r="I96" s="137"/>
      <c r="J96" s="137"/>
      <c r="K96" s="137"/>
      <c r="L96" s="137"/>
      <c r="M96" s="137"/>
      <c r="N96" s="137"/>
      <c r="O96" s="138"/>
      <c r="P96" s="131"/>
      <c r="Q96" s="132"/>
      <c r="R96" s="132"/>
      <c r="S96" s="133"/>
      <c r="T96" s="58"/>
    </row>
    <row r="97" spans="1:20" ht="15" customHeight="1">
      <c r="A97" s="9"/>
      <c r="B97" s="131"/>
      <c r="C97" s="132"/>
      <c r="D97" s="132"/>
      <c r="E97" s="133"/>
      <c r="F97" s="67">
        <v>-3</v>
      </c>
      <c r="G97" s="137" t="s">
        <v>138</v>
      </c>
      <c r="H97" s="137"/>
      <c r="I97" s="137"/>
      <c r="J97" s="137"/>
      <c r="K97" s="137"/>
      <c r="L97" s="137"/>
      <c r="M97" s="137"/>
      <c r="N97" s="137"/>
      <c r="O97" s="138"/>
      <c r="P97" s="131"/>
      <c r="Q97" s="132"/>
      <c r="R97" s="132"/>
      <c r="S97" s="133"/>
      <c r="T97" s="1"/>
    </row>
    <row r="98" spans="1:20">
      <c r="A98" s="58"/>
      <c r="B98" s="134"/>
      <c r="C98" s="135"/>
      <c r="D98" s="135"/>
      <c r="E98" s="136"/>
      <c r="F98" s="139"/>
      <c r="G98" s="140"/>
      <c r="H98" s="140"/>
      <c r="I98" s="140"/>
      <c r="J98" s="140"/>
      <c r="K98" s="140"/>
      <c r="L98" s="140"/>
      <c r="M98" s="140"/>
      <c r="N98" s="140"/>
      <c r="O98" s="141"/>
      <c r="P98" s="134"/>
      <c r="Q98" s="135"/>
      <c r="R98" s="135"/>
      <c r="S98" s="136"/>
      <c r="T98" s="58"/>
    </row>
    <row r="99" spans="1:20">
      <c r="A99" s="58"/>
      <c r="B99" s="58"/>
      <c r="C99" s="58"/>
      <c r="D99" s="58"/>
      <c r="E99" s="58"/>
      <c r="F99" s="58"/>
      <c r="G99" s="58"/>
      <c r="H99" s="58"/>
      <c r="I99" s="58"/>
      <c r="J99" s="58"/>
      <c r="K99" s="58"/>
      <c r="L99" s="58"/>
      <c r="M99" s="58"/>
      <c r="N99" s="58"/>
      <c r="O99" s="58"/>
      <c r="P99" s="58"/>
      <c r="Q99" s="58"/>
      <c r="R99" s="58"/>
      <c r="S99" s="58"/>
      <c r="T99" s="58"/>
    </row>
    <row r="100" spans="1:20">
      <c r="A100" s="58"/>
      <c r="B100" s="58"/>
      <c r="C100" s="58"/>
      <c r="D100" s="58"/>
      <c r="E100" s="58"/>
      <c r="F100" s="58"/>
      <c r="G100" s="58"/>
      <c r="H100" s="58"/>
      <c r="I100" s="58"/>
      <c r="J100" s="58"/>
      <c r="K100" s="58"/>
      <c r="L100" s="58"/>
      <c r="M100" s="58"/>
      <c r="N100" s="58"/>
      <c r="O100" s="58"/>
      <c r="P100" s="58"/>
      <c r="Q100" s="58"/>
      <c r="R100" s="58"/>
      <c r="S100" s="58"/>
      <c r="T100" s="58"/>
    </row>
    <row r="101" spans="1:20">
      <c r="A101" s="58"/>
      <c r="B101" s="58"/>
      <c r="C101" s="58"/>
      <c r="D101" s="58"/>
      <c r="E101" s="58"/>
      <c r="F101" s="58"/>
      <c r="G101" s="58"/>
      <c r="H101" s="58"/>
      <c r="I101" s="58"/>
      <c r="J101" s="58"/>
      <c r="K101" s="58"/>
      <c r="L101" s="58"/>
      <c r="M101" s="58"/>
      <c r="N101" s="58"/>
      <c r="O101" s="58"/>
      <c r="P101" s="58"/>
      <c r="Q101" s="58"/>
      <c r="R101" s="58"/>
      <c r="S101" s="58"/>
      <c r="T101" s="58"/>
    </row>
    <row r="102" spans="1:20">
      <c r="A102" s="58"/>
      <c r="B102" s="58"/>
      <c r="C102" s="58"/>
      <c r="D102" s="58"/>
      <c r="E102" s="58"/>
      <c r="F102" s="58"/>
      <c r="G102" s="58"/>
      <c r="H102" s="58"/>
      <c r="I102" s="58"/>
      <c r="J102" s="58"/>
      <c r="K102" s="58"/>
      <c r="L102" s="58"/>
      <c r="M102" s="58"/>
      <c r="N102" s="58"/>
      <c r="O102" s="58"/>
      <c r="P102" s="58"/>
      <c r="Q102" s="58"/>
      <c r="R102" s="58"/>
      <c r="S102" s="58"/>
      <c r="T102" s="58"/>
    </row>
    <row r="103" spans="1:20">
      <c r="A103" s="58"/>
      <c r="B103" s="58"/>
      <c r="C103" s="58"/>
      <c r="D103" s="58"/>
      <c r="E103" s="58"/>
      <c r="F103" s="58"/>
      <c r="G103" s="58"/>
      <c r="H103" s="58"/>
      <c r="I103" s="58"/>
      <c r="J103" s="58"/>
      <c r="K103" s="58"/>
      <c r="L103" s="58"/>
      <c r="M103" s="58"/>
      <c r="N103" s="58"/>
      <c r="O103" s="58"/>
      <c r="P103" s="58"/>
      <c r="Q103" s="58"/>
      <c r="R103" s="58"/>
      <c r="S103" s="58"/>
      <c r="T103" s="58"/>
    </row>
    <row r="104" spans="1:20">
      <c r="A104" s="58"/>
      <c r="B104" s="58"/>
      <c r="C104" s="58"/>
      <c r="D104" s="58"/>
      <c r="E104" s="58"/>
      <c r="F104" s="58"/>
      <c r="G104" s="58"/>
      <c r="H104" s="58"/>
      <c r="I104" s="58"/>
      <c r="J104" s="58"/>
      <c r="K104" s="58"/>
      <c r="L104" s="58"/>
      <c r="M104" s="58"/>
      <c r="N104" s="58"/>
      <c r="O104" s="58"/>
      <c r="P104" s="58"/>
      <c r="Q104" s="58"/>
      <c r="R104" s="58"/>
      <c r="S104" s="58"/>
      <c r="T104" s="58"/>
    </row>
    <row r="105" spans="1:20">
      <c r="A105" s="58"/>
      <c r="B105" s="58"/>
      <c r="C105" s="58"/>
      <c r="D105" s="58"/>
      <c r="E105" s="58"/>
      <c r="F105" s="58"/>
      <c r="G105" s="58"/>
      <c r="H105" s="58"/>
      <c r="I105" s="58"/>
      <c r="J105" s="58"/>
      <c r="K105" s="58"/>
      <c r="L105" s="58"/>
      <c r="M105" s="58"/>
      <c r="N105" s="58"/>
      <c r="O105" s="58"/>
      <c r="P105" s="58"/>
      <c r="Q105" s="58"/>
      <c r="R105" s="58"/>
      <c r="S105" s="58"/>
      <c r="T105" s="58"/>
    </row>
    <row r="106" spans="1:20">
      <c r="A106" s="58"/>
      <c r="B106" s="58"/>
      <c r="C106" s="58"/>
      <c r="D106" s="58"/>
      <c r="E106" s="58"/>
      <c r="F106" s="58"/>
      <c r="G106" s="58"/>
      <c r="H106" s="58"/>
      <c r="I106" s="58"/>
      <c r="J106" s="58"/>
      <c r="K106" s="58"/>
      <c r="L106" s="58"/>
      <c r="M106" s="58"/>
      <c r="N106" s="58"/>
      <c r="O106" s="58"/>
      <c r="P106" s="58"/>
      <c r="Q106" s="58"/>
      <c r="R106" s="58"/>
      <c r="S106" s="58"/>
      <c r="T106" s="58"/>
    </row>
    <row r="107" spans="1:20">
      <c r="A107" s="58"/>
      <c r="B107" s="58"/>
      <c r="C107" s="58"/>
      <c r="D107" s="58"/>
      <c r="E107" s="58"/>
      <c r="F107" s="58"/>
      <c r="G107" s="58"/>
      <c r="H107" s="58"/>
      <c r="I107" s="58"/>
      <c r="J107" s="58"/>
      <c r="K107" s="58"/>
      <c r="L107" s="58"/>
      <c r="M107" s="58"/>
      <c r="N107" s="58"/>
      <c r="O107" s="58"/>
      <c r="P107" s="58"/>
      <c r="Q107" s="58"/>
      <c r="R107" s="58"/>
      <c r="S107" s="58"/>
      <c r="T107" s="58"/>
    </row>
    <row r="108" spans="1:20">
      <c r="A108" s="58"/>
      <c r="B108" s="58"/>
      <c r="C108" s="58"/>
      <c r="D108" s="58"/>
      <c r="E108" s="58"/>
      <c r="F108" s="58"/>
      <c r="G108" s="58"/>
      <c r="H108" s="58"/>
      <c r="I108" s="58"/>
      <c r="J108" s="58"/>
      <c r="K108" s="58"/>
      <c r="L108" s="58"/>
      <c r="M108" s="58"/>
      <c r="N108" s="58"/>
      <c r="O108" s="58"/>
      <c r="P108" s="58"/>
      <c r="Q108" s="58"/>
      <c r="R108" s="58"/>
      <c r="S108" s="58"/>
      <c r="T108" s="58"/>
    </row>
    <row r="109" spans="1:20">
      <c r="A109" s="58"/>
      <c r="B109" s="58"/>
      <c r="C109" s="58"/>
      <c r="D109" s="58"/>
      <c r="E109" s="58"/>
      <c r="F109" s="58"/>
      <c r="G109" s="58"/>
      <c r="H109" s="58"/>
      <c r="I109" s="58"/>
      <c r="J109" s="58"/>
      <c r="K109" s="58"/>
      <c r="L109" s="58"/>
      <c r="M109" s="58"/>
      <c r="N109" s="58"/>
      <c r="O109" s="58"/>
      <c r="P109" s="58"/>
      <c r="Q109" s="58"/>
      <c r="R109" s="58"/>
      <c r="S109" s="58"/>
      <c r="T109" s="58"/>
    </row>
    <row r="110" spans="1:20">
      <c r="A110" s="58"/>
      <c r="B110" s="58"/>
      <c r="C110" s="58"/>
      <c r="D110" s="58"/>
      <c r="E110" s="58"/>
      <c r="F110" s="58"/>
      <c r="G110" s="58"/>
      <c r="H110" s="58"/>
      <c r="I110" s="58"/>
      <c r="J110" s="58"/>
      <c r="K110" s="58"/>
      <c r="L110" s="58"/>
      <c r="M110" s="58"/>
      <c r="N110" s="58"/>
      <c r="O110" s="58"/>
      <c r="P110" s="58"/>
      <c r="Q110" s="58"/>
      <c r="R110" s="58"/>
      <c r="S110" s="58"/>
      <c r="T110" s="58"/>
    </row>
    <row r="111" spans="1:20">
      <c r="A111" s="58"/>
      <c r="B111" s="58"/>
      <c r="C111" s="58"/>
      <c r="D111" s="58"/>
      <c r="E111" s="58"/>
      <c r="F111" s="58"/>
      <c r="G111" s="58"/>
      <c r="H111" s="58"/>
      <c r="I111" s="58"/>
      <c r="J111" s="58"/>
      <c r="K111" s="58"/>
      <c r="L111" s="58"/>
      <c r="M111" s="58"/>
      <c r="N111" s="58"/>
      <c r="O111" s="58"/>
      <c r="P111" s="58"/>
      <c r="Q111" s="58"/>
      <c r="R111" s="58"/>
      <c r="S111" s="58"/>
      <c r="T111" s="58"/>
    </row>
    <row r="112" spans="1:20">
      <c r="A112" s="58"/>
      <c r="B112" s="58"/>
      <c r="C112" s="58"/>
      <c r="D112" s="58"/>
      <c r="E112" s="58"/>
      <c r="F112" s="58"/>
      <c r="G112" s="58"/>
      <c r="H112" s="58"/>
      <c r="I112" s="58"/>
      <c r="J112" s="58"/>
      <c r="K112" s="58"/>
      <c r="L112" s="58"/>
      <c r="M112" s="58"/>
      <c r="N112" s="58"/>
      <c r="O112" s="58"/>
      <c r="P112" s="58"/>
      <c r="Q112" s="58"/>
      <c r="R112" s="58"/>
      <c r="S112" s="58"/>
      <c r="T112" s="58"/>
    </row>
    <row r="113" spans="1:20">
      <c r="A113" s="58"/>
      <c r="B113" s="58"/>
      <c r="C113" s="58"/>
      <c r="D113" s="58"/>
      <c r="E113" s="58"/>
      <c r="F113" s="58"/>
      <c r="G113" s="58"/>
      <c r="H113" s="58"/>
      <c r="I113" s="58"/>
      <c r="J113" s="58"/>
      <c r="K113" s="58"/>
      <c r="L113" s="58"/>
      <c r="M113" s="58"/>
      <c r="N113" s="58"/>
      <c r="O113" s="58"/>
      <c r="P113" s="58"/>
      <c r="Q113" s="58"/>
      <c r="R113" s="58"/>
      <c r="S113" s="58"/>
      <c r="T113" s="58"/>
    </row>
    <row r="114" spans="1:20">
      <c r="A114" s="58"/>
      <c r="B114" s="58"/>
      <c r="C114" s="58"/>
      <c r="D114" s="58"/>
      <c r="E114" s="58"/>
      <c r="F114" s="58"/>
      <c r="G114" s="58"/>
      <c r="H114" s="58"/>
      <c r="I114" s="58"/>
      <c r="J114" s="58"/>
      <c r="K114" s="58"/>
      <c r="L114" s="58"/>
      <c r="M114" s="58"/>
      <c r="N114" s="58"/>
      <c r="O114" s="58"/>
      <c r="P114" s="58"/>
      <c r="Q114" s="58"/>
      <c r="R114" s="58"/>
      <c r="S114" s="58"/>
      <c r="T114" s="58"/>
    </row>
    <row r="115" spans="1:20">
      <c r="A115" s="58"/>
      <c r="B115" s="58"/>
      <c r="C115" s="58"/>
      <c r="D115" s="58"/>
      <c r="E115" s="58"/>
      <c r="F115" s="58"/>
      <c r="G115" s="58"/>
      <c r="H115" s="58"/>
      <c r="I115" s="58"/>
      <c r="J115" s="58"/>
      <c r="K115" s="58"/>
      <c r="L115" s="58"/>
      <c r="M115" s="58"/>
      <c r="N115" s="58"/>
      <c r="O115" s="58"/>
      <c r="P115" s="58"/>
      <c r="Q115" s="58"/>
      <c r="R115" s="58"/>
      <c r="S115" s="58"/>
      <c r="T115" s="58"/>
    </row>
    <row r="116" spans="1:20">
      <c r="A116" s="58"/>
      <c r="B116" s="58"/>
      <c r="C116" s="58"/>
      <c r="D116" s="58"/>
      <c r="E116" s="58"/>
      <c r="F116" s="58"/>
      <c r="G116" s="58"/>
      <c r="H116" s="58"/>
      <c r="I116" s="58"/>
      <c r="J116" s="58"/>
      <c r="K116" s="58"/>
      <c r="L116" s="58"/>
      <c r="M116" s="58"/>
      <c r="N116" s="58"/>
      <c r="O116" s="58"/>
      <c r="P116" s="58"/>
      <c r="Q116" s="58"/>
      <c r="R116" s="58"/>
      <c r="S116" s="58"/>
      <c r="T116" s="58"/>
    </row>
    <row r="117" spans="1:20">
      <c r="A117" s="58"/>
      <c r="B117" s="58"/>
      <c r="C117" s="58"/>
      <c r="D117" s="58"/>
      <c r="E117" s="58"/>
      <c r="F117" s="58"/>
      <c r="G117" s="58"/>
      <c r="H117" s="58"/>
      <c r="I117" s="58"/>
      <c r="J117" s="58"/>
      <c r="K117" s="58"/>
      <c r="L117" s="58"/>
      <c r="M117" s="58"/>
      <c r="N117" s="58"/>
      <c r="O117" s="58"/>
      <c r="P117" s="58"/>
      <c r="Q117" s="58"/>
      <c r="R117" s="58"/>
      <c r="S117" s="58"/>
      <c r="T117" s="58"/>
    </row>
    <row r="118" spans="1:20">
      <c r="A118" s="58"/>
      <c r="B118" s="58"/>
      <c r="C118" s="58"/>
      <c r="D118" s="58"/>
      <c r="E118" s="58"/>
      <c r="F118" s="58"/>
      <c r="G118" s="58"/>
      <c r="H118" s="58"/>
      <c r="I118" s="58"/>
      <c r="J118" s="58"/>
      <c r="K118" s="58"/>
      <c r="L118" s="58"/>
      <c r="M118" s="58"/>
      <c r="N118" s="58"/>
      <c r="O118" s="58"/>
      <c r="P118" s="58"/>
      <c r="Q118" s="58"/>
      <c r="R118" s="58"/>
      <c r="S118" s="58"/>
      <c r="T118" s="58"/>
    </row>
    <row r="119" spans="1:20">
      <c r="A119" s="58"/>
      <c r="B119" s="58"/>
      <c r="C119" s="58"/>
      <c r="D119" s="58"/>
      <c r="E119" s="58"/>
      <c r="F119" s="58"/>
      <c r="G119" s="58"/>
      <c r="H119" s="58"/>
      <c r="I119" s="58"/>
      <c r="J119" s="58"/>
      <c r="K119" s="58"/>
      <c r="L119" s="58"/>
      <c r="M119" s="58"/>
      <c r="N119" s="58"/>
      <c r="O119" s="58"/>
      <c r="P119" s="58"/>
      <c r="Q119" s="58"/>
      <c r="R119" s="58"/>
      <c r="S119" s="58"/>
      <c r="T119" s="58"/>
    </row>
    <row r="120" spans="1:20">
      <c r="A120" s="58"/>
      <c r="B120" s="58"/>
      <c r="C120" s="58"/>
      <c r="D120" s="58"/>
      <c r="E120" s="58"/>
      <c r="F120" s="58"/>
      <c r="G120" s="58"/>
      <c r="H120" s="58"/>
      <c r="I120" s="58"/>
      <c r="J120" s="58"/>
      <c r="K120" s="58"/>
      <c r="L120" s="58"/>
      <c r="M120" s="58"/>
      <c r="N120" s="58"/>
      <c r="O120" s="58"/>
      <c r="P120" s="58"/>
      <c r="Q120" s="58"/>
      <c r="R120" s="58"/>
      <c r="S120" s="58"/>
      <c r="T120" s="58"/>
    </row>
    <row r="121" spans="1:20">
      <c r="A121" s="58"/>
      <c r="B121" s="58"/>
      <c r="C121" s="58"/>
      <c r="D121" s="58"/>
      <c r="E121" s="58"/>
      <c r="F121" s="58"/>
      <c r="G121" s="58"/>
      <c r="H121" s="58"/>
      <c r="I121" s="58"/>
      <c r="J121" s="58"/>
      <c r="K121" s="58"/>
      <c r="L121" s="58"/>
      <c r="M121" s="58"/>
      <c r="N121" s="58"/>
      <c r="O121" s="58"/>
      <c r="P121" s="58"/>
      <c r="Q121" s="58"/>
      <c r="R121" s="58"/>
      <c r="S121" s="58"/>
      <c r="T121" s="58"/>
    </row>
    <row r="122" spans="1:20">
      <c r="A122" s="58"/>
      <c r="B122" s="58"/>
      <c r="C122" s="58"/>
      <c r="D122" s="58"/>
      <c r="E122" s="58"/>
      <c r="F122" s="58"/>
      <c r="G122" s="58"/>
      <c r="H122" s="58"/>
      <c r="I122" s="58"/>
      <c r="J122" s="58"/>
      <c r="K122" s="58"/>
      <c r="L122" s="58"/>
      <c r="M122" s="58"/>
      <c r="N122" s="58"/>
      <c r="O122" s="58"/>
      <c r="P122" s="58"/>
      <c r="Q122" s="58"/>
      <c r="R122" s="58"/>
      <c r="S122" s="58"/>
      <c r="T122" s="58"/>
    </row>
    <row r="123" spans="1:20">
      <c r="A123" s="58"/>
      <c r="B123" s="58"/>
      <c r="C123" s="58"/>
      <c r="D123" s="58"/>
      <c r="E123" s="58"/>
      <c r="F123" s="58"/>
      <c r="G123" s="58"/>
      <c r="H123" s="58"/>
      <c r="I123" s="58"/>
      <c r="J123" s="58"/>
      <c r="K123" s="58"/>
      <c r="L123" s="58"/>
      <c r="M123" s="58"/>
      <c r="N123" s="58"/>
      <c r="O123" s="58"/>
      <c r="P123" s="58"/>
      <c r="Q123" s="58"/>
      <c r="R123" s="58"/>
      <c r="S123" s="58"/>
      <c r="T123" s="58"/>
    </row>
    <row r="124" spans="1:20">
      <c r="A124" s="58"/>
      <c r="B124" s="58"/>
      <c r="C124" s="58"/>
      <c r="D124" s="58"/>
      <c r="E124" s="58"/>
      <c r="F124" s="58"/>
      <c r="G124" s="58"/>
      <c r="H124" s="58"/>
      <c r="I124" s="58"/>
      <c r="J124" s="58"/>
      <c r="K124" s="58"/>
      <c r="L124" s="58"/>
      <c r="M124" s="58"/>
      <c r="N124" s="58"/>
      <c r="O124" s="58"/>
      <c r="P124" s="58"/>
      <c r="Q124" s="58"/>
      <c r="R124" s="58"/>
      <c r="S124" s="58"/>
      <c r="T124" s="58"/>
    </row>
  </sheetData>
  <mergeCells count="470">
    <mergeCell ref="E1:M1"/>
    <mergeCell ref="G2:K2"/>
    <mergeCell ref="N2:O2"/>
    <mergeCell ref="P2:Q2"/>
    <mergeCell ref="R2:T2"/>
    <mergeCell ref="A3:E3"/>
    <mergeCell ref="N3:O3"/>
    <mergeCell ref="P3:Q3"/>
    <mergeCell ref="A4:G4"/>
    <mergeCell ref="P4:R4"/>
    <mergeCell ref="G5:O5"/>
    <mergeCell ref="C7:K7"/>
    <mergeCell ref="L7:T7"/>
    <mergeCell ref="A8:A9"/>
    <mergeCell ref="C8:E8"/>
    <mergeCell ref="F8:H8"/>
    <mergeCell ref="I8:K8"/>
    <mergeCell ref="L8:N8"/>
    <mergeCell ref="A18:A20"/>
    <mergeCell ref="A21:B21"/>
    <mergeCell ref="A22:A24"/>
    <mergeCell ref="A25:B25"/>
    <mergeCell ref="A26:B26"/>
    <mergeCell ref="A27:H27"/>
    <mergeCell ref="O8:Q8"/>
    <mergeCell ref="R8:T8"/>
    <mergeCell ref="A10:A12"/>
    <mergeCell ref="A13:B13"/>
    <mergeCell ref="A14:A16"/>
    <mergeCell ref="A17:B17"/>
    <mergeCell ref="A29:B29"/>
    <mergeCell ref="C29:D29"/>
    <mergeCell ref="E29:F29"/>
    <mergeCell ref="G29:H29"/>
    <mergeCell ref="I29:J29"/>
    <mergeCell ref="A28:B28"/>
    <mergeCell ref="C28:D28"/>
    <mergeCell ref="E28:F28"/>
    <mergeCell ref="G28:H28"/>
    <mergeCell ref="I28:J28"/>
    <mergeCell ref="K29:L29"/>
    <mergeCell ref="M29:N29"/>
    <mergeCell ref="O29:P29"/>
    <mergeCell ref="Q29:R29"/>
    <mergeCell ref="S29:T29"/>
    <mergeCell ref="U29:W29"/>
    <mergeCell ref="M28:N28"/>
    <mergeCell ref="O28:P28"/>
    <mergeCell ref="Q28:R28"/>
    <mergeCell ref="S28:T28"/>
    <mergeCell ref="U28:W28"/>
    <mergeCell ref="K28:L28"/>
    <mergeCell ref="A31:B31"/>
    <mergeCell ref="C31:D31"/>
    <mergeCell ref="E31:F31"/>
    <mergeCell ref="G31:H31"/>
    <mergeCell ref="I31:J31"/>
    <mergeCell ref="A30:B30"/>
    <mergeCell ref="C30:D30"/>
    <mergeCell ref="E30:F30"/>
    <mergeCell ref="G30:H30"/>
    <mergeCell ref="I30:J30"/>
    <mergeCell ref="K31:L31"/>
    <mergeCell ref="M31:N31"/>
    <mergeCell ref="O31:P31"/>
    <mergeCell ref="Q31:R31"/>
    <mergeCell ref="S31:T31"/>
    <mergeCell ref="U31:W31"/>
    <mergeCell ref="M30:N30"/>
    <mergeCell ref="O30:P30"/>
    <mergeCell ref="Q30:R30"/>
    <mergeCell ref="S30:T30"/>
    <mergeCell ref="U30:W30"/>
    <mergeCell ref="K30:L30"/>
    <mergeCell ref="A33:B33"/>
    <mergeCell ref="C33:D33"/>
    <mergeCell ref="E33:F33"/>
    <mergeCell ref="G33:H33"/>
    <mergeCell ref="I33:J33"/>
    <mergeCell ref="A32:B32"/>
    <mergeCell ref="C32:D32"/>
    <mergeCell ref="E32:F32"/>
    <mergeCell ref="G32:H32"/>
    <mergeCell ref="I32:J32"/>
    <mergeCell ref="K33:L33"/>
    <mergeCell ref="M33:N33"/>
    <mergeCell ref="O33:P33"/>
    <mergeCell ref="Q33:R33"/>
    <mergeCell ref="S33:T33"/>
    <mergeCell ref="U33:W33"/>
    <mergeCell ref="M32:N32"/>
    <mergeCell ref="O32:P32"/>
    <mergeCell ref="Q32:R32"/>
    <mergeCell ref="S32:T32"/>
    <mergeCell ref="U32:W32"/>
    <mergeCell ref="K32:L32"/>
    <mergeCell ref="A35:B35"/>
    <mergeCell ref="C35:D35"/>
    <mergeCell ref="E35:F35"/>
    <mergeCell ref="G35:H35"/>
    <mergeCell ref="I35:J35"/>
    <mergeCell ref="A34:B34"/>
    <mergeCell ref="C34:D34"/>
    <mergeCell ref="E34:F34"/>
    <mergeCell ref="G34:H34"/>
    <mergeCell ref="I34:J34"/>
    <mergeCell ref="K35:L35"/>
    <mergeCell ref="M35:N35"/>
    <mergeCell ref="O35:P35"/>
    <mergeCell ref="Q35:R35"/>
    <mergeCell ref="S35:T35"/>
    <mergeCell ref="U35:W35"/>
    <mergeCell ref="M34:N34"/>
    <mergeCell ref="O34:P34"/>
    <mergeCell ref="Q34:R34"/>
    <mergeCell ref="S34:T34"/>
    <mergeCell ref="U34:W34"/>
    <mergeCell ref="K34:L34"/>
    <mergeCell ref="A37:B37"/>
    <mergeCell ref="C37:D37"/>
    <mergeCell ref="E37:F37"/>
    <mergeCell ref="G37:H37"/>
    <mergeCell ref="I37:J37"/>
    <mergeCell ref="A36:B36"/>
    <mergeCell ref="C36:D36"/>
    <mergeCell ref="E36:F36"/>
    <mergeCell ref="G36:H36"/>
    <mergeCell ref="I36:J36"/>
    <mergeCell ref="K37:L37"/>
    <mergeCell ref="M37:N37"/>
    <mergeCell ref="O37:P37"/>
    <mergeCell ref="Q37:R37"/>
    <mergeCell ref="S37:T37"/>
    <mergeCell ref="U37:W37"/>
    <mergeCell ref="M36:N36"/>
    <mergeCell ref="O36:P36"/>
    <mergeCell ref="Q36:R36"/>
    <mergeCell ref="S36:T36"/>
    <mergeCell ref="U36:W36"/>
    <mergeCell ref="K36:L36"/>
    <mergeCell ref="M38:N38"/>
    <mergeCell ref="O38:P38"/>
    <mergeCell ref="Q38:R38"/>
    <mergeCell ref="S38:T38"/>
    <mergeCell ref="U38:W38"/>
    <mergeCell ref="A39:B39"/>
    <mergeCell ref="C39:D39"/>
    <mergeCell ref="E39:F39"/>
    <mergeCell ref="G39:H39"/>
    <mergeCell ref="I39:J39"/>
    <mergeCell ref="A38:B38"/>
    <mergeCell ref="C38:D38"/>
    <mergeCell ref="E38:F38"/>
    <mergeCell ref="G38:H38"/>
    <mergeCell ref="I38:J38"/>
    <mergeCell ref="K38:L38"/>
    <mergeCell ref="A40:G40"/>
    <mergeCell ref="A42:G42"/>
    <mergeCell ref="I42:K42"/>
    <mergeCell ref="L42:P42"/>
    <mergeCell ref="R42:T42"/>
    <mergeCell ref="U42:W42"/>
    <mergeCell ref="K39:L39"/>
    <mergeCell ref="M39:N39"/>
    <mergeCell ref="O39:P39"/>
    <mergeCell ref="Q39:R39"/>
    <mergeCell ref="S39:T39"/>
    <mergeCell ref="U39:W39"/>
    <mergeCell ref="L46:P46"/>
    <mergeCell ref="A47:D48"/>
    <mergeCell ref="E47:G48"/>
    <mergeCell ref="L47:P47"/>
    <mergeCell ref="L48:P48"/>
    <mergeCell ref="R48:W48"/>
    <mergeCell ref="R44:R45"/>
    <mergeCell ref="S44:S45"/>
    <mergeCell ref="T44:T45"/>
    <mergeCell ref="U44:U45"/>
    <mergeCell ref="V44:V45"/>
    <mergeCell ref="W44:W45"/>
    <mergeCell ref="A43:D44"/>
    <mergeCell ref="E43:G44"/>
    <mergeCell ref="I43:K43"/>
    <mergeCell ref="L43:P43"/>
    <mergeCell ref="I44:K45"/>
    <mergeCell ref="L44:P44"/>
    <mergeCell ref="A45:D46"/>
    <mergeCell ref="E45:G46"/>
    <mergeCell ref="L45:P45"/>
    <mergeCell ref="I46:K49"/>
    <mergeCell ref="A49:D49"/>
    <mergeCell ref="E49:G49"/>
    <mergeCell ref="L49:P49"/>
    <mergeCell ref="R49:W49"/>
    <mergeCell ref="A53:E53"/>
    <mergeCell ref="B54:D54"/>
    <mergeCell ref="E54:F54"/>
    <mergeCell ref="G54:H54"/>
    <mergeCell ref="I54:J54"/>
    <mergeCell ref="K54:L54"/>
    <mergeCell ref="M54:N54"/>
    <mergeCell ref="O54:P54"/>
    <mergeCell ref="Q54:R54"/>
    <mergeCell ref="S54:U54"/>
    <mergeCell ref="B55:D55"/>
    <mergeCell ref="E55:F55"/>
    <mergeCell ref="G55:H55"/>
    <mergeCell ref="I55:J55"/>
    <mergeCell ref="K55:L55"/>
    <mergeCell ref="M55:N55"/>
    <mergeCell ref="O55:P55"/>
    <mergeCell ref="Q55:R55"/>
    <mergeCell ref="S55:U55"/>
    <mergeCell ref="B56:D56"/>
    <mergeCell ref="E56:F56"/>
    <mergeCell ref="G56:H56"/>
    <mergeCell ref="I56:J56"/>
    <mergeCell ref="K56:L56"/>
    <mergeCell ref="M56:N56"/>
    <mergeCell ref="O56:P56"/>
    <mergeCell ref="Q56:R56"/>
    <mergeCell ref="S56:U56"/>
    <mergeCell ref="B57:D57"/>
    <mergeCell ref="E57:F57"/>
    <mergeCell ref="G57:H57"/>
    <mergeCell ref="I57:J57"/>
    <mergeCell ref="K57:L57"/>
    <mergeCell ref="M57:N57"/>
    <mergeCell ref="O57:P57"/>
    <mergeCell ref="Q57:R57"/>
    <mergeCell ref="S57:U57"/>
    <mergeCell ref="B58:D58"/>
    <mergeCell ref="E58:F58"/>
    <mergeCell ref="G58:H58"/>
    <mergeCell ref="I58:J58"/>
    <mergeCell ref="K58:L58"/>
    <mergeCell ref="M58:N58"/>
    <mergeCell ref="O58:P58"/>
    <mergeCell ref="Q58:R58"/>
    <mergeCell ref="S58:U58"/>
    <mergeCell ref="O59:P59"/>
    <mergeCell ref="Q59:R59"/>
    <mergeCell ref="S59:U59"/>
    <mergeCell ref="B60:D60"/>
    <mergeCell ref="E60:F60"/>
    <mergeCell ref="G60:H60"/>
    <mergeCell ref="I60:J60"/>
    <mergeCell ref="K60:L60"/>
    <mergeCell ref="M60:N60"/>
    <mergeCell ref="O60:P60"/>
    <mergeCell ref="B59:D59"/>
    <mergeCell ref="E59:F59"/>
    <mergeCell ref="G59:H59"/>
    <mergeCell ref="I59:J59"/>
    <mergeCell ref="K59:L59"/>
    <mergeCell ref="M59:N59"/>
    <mergeCell ref="Q60:R60"/>
    <mergeCell ref="S60:U60"/>
    <mergeCell ref="B61:D61"/>
    <mergeCell ref="E61:F61"/>
    <mergeCell ref="G61:H61"/>
    <mergeCell ref="I61:J61"/>
    <mergeCell ref="K61:L61"/>
    <mergeCell ref="M61:N61"/>
    <mergeCell ref="O61:P61"/>
    <mergeCell ref="Q61:R61"/>
    <mergeCell ref="S61:U61"/>
    <mergeCell ref="B62:D62"/>
    <mergeCell ref="E62:F62"/>
    <mergeCell ref="G62:H62"/>
    <mergeCell ref="I62:J62"/>
    <mergeCell ref="K62:L62"/>
    <mergeCell ref="M62:N62"/>
    <mergeCell ref="O62:P62"/>
    <mergeCell ref="Q62:R62"/>
    <mergeCell ref="S62:U62"/>
    <mergeCell ref="O63:P63"/>
    <mergeCell ref="Q63:R63"/>
    <mergeCell ref="S63:U63"/>
    <mergeCell ref="B64:D64"/>
    <mergeCell ref="E64:F64"/>
    <mergeCell ref="G64:H64"/>
    <mergeCell ref="I64:J64"/>
    <mergeCell ref="K64:L64"/>
    <mergeCell ref="M64:N64"/>
    <mergeCell ref="O64:P64"/>
    <mergeCell ref="B63:D63"/>
    <mergeCell ref="E63:F63"/>
    <mergeCell ref="G63:H63"/>
    <mergeCell ref="I63:J63"/>
    <mergeCell ref="K63:L63"/>
    <mergeCell ref="M63:N63"/>
    <mergeCell ref="Q64:R64"/>
    <mergeCell ref="S64:U64"/>
    <mergeCell ref="B65:D65"/>
    <mergeCell ref="E65:F65"/>
    <mergeCell ref="G65:H65"/>
    <mergeCell ref="I65:J65"/>
    <mergeCell ref="K65:L65"/>
    <mergeCell ref="M65:N65"/>
    <mergeCell ref="O65:P65"/>
    <mergeCell ref="Q65:R65"/>
    <mergeCell ref="S65:U65"/>
    <mergeCell ref="B66:D66"/>
    <mergeCell ref="E66:F66"/>
    <mergeCell ref="G66:H66"/>
    <mergeCell ref="I66:J66"/>
    <mergeCell ref="K66:L66"/>
    <mergeCell ref="M66:N66"/>
    <mergeCell ref="O66:P66"/>
    <mergeCell ref="Q66:R66"/>
    <mergeCell ref="S66:U66"/>
    <mergeCell ref="O67:P67"/>
    <mergeCell ref="Q67:R67"/>
    <mergeCell ref="S67:U67"/>
    <mergeCell ref="B68:D68"/>
    <mergeCell ref="E68:F68"/>
    <mergeCell ref="G68:H68"/>
    <mergeCell ref="I68:J68"/>
    <mergeCell ref="K68:L68"/>
    <mergeCell ref="M68:N68"/>
    <mergeCell ref="O68:P68"/>
    <mergeCell ref="B67:D67"/>
    <mergeCell ref="E67:F67"/>
    <mergeCell ref="G67:H67"/>
    <mergeCell ref="I67:J67"/>
    <mergeCell ref="K67:L67"/>
    <mergeCell ref="M67:N67"/>
    <mergeCell ref="Q68:R68"/>
    <mergeCell ref="S68:U68"/>
    <mergeCell ref="B69:D69"/>
    <mergeCell ref="E69:F69"/>
    <mergeCell ref="G69:H69"/>
    <mergeCell ref="I69:J69"/>
    <mergeCell ref="K69:L69"/>
    <mergeCell ref="M69:N69"/>
    <mergeCell ref="O69:P69"/>
    <mergeCell ref="Q69:R69"/>
    <mergeCell ref="S69:U69"/>
    <mergeCell ref="B70:D70"/>
    <mergeCell ref="E70:F70"/>
    <mergeCell ref="G70:H70"/>
    <mergeCell ref="I70:J70"/>
    <mergeCell ref="K70:L70"/>
    <mergeCell ref="M70:N70"/>
    <mergeCell ref="O70:P70"/>
    <mergeCell ref="Q70:R70"/>
    <mergeCell ref="S70:U70"/>
    <mergeCell ref="O71:P71"/>
    <mergeCell ref="Q71:R71"/>
    <mergeCell ref="S71:U71"/>
    <mergeCell ref="B72:D72"/>
    <mergeCell ref="E72:F72"/>
    <mergeCell ref="G72:H72"/>
    <mergeCell ref="I72:J72"/>
    <mergeCell ref="K72:L72"/>
    <mergeCell ref="M72:N72"/>
    <mergeCell ref="O72:P72"/>
    <mergeCell ref="B71:D71"/>
    <mergeCell ref="E71:F71"/>
    <mergeCell ref="G71:H71"/>
    <mergeCell ref="I71:J71"/>
    <mergeCell ref="K71:L71"/>
    <mergeCell ref="M71:N71"/>
    <mergeCell ref="Q72:R72"/>
    <mergeCell ref="S72:U72"/>
    <mergeCell ref="B73:D73"/>
    <mergeCell ref="E73:F73"/>
    <mergeCell ref="G73:H73"/>
    <mergeCell ref="I73:J73"/>
    <mergeCell ref="K73:L73"/>
    <mergeCell ref="M73:N73"/>
    <mergeCell ref="O73:P73"/>
    <mergeCell ref="Q73:R73"/>
    <mergeCell ref="S73:U73"/>
    <mergeCell ref="B74:D74"/>
    <mergeCell ref="E74:F74"/>
    <mergeCell ref="G74:H74"/>
    <mergeCell ref="I74:J74"/>
    <mergeCell ref="K74:L74"/>
    <mergeCell ref="M74:N74"/>
    <mergeCell ref="O74:P74"/>
    <mergeCell ref="Q74:R74"/>
    <mergeCell ref="S74:U74"/>
    <mergeCell ref="O75:P75"/>
    <mergeCell ref="Q75:R75"/>
    <mergeCell ref="S75:U75"/>
    <mergeCell ref="B76:D76"/>
    <mergeCell ref="E76:F76"/>
    <mergeCell ref="G76:H76"/>
    <mergeCell ref="I76:J76"/>
    <mergeCell ref="K76:L76"/>
    <mergeCell ref="M76:N76"/>
    <mergeCell ref="O76:P76"/>
    <mergeCell ref="B75:D75"/>
    <mergeCell ref="E75:F75"/>
    <mergeCell ref="G75:H75"/>
    <mergeCell ref="I75:J75"/>
    <mergeCell ref="K75:L75"/>
    <mergeCell ref="M75:N75"/>
    <mergeCell ref="Q76:R76"/>
    <mergeCell ref="S76:U76"/>
    <mergeCell ref="B77:D77"/>
    <mergeCell ref="E77:F77"/>
    <mergeCell ref="G77:H77"/>
    <mergeCell ref="I77:J77"/>
    <mergeCell ref="K77:L77"/>
    <mergeCell ref="M77:N77"/>
    <mergeCell ref="O77:P77"/>
    <mergeCell ref="Q77:R77"/>
    <mergeCell ref="S77:U77"/>
    <mergeCell ref="B78:D78"/>
    <mergeCell ref="E78:F78"/>
    <mergeCell ref="G78:H78"/>
    <mergeCell ref="I78:J78"/>
    <mergeCell ref="K78:L78"/>
    <mergeCell ref="M78:N78"/>
    <mergeCell ref="O78:P78"/>
    <mergeCell ref="Q78:R78"/>
    <mergeCell ref="S78:U78"/>
    <mergeCell ref="A80:G80"/>
    <mergeCell ref="B81:D81"/>
    <mergeCell ref="E81:T81"/>
    <mergeCell ref="B82:D82"/>
    <mergeCell ref="E82:T82"/>
    <mergeCell ref="B83:D83"/>
    <mergeCell ref="F83:G83"/>
    <mergeCell ref="H83:I83"/>
    <mergeCell ref="L83:M83"/>
    <mergeCell ref="N83:P83"/>
    <mergeCell ref="B90:G90"/>
    <mergeCell ref="H90:I90"/>
    <mergeCell ref="L90:N90"/>
    <mergeCell ref="O90:P90"/>
    <mergeCell ref="Q90:R90"/>
    <mergeCell ref="S90:T90"/>
    <mergeCell ref="Q83:R83"/>
    <mergeCell ref="S83:T83"/>
    <mergeCell ref="B84:D84"/>
    <mergeCell ref="E84:T84"/>
    <mergeCell ref="B85:D88"/>
    <mergeCell ref="E85:T85"/>
    <mergeCell ref="E86:T86"/>
    <mergeCell ref="E87:T87"/>
    <mergeCell ref="E88:T88"/>
    <mergeCell ref="B92:G92"/>
    <mergeCell ref="H92:I92"/>
    <mergeCell ref="L92:N92"/>
    <mergeCell ref="O92:P92"/>
    <mergeCell ref="Q92:R92"/>
    <mergeCell ref="S92:T92"/>
    <mergeCell ref="B91:G91"/>
    <mergeCell ref="H91:I91"/>
    <mergeCell ref="L91:N91"/>
    <mergeCell ref="O91:P91"/>
    <mergeCell ref="Q91:R91"/>
    <mergeCell ref="S91:T91"/>
    <mergeCell ref="B95:E98"/>
    <mergeCell ref="G95:O95"/>
    <mergeCell ref="P95:S98"/>
    <mergeCell ref="G96:O96"/>
    <mergeCell ref="G97:O97"/>
    <mergeCell ref="F98:O98"/>
    <mergeCell ref="L93:N93"/>
    <mergeCell ref="O93:P93"/>
    <mergeCell ref="Q93:R93"/>
    <mergeCell ref="S93:T93"/>
    <mergeCell ref="B94:E94"/>
    <mergeCell ref="F94:O94"/>
    <mergeCell ref="P94:S94"/>
  </mergeCells>
  <dataValidations count="2">
    <dataValidation type="list" allowBlank="1" showInputMessage="1" showErrorMessage="1" sqref="H42:I4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WVP983082:WVQ983083">
      <formula1>$G$3:$G$38</formula1>
    </dataValidation>
    <dataValidation type="list"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formula1>$K$3:$K$17</formula1>
    </dataValidation>
  </dataValidations>
  <pageMargins left="0.7" right="0.7" top="0.75" bottom="0.75" header="0.3" footer="0.3"/>
  <pageSetup paperSize="9" scale="85" orientation="portrait" r:id="rId1"/>
  <rowBreaks count="1" manualBreakCount="1">
    <brk id="50" max="16383" man="1"/>
  </rowBreaks>
  <colBreaks count="1" manualBreakCount="1">
    <brk id="24" max="1048575"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معلومات!$K$4:$K$15</xm:f>
          </x14:formula1>
          <xm:sqref>C29:D39</xm:sqref>
        </x14:dataValidation>
        <x14:dataValidation type="list" allowBlank="1" showInputMessage="1" showErrorMessage="1">
          <x14:formula1>
            <xm:f>معلومات!$G$4:$G$11</xm:f>
          </x14:formula1>
          <xm:sqref>E29:T39</xm:sqref>
        </x14:dataValidation>
        <x14:dataValidation type="list" allowBlank="1" showInputMessage="1" showErrorMessage="1">
          <x14:formula1>
            <xm:f>معلومات!$E$4:$E$14</xm:f>
          </x14:formula1>
          <xm:sqref>A29:B39</xm:sqref>
        </x14:dataValidation>
        <x14:dataValidation type="list" allowBlank="1" showInputMessage="1" showErrorMessage="1">
          <x14:formula1>
            <xm:f>معلومات!$G$4:$G$12</xm:f>
          </x14:formula1>
          <xm:sqref>E55:F78</xm:sqref>
        </x14:dataValidation>
        <x14:dataValidation type="list" allowBlank="1" showInputMessage="1" showErrorMessage="1">
          <x14:formula1>
            <xm:f>معلومات!$I$9:$I$10</xm:f>
          </x14:formula1>
          <xm:sqref>G55:H78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24"/>
  <sheetViews>
    <sheetView rightToLeft="1" view="pageBreakPreview" topLeftCell="A37" zoomScaleNormal="100" zoomScaleSheetLayoutView="100" workbookViewId="0">
      <selection activeCell="U46" sqref="U46"/>
    </sheetView>
  </sheetViews>
  <sheetFormatPr baseColWidth="10" defaultColWidth="9" defaultRowHeight="15"/>
  <cols>
    <col min="1" max="1" width="4.42578125" customWidth="1"/>
    <col min="2" max="2" width="6.28515625" customWidth="1"/>
    <col min="3" max="9" width="4.42578125" customWidth="1"/>
    <col min="10" max="10" width="5" customWidth="1"/>
    <col min="11" max="11" width="4.42578125" customWidth="1"/>
    <col min="12" max="12" width="4.85546875" customWidth="1"/>
    <col min="13" max="13" width="4.42578125" customWidth="1"/>
    <col min="14" max="14" width="4.85546875" customWidth="1"/>
    <col min="15" max="15" width="4.42578125" customWidth="1"/>
    <col min="16" max="16" width="4.7109375" customWidth="1"/>
    <col min="17" max="17" width="4.42578125" customWidth="1"/>
    <col min="18" max="19" width="5" customWidth="1"/>
    <col min="20" max="20" width="4.42578125" customWidth="1"/>
    <col min="21" max="21" width="2.7109375" customWidth="1"/>
    <col min="22" max="23" width="3.42578125" customWidth="1"/>
    <col min="24" max="24" width="0.71093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2"/>
      <c r="E1" s="276" t="s">
        <v>0</v>
      </c>
      <c r="F1" s="276"/>
      <c r="G1" s="276"/>
      <c r="H1" s="276"/>
      <c r="I1" s="276"/>
      <c r="J1" s="276"/>
      <c r="K1" s="276"/>
      <c r="L1" s="276"/>
      <c r="M1" s="276"/>
      <c r="N1" s="1"/>
      <c r="O1" s="1"/>
      <c r="P1" s="1"/>
      <c r="Q1" s="1"/>
      <c r="R1" s="1"/>
      <c r="S1" s="1"/>
      <c r="T1" s="1"/>
    </row>
    <row r="2" spans="1:21" ht="15.75" customHeight="1">
      <c r="A2" s="1"/>
      <c r="B2" s="1"/>
      <c r="C2" s="1"/>
      <c r="D2" s="1"/>
      <c r="E2" s="2"/>
      <c r="F2" s="2"/>
      <c r="G2" s="277" t="s">
        <v>1</v>
      </c>
      <c r="H2" s="277"/>
      <c r="I2" s="277"/>
      <c r="J2" s="277"/>
      <c r="K2" s="277"/>
      <c r="L2" s="3"/>
      <c r="M2" s="1"/>
      <c r="N2" s="278" t="s">
        <v>2</v>
      </c>
      <c r="O2" s="279"/>
      <c r="P2" s="280" t="s">
        <v>149</v>
      </c>
      <c r="Q2" s="281"/>
      <c r="R2" s="282">
        <v>44472</v>
      </c>
      <c r="S2" s="283"/>
      <c r="T2" s="284"/>
    </row>
    <row r="3" spans="1:21" ht="15.75">
      <c r="A3" s="175" t="s">
        <v>3</v>
      </c>
      <c r="B3" s="175"/>
      <c r="C3" s="175"/>
      <c r="D3" s="175"/>
      <c r="E3" s="175"/>
      <c r="F3" s="4"/>
      <c r="G3" s="4"/>
      <c r="H3" s="1"/>
      <c r="I3" s="1"/>
      <c r="J3" s="1"/>
      <c r="K3" s="1"/>
      <c r="L3" s="1"/>
      <c r="M3" s="1"/>
      <c r="N3" s="285" t="s">
        <v>4</v>
      </c>
      <c r="O3" s="285"/>
      <c r="P3" s="286">
        <v>1</v>
      </c>
      <c r="Q3" s="286"/>
      <c r="R3" s="5" t="s">
        <v>141</v>
      </c>
      <c r="S3" s="6"/>
      <c r="T3" s="7"/>
    </row>
    <row r="4" spans="1:21" ht="15.75" thickBot="1">
      <c r="A4" s="175" t="s">
        <v>5</v>
      </c>
      <c r="B4" s="175"/>
      <c r="C4" s="175"/>
      <c r="D4" s="175"/>
      <c r="E4" s="175"/>
      <c r="F4" s="175"/>
      <c r="G4" s="287"/>
      <c r="H4" s="1"/>
      <c r="I4" s="1"/>
      <c r="J4" s="1"/>
      <c r="K4" s="1"/>
      <c r="L4" s="1"/>
      <c r="M4" s="1"/>
      <c r="N4" s="1"/>
      <c r="O4" s="1"/>
      <c r="P4" s="288" t="s">
        <v>6</v>
      </c>
      <c r="Q4" s="288"/>
      <c r="R4" s="288"/>
      <c r="S4" s="1"/>
      <c r="T4" s="1"/>
    </row>
    <row r="5" spans="1:21" ht="25.5" customHeight="1" thickBot="1">
      <c r="A5" s="1"/>
      <c r="B5" s="1"/>
      <c r="C5" s="1"/>
      <c r="D5" s="1"/>
      <c r="E5" s="1"/>
      <c r="F5" s="1"/>
      <c r="G5" s="266" t="s">
        <v>7</v>
      </c>
      <c r="H5" s="267"/>
      <c r="I5" s="267"/>
      <c r="J5" s="267"/>
      <c r="K5" s="267"/>
      <c r="L5" s="267"/>
      <c r="M5" s="267"/>
      <c r="N5" s="267"/>
      <c r="O5" s="268"/>
      <c r="P5" s="1"/>
      <c r="Q5" s="1"/>
      <c r="R5" s="1"/>
      <c r="S5" s="1"/>
      <c r="T5" s="1"/>
    </row>
    <row r="6" spans="1:21" ht="25.5" customHeight="1" thickBot="1">
      <c r="A6" s="1"/>
      <c r="B6" s="1"/>
      <c r="C6" s="1"/>
      <c r="D6" s="1"/>
      <c r="E6" s="1"/>
      <c r="F6" s="1"/>
      <c r="G6" s="8"/>
      <c r="H6" s="8"/>
      <c r="I6" s="8"/>
      <c r="J6" s="8"/>
      <c r="K6" s="8"/>
      <c r="L6" s="8"/>
      <c r="M6" s="8"/>
      <c r="N6" s="8"/>
      <c r="O6" s="8"/>
      <c r="P6" s="1"/>
      <c r="Q6" s="1"/>
      <c r="R6" s="1"/>
      <c r="S6" s="1"/>
      <c r="T6" s="1"/>
    </row>
    <row r="7" spans="1:21" ht="16.5" customHeight="1" thickTop="1" thickBot="1">
      <c r="A7" s="9"/>
      <c r="B7" s="9"/>
      <c r="C7" s="269" t="s">
        <v>8</v>
      </c>
      <c r="D7" s="269"/>
      <c r="E7" s="269"/>
      <c r="F7" s="269"/>
      <c r="G7" s="269"/>
      <c r="H7" s="269"/>
      <c r="I7" s="269"/>
      <c r="J7" s="269"/>
      <c r="K7" s="269"/>
      <c r="L7" s="269" t="s">
        <v>9</v>
      </c>
      <c r="M7" s="269"/>
      <c r="N7" s="269"/>
      <c r="O7" s="269"/>
      <c r="P7" s="269"/>
      <c r="Q7" s="269"/>
      <c r="R7" s="269"/>
      <c r="S7" s="269"/>
      <c r="T7" s="269"/>
      <c r="U7" s="1"/>
    </row>
    <row r="8" spans="1:21" ht="16.5" thickTop="1" thickBot="1">
      <c r="A8" s="270" t="s">
        <v>10</v>
      </c>
      <c r="B8" s="10" t="s">
        <v>11</v>
      </c>
      <c r="C8" s="272" t="s">
        <v>12</v>
      </c>
      <c r="D8" s="272"/>
      <c r="E8" s="272"/>
      <c r="F8" s="260" t="s">
        <v>13</v>
      </c>
      <c r="G8" s="261"/>
      <c r="H8" s="273"/>
      <c r="I8" s="263" t="s">
        <v>14</v>
      </c>
      <c r="J8" s="264"/>
      <c r="K8" s="265"/>
      <c r="L8" s="274" t="s">
        <v>12</v>
      </c>
      <c r="M8" s="264"/>
      <c r="N8" s="275"/>
      <c r="O8" s="260" t="s">
        <v>13</v>
      </c>
      <c r="P8" s="261"/>
      <c r="Q8" s="262"/>
      <c r="R8" s="263" t="s">
        <v>14</v>
      </c>
      <c r="S8" s="264"/>
      <c r="T8" s="265"/>
      <c r="U8" s="1"/>
    </row>
    <row r="9" spans="1:21" ht="16.5" thickTop="1" thickBot="1">
      <c r="A9" s="271"/>
      <c r="B9" s="11" t="s">
        <v>15</v>
      </c>
      <c r="C9" s="12" t="s">
        <v>16</v>
      </c>
      <c r="D9" s="13" t="s">
        <v>17</v>
      </c>
      <c r="E9" s="14" t="s">
        <v>18</v>
      </c>
      <c r="F9" s="12" t="s">
        <v>16</v>
      </c>
      <c r="G9" s="13" t="s">
        <v>17</v>
      </c>
      <c r="H9" s="14" t="s">
        <v>18</v>
      </c>
      <c r="I9" s="12" t="s">
        <v>16</v>
      </c>
      <c r="J9" s="15" t="s">
        <v>17</v>
      </c>
      <c r="K9" s="16" t="s">
        <v>18</v>
      </c>
      <c r="L9" s="17" t="s">
        <v>16</v>
      </c>
      <c r="M9" s="15" t="s">
        <v>17</v>
      </c>
      <c r="N9" s="16" t="s">
        <v>18</v>
      </c>
      <c r="O9" s="17" t="s">
        <v>16</v>
      </c>
      <c r="P9" s="15" t="s">
        <v>17</v>
      </c>
      <c r="Q9" s="16" t="s">
        <v>18</v>
      </c>
      <c r="R9" s="18" t="s">
        <v>16</v>
      </c>
      <c r="S9" s="19" t="s">
        <v>17</v>
      </c>
      <c r="T9" s="20" t="s">
        <v>18</v>
      </c>
      <c r="U9" s="1"/>
    </row>
    <row r="10" spans="1:21" ht="18.75" customHeight="1" thickBot="1">
      <c r="A10" s="254" t="s">
        <v>19</v>
      </c>
      <c r="B10" s="21" t="s">
        <v>20</v>
      </c>
      <c r="C10" s="22">
        <v>6</v>
      </c>
      <c r="D10" s="23">
        <v>7</v>
      </c>
      <c r="E10" s="24">
        <f>SUM(C10:D10)</f>
        <v>13</v>
      </c>
      <c r="F10" s="25">
        <v>0</v>
      </c>
      <c r="G10" s="23">
        <v>3</v>
      </c>
      <c r="H10" s="24">
        <f>SUM(F10:G10)</f>
        <v>3</v>
      </c>
      <c r="I10" s="25">
        <f>C10+F10</f>
        <v>6</v>
      </c>
      <c r="J10" s="26">
        <f>D10+G10</f>
        <v>10</v>
      </c>
      <c r="K10" s="27">
        <f>SUM(I10:J10)</f>
        <v>16</v>
      </c>
      <c r="L10" s="28">
        <f>SUMPRODUCT((E55:E86="4م1ف1")*(G55:G86="ن")*(V55:V86="ذ"))</f>
        <v>0</v>
      </c>
      <c r="M10" s="28">
        <f>SUMPRODUCT((E55:E86="4م1ف1")*(G55:G86="ن")*(V55:V86="أ"))</f>
        <v>0</v>
      </c>
      <c r="N10" s="29">
        <f>SUM(L10:M10)</f>
        <v>0</v>
      </c>
      <c r="O10" s="30">
        <f>SUMPRODUCT((E55:E86="4م1ف1")*(G55:G86="خ")*(V55:V86="ذ"))</f>
        <v>0</v>
      </c>
      <c r="P10" s="31">
        <f>SUMPRODUCT((E55:E86="4م1ف1")*(G55:G86="خ")*(V55:V86="أ"))</f>
        <v>0</v>
      </c>
      <c r="Q10" s="29">
        <f>SUM(O10:P10)</f>
        <v>0</v>
      </c>
      <c r="R10" s="30">
        <f>L10+O10</f>
        <v>0</v>
      </c>
      <c r="S10" s="31">
        <f>M10:M11</f>
        <v>0</v>
      </c>
      <c r="T10" s="29">
        <f>SUM(R10:S10)</f>
        <v>0</v>
      </c>
      <c r="U10" s="1"/>
    </row>
    <row r="11" spans="1:21" ht="16.5" thickBot="1">
      <c r="A11" s="255"/>
      <c r="B11" s="21" t="s">
        <v>21</v>
      </c>
      <c r="C11" s="22">
        <v>5</v>
      </c>
      <c r="D11" s="23">
        <v>10</v>
      </c>
      <c r="E11" s="24">
        <f>SUM(C11:D11)</f>
        <v>15</v>
      </c>
      <c r="F11" s="25">
        <v>0</v>
      </c>
      <c r="G11" s="23">
        <v>1</v>
      </c>
      <c r="H11" s="24">
        <f>SUM(F11:G11)</f>
        <v>1</v>
      </c>
      <c r="I11" s="25">
        <f>C11+F11</f>
        <v>5</v>
      </c>
      <c r="J11" s="26">
        <f>D11+G11</f>
        <v>11</v>
      </c>
      <c r="K11" s="27">
        <f>SUM(I11:J11)</f>
        <v>16</v>
      </c>
      <c r="L11" s="28">
        <f>SUMPRODUCT((E55:E86="4م1ف2")*(G55:G86="ن")*(V55:V86="ذ"))</f>
        <v>1</v>
      </c>
      <c r="M11" s="28">
        <f>SUMPRODUCT((E55:E86="4م1ف2")*(G55:G86="ن")*(V55:V86="أ"))</f>
        <v>2</v>
      </c>
      <c r="N11" s="29">
        <f>SUM(L11:M11)</f>
        <v>3</v>
      </c>
      <c r="O11" s="30">
        <f>SUMPRODUCT((E56:E87="4م1ف2")*(G56:G87="خ")*(V56:V87="ذ"))</f>
        <v>0</v>
      </c>
      <c r="P11" s="31">
        <f>SUMPRODUCT((E56:E87="4م1ف2")*(G56:G87="خ")*(V56:V87="أ"))</f>
        <v>0</v>
      </c>
      <c r="Q11" s="29">
        <f>SUM(O11:P11)</f>
        <v>0</v>
      </c>
      <c r="R11" s="30">
        <f>L11+O11</f>
        <v>1</v>
      </c>
      <c r="S11" s="31">
        <f>M11+P11</f>
        <v>2</v>
      </c>
      <c r="T11" s="29">
        <f>SUM(R11:S11)</f>
        <v>3</v>
      </c>
      <c r="U11" s="1"/>
    </row>
    <row r="12" spans="1:21">
      <c r="A12" s="256"/>
      <c r="B12" s="32"/>
      <c r="C12" s="33"/>
      <c r="D12" s="34"/>
      <c r="E12" s="24"/>
      <c r="F12" s="33"/>
      <c r="G12" s="34"/>
      <c r="H12" s="35"/>
      <c r="I12" s="25"/>
      <c r="J12" s="34"/>
      <c r="K12" s="27"/>
      <c r="L12" s="28"/>
      <c r="M12" s="28"/>
      <c r="N12" s="36"/>
      <c r="O12" s="37"/>
      <c r="P12" s="38"/>
      <c r="Q12" s="36"/>
      <c r="R12" s="37"/>
      <c r="S12" s="38"/>
      <c r="T12" s="36"/>
      <c r="U12" s="1"/>
    </row>
    <row r="13" spans="1:21" ht="15.75" thickBot="1">
      <c r="A13" s="252" t="s">
        <v>139</v>
      </c>
      <c r="B13" s="253"/>
      <c r="C13" s="39">
        <f t="shared" ref="C13:K13" si="0">SUM(C10:C12)</f>
        <v>11</v>
      </c>
      <c r="D13" s="40">
        <f t="shared" si="0"/>
        <v>17</v>
      </c>
      <c r="E13" s="41">
        <f t="shared" si="0"/>
        <v>28</v>
      </c>
      <c r="F13" s="39">
        <f t="shared" si="0"/>
        <v>0</v>
      </c>
      <c r="G13" s="40">
        <f t="shared" si="0"/>
        <v>4</v>
      </c>
      <c r="H13" s="41">
        <f t="shared" si="0"/>
        <v>4</v>
      </c>
      <c r="I13" s="39">
        <f t="shared" si="0"/>
        <v>11</v>
      </c>
      <c r="J13" s="40">
        <f t="shared" si="0"/>
        <v>21</v>
      </c>
      <c r="K13" s="41">
        <f t="shared" si="0"/>
        <v>32</v>
      </c>
      <c r="L13" s="96">
        <f>L11+L10</f>
        <v>1</v>
      </c>
      <c r="M13" s="42">
        <f>M11+M10</f>
        <v>2</v>
      </c>
      <c r="N13" s="43">
        <f>N10+N11</f>
        <v>3</v>
      </c>
      <c r="O13" s="96">
        <f>SUM(O10:O11)</f>
        <v>0</v>
      </c>
      <c r="P13" s="42">
        <f>SUM(P10:P11)</f>
        <v>0</v>
      </c>
      <c r="Q13" s="43">
        <f>Q10+Q11</f>
        <v>0</v>
      </c>
      <c r="R13" s="96">
        <f>SUM(R10:R11)</f>
        <v>1</v>
      </c>
      <c r="S13" s="42">
        <f>SUM(S10:S11)</f>
        <v>2</v>
      </c>
      <c r="T13" s="36">
        <f>SUM(R13:S13)</f>
        <v>3</v>
      </c>
      <c r="U13" s="1"/>
    </row>
    <row r="14" spans="1:21">
      <c r="A14" s="254" t="s">
        <v>22</v>
      </c>
      <c r="B14" s="44" t="s">
        <v>23</v>
      </c>
      <c r="C14" s="45">
        <v>9</v>
      </c>
      <c r="D14" s="26">
        <v>12</v>
      </c>
      <c r="E14" s="27">
        <f t="shared" ref="E14:E24" si="1">SUM(C14:D14)</f>
        <v>21</v>
      </c>
      <c r="F14" s="45">
        <v>0</v>
      </c>
      <c r="G14" s="26">
        <v>1</v>
      </c>
      <c r="H14" s="27">
        <f t="shared" ref="H14:H24" si="2">SUM(F14:G14)</f>
        <v>1</v>
      </c>
      <c r="I14" s="45">
        <f>C14+F14</f>
        <v>9</v>
      </c>
      <c r="J14" s="26">
        <f>D14+G14</f>
        <v>13</v>
      </c>
      <c r="K14" s="27">
        <f>SUM(I14:J14)</f>
        <v>22</v>
      </c>
      <c r="L14" s="30">
        <f>SUMPRODUCT((E55:E86="3م1")*(G55:G86="ن")*(V55:V86="ذ"))</f>
        <v>0</v>
      </c>
      <c r="M14" s="31">
        <f>SUMPRODUCT((E55:E86="3م1")*(G55:G86="ن")*(V55:V86="أ"))</f>
        <v>0</v>
      </c>
      <c r="N14" s="29">
        <f>SUM(L14:M14)</f>
        <v>0</v>
      </c>
      <c r="O14" s="30">
        <f>SUMPRODUCT((E55:E86="3م1")*(G55:G86="خ")*(V55:V86="ذ"))</f>
        <v>0</v>
      </c>
      <c r="P14" s="31">
        <f>SUMPRODUCT((E55:E86="3م1")*(G55:G86="خ")*(V55:V86="أ"))</f>
        <v>0</v>
      </c>
      <c r="Q14" s="29">
        <f>SUM(O14:P14)</f>
        <v>0</v>
      </c>
      <c r="R14" s="30">
        <f>L14+O14</f>
        <v>0</v>
      </c>
      <c r="S14" s="31">
        <f>M14+P14</f>
        <v>0</v>
      </c>
      <c r="T14" s="29">
        <f>SUM(R14:S14)</f>
        <v>0</v>
      </c>
      <c r="U14" s="1"/>
    </row>
    <row r="15" spans="1:21">
      <c r="A15" s="255"/>
      <c r="B15" s="44" t="s">
        <v>24</v>
      </c>
      <c r="C15" s="45">
        <v>7</v>
      </c>
      <c r="D15" s="26">
        <v>12</v>
      </c>
      <c r="E15" s="27">
        <f t="shared" si="1"/>
        <v>19</v>
      </c>
      <c r="F15" s="45">
        <v>1</v>
      </c>
      <c r="G15" s="26">
        <v>2</v>
      </c>
      <c r="H15" s="27">
        <f t="shared" si="2"/>
        <v>3</v>
      </c>
      <c r="I15" s="45">
        <f>C15+F15</f>
        <v>8</v>
      </c>
      <c r="J15" s="26">
        <f>D15+G15</f>
        <v>14</v>
      </c>
      <c r="K15" s="27">
        <f>SUM(I15:J15)</f>
        <v>22</v>
      </c>
      <c r="L15" s="30">
        <f>SUMPRODUCT((E55:E86="3م2")*(G55:G86="ن")*(V55:V86="ذ"))</f>
        <v>0</v>
      </c>
      <c r="M15" s="31">
        <f>SUMPRODUCT((E55:E86="3م2")*(G55:G86="ن")*(V55:V86="أ"))</f>
        <v>0</v>
      </c>
      <c r="N15" s="29">
        <f>SUM(L15:M15)</f>
        <v>0</v>
      </c>
      <c r="O15" s="30">
        <f>SUMPRODUCT((E55:E86="3م2")*(G55:G86="خ")*(V55:V86="ذ"))</f>
        <v>0</v>
      </c>
      <c r="P15" s="31">
        <f>SUMPRODUCT((E55:E86="3م2")*(G55:G86="خ")*(V55:V86="أ"))</f>
        <v>0</v>
      </c>
      <c r="Q15" s="29">
        <f>SUM(O15:P15)</f>
        <v>0</v>
      </c>
      <c r="R15" s="30">
        <f>L15+O15</f>
        <v>0</v>
      </c>
      <c r="S15" s="31">
        <f>M15+P15</f>
        <v>0</v>
      </c>
      <c r="T15" s="29">
        <f>SUM(R15:S15)</f>
        <v>0</v>
      </c>
      <c r="U15" s="1"/>
    </row>
    <row r="16" spans="1:21">
      <c r="A16" s="256"/>
      <c r="B16" s="32"/>
      <c r="C16" s="33"/>
      <c r="D16" s="34"/>
      <c r="E16" s="35"/>
      <c r="F16" s="33"/>
      <c r="G16" s="34"/>
      <c r="H16" s="35"/>
      <c r="I16" s="33"/>
      <c r="J16" s="34"/>
      <c r="K16" s="35"/>
      <c r="L16" s="37"/>
      <c r="M16" s="38"/>
      <c r="N16" s="36"/>
      <c r="O16" s="37"/>
      <c r="P16" s="38"/>
      <c r="Q16" s="36"/>
      <c r="R16" s="37"/>
      <c r="S16" s="38"/>
      <c r="T16" s="36"/>
      <c r="U16" s="1"/>
    </row>
    <row r="17" spans="1:27" ht="15.75" thickBot="1">
      <c r="A17" s="252" t="s">
        <v>139</v>
      </c>
      <c r="B17" s="253"/>
      <c r="C17" s="39">
        <f>SUM(C14:C16)</f>
        <v>16</v>
      </c>
      <c r="D17" s="40">
        <f>SUM(D14:D16)</f>
        <v>24</v>
      </c>
      <c r="E17" s="41">
        <f>E14+E15+E16</f>
        <v>40</v>
      </c>
      <c r="F17" s="39">
        <f>SUM(F14:F16)</f>
        <v>1</v>
      </c>
      <c r="G17" s="40">
        <f>SUM(G14:G16)</f>
        <v>3</v>
      </c>
      <c r="H17" s="41">
        <f>H14+H15+H16</f>
        <v>4</v>
      </c>
      <c r="I17" s="39">
        <f>SUM(I14:I16)</f>
        <v>17</v>
      </c>
      <c r="J17" s="40">
        <f>SUM(J14:J16)</f>
        <v>27</v>
      </c>
      <c r="K17" s="41">
        <f>SUM(I17:J17)</f>
        <v>44</v>
      </c>
      <c r="L17" s="96">
        <f>SUM(L14:L16)</f>
        <v>0</v>
      </c>
      <c r="M17" s="42">
        <f>SUM(M14:M16)</f>
        <v>0</v>
      </c>
      <c r="N17" s="43">
        <f>N14+N15+N16</f>
        <v>0</v>
      </c>
      <c r="O17" s="96">
        <f>SUM(O14:O16)</f>
        <v>0</v>
      </c>
      <c r="P17" s="42">
        <f>SUM(P14:P16)</f>
        <v>0</v>
      </c>
      <c r="Q17" s="43">
        <f>Q14+Q15+Q16</f>
        <v>0</v>
      </c>
      <c r="R17" s="96">
        <f>SUM(R14:R16)</f>
        <v>0</v>
      </c>
      <c r="S17" s="42">
        <f>SUM(S14:S16)</f>
        <v>0</v>
      </c>
      <c r="T17" s="43">
        <f>Q17+N17</f>
        <v>0</v>
      </c>
      <c r="U17" s="1"/>
    </row>
    <row r="18" spans="1:27">
      <c r="A18" s="254" t="s">
        <v>25</v>
      </c>
      <c r="B18" s="44" t="s">
        <v>146</v>
      </c>
      <c r="C18" s="45">
        <v>8</v>
      </c>
      <c r="D18" s="26">
        <v>7</v>
      </c>
      <c r="E18" s="27">
        <f t="shared" si="1"/>
        <v>15</v>
      </c>
      <c r="F18" s="45">
        <v>0</v>
      </c>
      <c r="G18" s="26">
        <v>1</v>
      </c>
      <c r="H18" s="27">
        <f t="shared" si="2"/>
        <v>1</v>
      </c>
      <c r="I18" s="45">
        <f>C18+F18</f>
        <v>8</v>
      </c>
      <c r="J18" s="26">
        <f>D18+G18</f>
        <v>8</v>
      </c>
      <c r="K18" s="27">
        <f t="shared" ref="K18:K25" si="3">SUM(I18:J18)</f>
        <v>16</v>
      </c>
      <c r="L18" s="30">
        <f>SUMPRODUCT((E55:E86="2م1ف1")*(G55:G86="ن")*(V55:V86="ذ"))</f>
        <v>0</v>
      </c>
      <c r="M18" s="31">
        <f>SUMPRODUCT((E55:E86="2م1ف1")*(G55:G86="ن")*(V55:V86="أ"))</f>
        <v>0</v>
      </c>
      <c r="N18" s="29">
        <f>SUM(L18:M18)</f>
        <v>0</v>
      </c>
      <c r="O18" s="30">
        <f>SUMPRODUCT((E55:E86="2م1ف1")*(G55:G86="خ")*(V55:V86="ذ"))</f>
        <v>0</v>
      </c>
      <c r="P18" s="31">
        <f>SUMPRODUCT((E55:E86="2م1ف1")*(G55:G86="خ")*(V55:V86="أ"))</f>
        <v>0</v>
      </c>
      <c r="Q18" s="29">
        <f>SUM(O18:P18)</f>
        <v>0</v>
      </c>
      <c r="R18" s="30">
        <f>L18+O18</f>
        <v>0</v>
      </c>
      <c r="S18" s="31">
        <f>M18+P18</f>
        <v>0</v>
      </c>
      <c r="T18" s="29">
        <f>S18+R18</f>
        <v>0</v>
      </c>
      <c r="U18" s="1"/>
    </row>
    <row r="19" spans="1:27">
      <c r="A19" s="255"/>
      <c r="B19" s="32" t="s">
        <v>147</v>
      </c>
      <c r="C19" s="33">
        <v>7</v>
      </c>
      <c r="D19" s="34">
        <v>9</v>
      </c>
      <c r="E19" s="35">
        <f t="shared" si="1"/>
        <v>16</v>
      </c>
      <c r="F19" s="33">
        <v>0</v>
      </c>
      <c r="G19" s="34">
        <v>0</v>
      </c>
      <c r="H19" s="35">
        <f t="shared" si="2"/>
        <v>0</v>
      </c>
      <c r="I19" s="33">
        <f>C19+F19</f>
        <v>7</v>
      </c>
      <c r="J19" s="34">
        <f>D19+G19</f>
        <v>9</v>
      </c>
      <c r="K19" s="35">
        <f t="shared" si="3"/>
        <v>16</v>
      </c>
      <c r="L19" s="37">
        <f>SUMPRODUCT((E55:E86="2م2")*(G55:G86="ن")*(V55:V86="ذ"))</f>
        <v>0</v>
      </c>
      <c r="M19" s="38">
        <f>SUMPRODUCT((E55:E86="2م1ف2")*(G55:G86="ن")*(V55:V86="أ"))</f>
        <v>0</v>
      </c>
      <c r="N19" s="36">
        <f>SUM(L19:M19)</f>
        <v>0</v>
      </c>
      <c r="O19" s="37">
        <f>SUMPRODUCT((E55:E86="2م1ف2")*(G55:G86="خ")*(V55:V86="ذ"))</f>
        <v>0</v>
      </c>
      <c r="P19" s="38">
        <f>SUMPRODUCT((E55:E86="2م1ف2")*(G55:G86="خ")*(V55:V86="أ"))</f>
        <v>0</v>
      </c>
      <c r="Q19" s="36">
        <f>SUM(O19:P19)</f>
        <v>0</v>
      </c>
      <c r="R19" s="37">
        <f>L19+O19</f>
        <v>0</v>
      </c>
      <c r="S19" s="38">
        <f>M19+P19</f>
        <v>0</v>
      </c>
      <c r="T19" s="36">
        <f>SUM(R19:S19)</f>
        <v>0</v>
      </c>
      <c r="U19" s="1"/>
    </row>
    <row r="20" spans="1:27">
      <c r="A20" s="256"/>
      <c r="B20" s="32"/>
      <c r="C20" s="33"/>
      <c r="D20" s="34"/>
      <c r="E20" s="35"/>
      <c r="F20" s="33"/>
      <c r="G20" s="34"/>
      <c r="H20" s="35"/>
      <c r="I20" s="33"/>
      <c r="J20" s="34"/>
      <c r="K20" s="35"/>
      <c r="L20" s="37"/>
      <c r="M20" s="38"/>
      <c r="N20" s="36"/>
      <c r="O20" s="37"/>
      <c r="P20" s="38"/>
      <c r="Q20" s="36"/>
      <c r="R20" s="37"/>
      <c r="S20" s="38"/>
      <c r="T20" s="36"/>
      <c r="U20" s="1"/>
    </row>
    <row r="21" spans="1:27" ht="15.75" thickBot="1">
      <c r="A21" s="252" t="s">
        <v>139</v>
      </c>
      <c r="B21" s="253"/>
      <c r="C21" s="39">
        <f t="shared" ref="C21:J21" si="4">SUM(C18:C20)</f>
        <v>15</v>
      </c>
      <c r="D21" s="40">
        <f t="shared" si="4"/>
        <v>16</v>
      </c>
      <c r="E21" s="41">
        <f t="shared" si="4"/>
        <v>31</v>
      </c>
      <c r="F21" s="39">
        <f t="shared" si="4"/>
        <v>0</v>
      </c>
      <c r="G21" s="40">
        <f t="shared" si="4"/>
        <v>1</v>
      </c>
      <c r="H21" s="41">
        <f t="shared" si="4"/>
        <v>1</v>
      </c>
      <c r="I21" s="39">
        <f t="shared" si="4"/>
        <v>15</v>
      </c>
      <c r="J21" s="40">
        <f t="shared" si="4"/>
        <v>17</v>
      </c>
      <c r="K21" s="41">
        <f t="shared" si="3"/>
        <v>32</v>
      </c>
      <c r="L21" s="96">
        <f t="shared" ref="L21:T21" si="5">SUM(L18:L20)</f>
        <v>0</v>
      </c>
      <c r="M21" s="42">
        <f t="shared" si="5"/>
        <v>0</v>
      </c>
      <c r="N21" s="43">
        <f t="shared" si="5"/>
        <v>0</v>
      </c>
      <c r="O21" s="96">
        <f t="shared" si="5"/>
        <v>0</v>
      </c>
      <c r="P21" s="42">
        <f t="shared" si="5"/>
        <v>0</v>
      </c>
      <c r="Q21" s="43">
        <f t="shared" si="5"/>
        <v>0</v>
      </c>
      <c r="R21" s="96">
        <f t="shared" si="5"/>
        <v>0</v>
      </c>
      <c r="S21" s="42">
        <f t="shared" si="5"/>
        <v>0</v>
      </c>
      <c r="T21" s="43">
        <f t="shared" si="5"/>
        <v>0</v>
      </c>
      <c r="U21" s="1"/>
    </row>
    <row r="22" spans="1:27">
      <c r="A22" s="254" t="s">
        <v>28</v>
      </c>
      <c r="B22" s="44" t="s">
        <v>29</v>
      </c>
      <c r="C22" s="45">
        <v>4</v>
      </c>
      <c r="D22" s="26">
        <v>0</v>
      </c>
      <c r="E22" s="27">
        <f t="shared" si="1"/>
        <v>4</v>
      </c>
      <c r="F22" s="45">
        <v>8</v>
      </c>
      <c r="G22" s="26">
        <v>8</v>
      </c>
      <c r="H22" s="27">
        <f t="shared" si="2"/>
        <v>16</v>
      </c>
      <c r="I22" s="45">
        <f t="shared" ref="I22:J24" si="6">C22+F22</f>
        <v>12</v>
      </c>
      <c r="J22" s="26">
        <f t="shared" si="6"/>
        <v>8</v>
      </c>
      <c r="K22" s="27">
        <f t="shared" si="3"/>
        <v>20</v>
      </c>
      <c r="L22" s="30">
        <f>SUMPRODUCT((E55:E86="1م1ف1")*(G55:G86="ن")*(V55:V86="ذ"))</f>
        <v>0</v>
      </c>
      <c r="M22" s="31">
        <f>SUMPRODUCT((E55:E86="1م1ف1")*(G55:G86="ن")*(V55:V86="أ"))</f>
        <v>0</v>
      </c>
      <c r="N22" s="29">
        <f>SUM(L22:M22)</f>
        <v>0</v>
      </c>
      <c r="O22" s="30">
        <f>SUMPRODUCT((E55:E86="1م1ف1")*(G55:G86="خ")*(V55:V86="ذ"))</f>
        <v>1</v>
      </c>
      <c r="P22" s="31">
        <f>SUMPRODUCT((E55:E86="1م1ف1")*(G55:G86="خ")*(V55:V86="أ"))</f>
        <v>0</v>
      </c>
      <c r="Q22" s="29">
        <f>SUM(O22:P22)</f>
        <v>1</v>
      </c>
      <c r="R22" s="30">
        <f t="shared" ref="R22:S24" si="7">L22+O22</f>
        <v>1</v>
      </c>
      <c r="S22" s="31">
        <f t="shared" si="7"/>
        <v>0</v>
      </c>
      <c r="T22" s="29">
        <f>SUM(R22:S22)</f>
        <v>1</v>
      </c>
      <c r="U22" s="1"/>
    </row>
    <row r="23" spans="1:27">
      <c r="A23" s="255"/>
      <c r="B23" s="32" t="s">
        <v>144</v>
      </c>
      <c r="C23" s="33">
        <v>4</v>
      </c>
      <c r="D23" s="34">
        <v>0</v>
      </c>
      <c r="E23" s="35">
        <f t="shared" si="1"/>
        <v>4</v>
      </c>
      <c r="F23" s="33">
        <v>6</v>
      </c>
      <c r="G23" s="34">
        <v>9</v>
      </c>
      <c r="H23" s="35">
        <f t="shared" si="2"/>
        <v>15</v>
      </c>
      <c r="I23" s="33">
        <f t="shared" si="6"/>
        <v>10</v>
      </c>
      <c r="J23" s="26">
        <f t="shared" si="6"/>
        <v>9</v>
      </c>
      <c r="K23" s="35">
        <f t="shared" si="3"/>
        <v>19</v>
      </c>
      <c r="L23" s="37">
        <f>SUMPRODUCT((E55:E86="1م2ف1")*(G55:G86="ن")*(V55:V86="ذ"))</f>
        <v>0</v>
      </c>
      <c r="M23" s="38">
        <f>SUMPRODUCT((E55:E86="1م2ف1")*(G55:G86="ن")*(V55:V86="أ"))</f>
        <v>0</v>
      </c>
      <c r="N23" s="36">
        <f>SUM(L23:M23)</f>
        <v>0</v>
      </c>
      <c r="O23" s="37">
        <f>SUMPRODUCT((E55:E86="1م2ف1")*(G55:G86="خ")*(V55:V86="ذ"))</f>
        <v>0</v>
      </c>
      <c r="P23" s="38">
        <f>SUMPRODUCT((E55:E86="1م2ف1")*(G55:G86="خ")*(V55:V86="أ"))</f>
        <v>0</v>
      </c>
      <c r="Q23" s="36">
        <f>SUM(O23:P23)</f>
        <v>0</v>
      </c>
      <c r="R23" s="37">
        <f t="shared" si="7"/>
        <v>0</v>
      </c>
      <c r="S23" s="38">
        <f t="shared" si="7"/>
        <v>0</v>
      </c>
      <c r="T23" s="36">
        <f>SUM(R23:S23)</f>
        <v>0</v>
      </c>
      <c r="U23" s="1"/>
      <c r="AA23" t="s">
        <v>30</v>
      </c>
    </row>
    <row r="24" spans="1:27">
      <c r="A24" s="256"/>
      <c r="B24" s="32" t="s">
        <v>145</v>
      </c>
      <c r="C24" s="33">
        <v>4</v>
      </c>
      <c r="D24" s="34">
        <v>1</v>
      </c>
      <c r="E24" s="35">
        <f t="shared" si="1"/>
        <v>5</v>
      </c>
      <c r="F24" s="33">
        <v>5</v>
      </c>
      <c r="G24" s="34">
        <v>9</v>
      </c>
      <c r="H24" s="35">
        <f t="shared" si="2"/>
        <v>14</v>
      </c>
      <c r="I24" s="33">
        <f t="shared" si="6"/>
        <v>9</v>
      </c>
      <c r="J24" s="26">
        <f t="shared" si="6"/>
        <v>10</v>
      </c>
      <c r="K24" s="35">
        <f t="shared" si="3"/>
        <v>19</v>
      </c>
      <c r="L24" s="37">
        <f>SUMPRODUCT((E56:E87="1م2ف2")*(G56:G87="ن")*(V56:V87="ذ"))</f>
        <v>0</v>
      </c>
      <c r="M24" s="38">
        <f>SUMPRODUCT((E56:E87="1م2ف2")*(G56:G87="ن")*(V56:V87="أ"))</f>
        <v>0</v>
      </c>
      <c r="N24" s="36">
        <f>SUM(L24:M24)</f>
        <v>0</v>
      </c>
      <c r="O24" s="37">
        <f>SUMPRODUCT((E55:E86="1م2ف2")*(G55:G86="خ")*(V55:V86="ذ"))</f>
        <v>0</v>
      </c>
      <c r="P24" s="38">
        <f>SUMPRODUCT((E55:E86="1م2ف2")*(G55:G86="خ")*(V55:V86="أ"))</f>
        <v>0</v>
      </c>
      <c r="Q24" s="36">
        <f>SUM(O24:P24)</f>
        <v>0</v>
      </c>
      <c r="R24" s="37">
        <f t="shared" si="7"/>
        <v>0</v>
      </c>
      <c r="S24" s="38">
        <f t="shared" si="7"/>
        <v>0</v>
      </c>
      <c r="T24" s="36">
        <f>SUM(R24:S24)</f>
        <v>0</v>
      </c>
      <c r="U24" s="1"/>
    </row>
    <row r="25" spans="1:27" ht="15.75" thickBot="1">
      <c r="A25" s="252" t="s">
        <v>139</v>
      </c>
      <c r="B25" s="253"/>
      <c r="C25" s="39">
        <f t="shared" ref="C25:J25" si="8">SUM(C22:C24)</f>
        <v>12</v>
      </c>
      <c r="D25" s="40">
        <f t="shared" si="8"/>
        <v>1</v>
      </c>
      <c r="E25" s="41">
        <f t="shared" si="8"/>
        <v>13</v>
      </c>
      <c r="F25" s="39">
        <f t="shared" si="8"/>
        <v>19</v>
      </c>
      <c r="G25" s="40">
        <f t="shared" si="8"/>
        <v>26</v>
      </c>
      <c r="H25" s="41">
        <f t="shared" si="8"/>
        <v>45</v>
      </c>
      <c r="I25" s="39">
        <f t="shared" si="8"/>
        <v>31</v>
      </c>
      <c r="J25" s="40">
        <f t="shared" si="8"/>
        <v>27</v>
      </c>
      <c r="K25" s="41">
        <f t="shared" si="3"/>
        <v>58</v>
      </c>
      <c r="L25" s="96">
        <f t="shared" ref="L25:S25" si="9">SUM(L22:L24)</f>
        <v>0</v>
      </c>
      <c r="M25" s="42">
        <f t="shared" si="9"/>
        <v>0</v>
      </c>
      <c r="N25" s="43">
        <f t="shared" si="9"/>
        <v>0</v>
      </c>
      <c r="O25" s="96">
        <f t="shared" si="9"/>
        <v>1</v>
      </c>
      <c r="P25" s="42">
        <f t="shared" si="9"/>
        <v>0</v>
      </c>
      <c r="Q25" s="43">
        <f t="shared" si="9"/>
        <v>1</v>
      </c>
      <c r="R25" s="96">
        <f t="shared" si="9"/>
        <v>1</v>
      </c>
      <c r="S25" s="42">
        <f t="shared" si="9"/>
        <v>0</v>
      </c>
      <c r="T25" s="43">
        <f>SUM(R25:S25)</f>
        <v>1</v>
      </c>
      <c r="U25" s="1"/>
    </row>
    <row r="26" spans="1:27" ht="15.75" thickBot="1">
      <c r="A26" s="252" t="s">
        <v>140</v>
      </c>
      <c r="B26" s="253"/>
      <c r="C26" s="46">
        <f>C13+C17+C21+C25</f>
        <v>54</v>
      </c>
      <c r="D26" s="47">
        <f>D13+D17+D21+D25</f>
        <v>58</v>
      </c>
      <c r="E26" s="48">
        <f>E13+E17+E21+E25</f>
        <v>112</v>
      </c>
      <c r="F26" s="49">
        <f>F13+F17+F21+F25</f>
        <v>20</v>
      </c>
      <c r="G26" s="50">
        <f>G25+G21+G17+G13</f>
        <v>34</v>
      </c>
      <c r="H26" s="48">
        <f>H13+H17+H21+H25</f>
        <v>54</v>
      </c>
      <c r="I26" s="49">
        <f>I13+I17+I21+I25</f>
        <v>74</v>
      </c>
      <c r="J26" s="50">
        <f>J13+J17+J21+J25</f>
        <v>92</v>
      </c>
      <c r="K26" s="48">
        <f>K25+K21+K17+K13</f>
        <v>166</v>
      </c>
      <c r="L26" s="51">
        <f>L13+L17+L21+L25</f>
        <v>1</v>
      </c>
      <c r="M26" s="52">
        <f>M25+M21+M17+M13</f>
        <v>2</v>
      </c>
      <c r="N26" s="53">
        <f>N13+N17+N21+N25</f>
        <v>3</v>
      </c>
      <c r="O26" s="51">
        <f>O13+O17+O21+O25</f>
        <v>1</v>
      </c>
      <c r="P26" s="52">
        <f>P13+P17+P21+P25</f>
        <v>0</v>
      </c>
      <c r="Q26" s="53">
        <f>P26+O26</f>
        <v>1</v>
      </c>
      <c r="R26" s="51">
        <f>R13+R17+R21+R25</f>
        <v>2</v>
      </c>
      <c r="S26" s="52">
        <f>S13+S17+S21+S25</f>
        <v>2</v>
      </c>
      <c r="T26" s="54">
        <f>T25+T21+T17+T13</f>
        <v>4</v>
      </c>
      <c r="U26" s="1"/>
    </row>
    <row r="27" spans="1:27">
      <c r="A27" s="257" t="s">
        <v>31</v>
      </c>
      <c r="B27" s="258"/>
      <c r="C27" s="258"/>
      <c r="D27" s="258"/>
      <c r="E27" s="259"/>
      <c r="F27" s="259"/>
      <c r="G27" s="259"/>
      <c r="H27" s="259"/>
      <c r="I27" s="9"/>
      <c r="J27" s="9"/>
      <c r="K27" s="9"/>
      <c r="L27" s="9"/>
      <c r="M27" s="9"/>
      <c r="N27" s="9"/>
      <c r="O27" s="9"/>
      <c r="P27" s="9"/>
      <c r="Q27" s="9"/>
      <c r="R27" s="9"/>
      <c r="S27" s="9"/>
      <c r="T27" s="55"/>
    </row>
    <row r="28" spans="1:27">
      <c r="A28" s="189" t="s">
        <v>32</v>
      </c>
      <c r="B28" s="190"/>
      <c r="C28" s="189" t="s">
        <v>33</v>
      </c>
      <c r="D28" s="190"/>
      <c r="E28" s="189" t="s">
        <v>34</v>
      </c>
      <c r="F28" s="190"/>
      <c r="G28" s="189" t="s">
        <v>35</v>
      </c>
      <c r="H28" s="190"/>
      <c r="I28" s="189" t="s">
        <v>36</v>
      </c>
      <c r="J28" s="190"/>
      <c r="K28" s="189" t="s">
        <v>37</v>
      </c>
      <c r="L28" s="190"/>
      <c r="M28" s="189" t="s">
        <v>38</v>
      </c>
      <c r="N28" s="190" t="s">
        <v>39</v>
      </c>
      <c r="O28" s="189" t="s">
        <v>40</v>
      </c>
      <c r="P28" s="190" t="s">
        <v>39</v>
      </c>
      <c r="Q28" s="189" t="s">
        <v>41</v>
      </c>
      <c r="R28" s="190" t="s">
        <v>39</v>
      </c>
      <c r="S28" s="189" t="s">
        <v>42</v>
      </c>
      <c r="T28" s="190" t="s">
        <v>39</v>
      </c>
      <c r="U28" s="247" t="s">
        <v>43</v>
      </c>
      <c r="V28" s="248"/>
      <c r="W28" s="249"/>
    </row>
    <row r="29" spans="1:27">
      <c r="A29" s="187"/>
      <c r="B29" s="188"/>
      <c r="C29" s="187"/>
      <c r="D29" s="188"/>
      <c r="E29" s="189"/>
      <c r="F29" s="190"/>
      <c r="G29" s="189"/>
      <c r="H29" s="190"/>
      <c r="I29" s="189"/>
      <c r="J29" s="190"/>
      <c r="K29" s="189"/>
      <c r="L29" s="190"/>
      <c r="M29" s="189"/>
      <c r="N29" s="190"/>
      <c r="O29" s="189"/>
      <c r="P29" s="190"/>
      <c r="Q29" s="189"/>
      <c r="R29" s="190"/>
      <c r="S29" s="189"/>
      <c r="T29" s="190"/>
      <c r="U29" s="247"/>
      <c r="V29" s="248"/>
      <c r="W29" s="249"/>
    </row>
    <row r="30" spans="1:27">
      <c r="A30" s="187"/>
      <c r="B30" s="188"/>
      <c r="C30" s="187"/>
      <c r="D30" s="188"/>
      <c r="E30" s="189"/>
      <c r="F30" s="190"/>
      <c r="G30" s="189"/>
      <c r="H30" s="190"/>
      <c r="I30" s="189"/>
      <c r="J30" s="190"/>
      <c r="K30" s="189"/>
      <c r="L30" s="190"/>
      <c r="M30" s="189"/>
      <c r="N30" s="190"/>
      <c r="O30" s="189"/>
      <c r="P30" s="190"/>
      <c r="Q30" s="189"/>
      <c r="R30" s="190"/>
      <c r="S30" s="189"/>
      <c r="T30" s="190"/>
      <c r="U30" s="247"/>
      <c r="V30" s="248"/>
      <c r="W30" s="249"/>
    </row>
    <row r="31" spans="1:27" ht="12.75" customHeight="1">
      <c r="A31" s="187"/>
      <c r="B31" s="188"/>
      <c r="C31" s="187"/>
      <c r="D31" s="188"/>
      <c r="E31" s="189"/>
      <c r="F31" s="190"/>
      <c r="G31" s="189"/>
      <c r="H31" s="190"/>
      <c r="I31" s="189"/>
      <c r="J31" s="190"/>
      <c r="K31" s="189"/>
      <c r="L31" s="190"/>
      <c r="M31" s="189"/>
      <c r="N31" s="190"/>
      <c r="O31" s="189"/>
      <c r="P31" s="190"/>
      <c r="Q31" s="189"/>
      <c r="R31" s="190"/>
      <c r="S31" s="189"/>
      <c r="T31" s="190"/>
      <c r="U31" s="247"/>
      <c r="V31" s="248"/>
      <c r="W31" s="249"/>
    </row>
    <row r="32" spans="1:27">
      <c r="A32" s="187"/>
      <c r="B32" s="188"/>
      <c r="C32" s="187"/>
      <c r="D32" s="188"/>
      <c r="E32" s="189"/>
      <c r="F32" s="190"/>
      <c r="G32" s="189"/>
      <c r="H32" s="190"/>
      <c r="I32" s="189"/>
      <c r="J32" s="190"/>
      <c r="K32" s="189"/>
      <c r="L32" s="190"/>
      <c r="M32" s="189"/>
      <c r="N32" s="190"/>
      <c r="O32" s="189"/>
      <c r="P32" s="190"/>
      <c r="Q32" s="189"/>
      <c r="R32" s="190"/>
      <c r="S32" s="189"/>
      <c r="T32" s="190"/>
      <c r="U32" s="247"/>
      <c r="V32" s="248"/>
      <c r="W32" s="249"/>
    </row>
    <row r="33" spans="1:23">
      <c r="A33" s="187"/>
      <c r="B33" s="188"/>
      <c r="C33" s="187"/>
      <c r="D33" s="188"/>
      <c r="E33" s="189"/>
      <c r="F33" s="190"/>
      <c r="G33" s="189"/>
      <c r="H33" s="190"/>
      <c r="I33" s="189"/>
      <c r="J33" s="190"/>
      <c r="K33" s="189"/>
      <c r="L33" s="190"/>
      <c r="M33" s="189"/>
      <c r="N33" s="190"/>
      <c r="O33" s="189"/>
      <c r="P33" s="190"/>
      <c r="Q33" s="189"/>
      <c r="R33" s="190"/>
      <c r="S33" s="189"/>
      <c r="T33" s="190"/>
      <c r="U33" s="247"/>
      <c r="V33" s="248"/>
      <c r="W33" s="249"/>
    </row>
    <row r="34" spans="1:23">
      <c r="A34" s="187"/>
      <c r="B34" s="188"/>
      <c r="C34" s="187"/>
      <c r="D34" s="188"/>
      <c r="E34" s="189"/>
      <c r="F34" s="190"/>
      <c r="G34" s="189"/>
      <c r="H34" s="190"/>
      <c r="I34" s="189"/>
      <c r="J34" s="190"/>
      <c r="K34" s="189"/>
      <c r="L34" s="190"/>
      <c r="M34" s="189"/>
      <c r="N34" s="190"/>
      <c r="O34" s="189"/>
      <c r="P34" s="190"/>
      <c r="Q34" s="189"/>
      <c r="R34" s="190"/>
      <c r="S34" s="189"/>
      <c r="T34" s="190"/>
      <c r="U34" s="247"/>
      <c r="V34" s="248"/>
      <c r="W34" s="249"/>
    </row>
    <row r="35" spans="1:23">
      <c r="A35" s="187"/>
      <c r="B35" s="188"/>
      <c r="C35" s="187"/>
      <c r="D35" s="188"/>
      <c r="E35" s="189"/>
      <c r="F35" s="190"/>
      <c r="G35" s="189"/>
      <c r="H35" s="190"/>
      <c r="I35" s="189"/>
      <c r="J35" s="190"/>
      <c r="K35" s="189"/>
      <c r="L35" s="190"/>
      <c r="M35" s="189"/>
      <c r="N35" s="190"/>
      <c r="O35" s="189"/>
      <c r="P35" s="190"/>
      <c r="Q35" s="189"/>
      <c r="R35" s="190"/>
      <c r="S35" s="189"/>
      <c r="T35" s="190"/>
      <c r="U35" s="247"/>
      <c r="V35" s="248"/>
      <c r="W35" s="249"/>
    </row>
    <row r="36" spans="1:23" ht="15.75" customHeight="1">
      <c r="A36" s="187"/>
      <c r="B36" s="188"/>
      <c r="C36" s="187"/>
      <c r="D36" s="188"/>
      <c r="E36" s="189"/>
      <c r="F36" s="190"/>
      <c r="G36" s="189"/>
      <c r="H36" s="190"/>
      <c r="I36" s="189"/>
      <c r="J36" s="190"/>
      <c r="K36" s="189"/>
      <c r="L36" s="190"/>
      <c r="M36" s="189"/>
      <c r="N36" s="190"/>
      <c r="O36" s="189"/>
      <c r="P36" s="190"/>
      <c r="Q36" s="189"/>
      <c r="R36" s="190"/>
      <c r="S36" s="189"/>
      <c r="T36" s="190"/>
      <c r="U36" s="247"/>
      <c r="V36" s="248"/>
      <c r="W36" s="249"/>
    </row>
    <row r="37" spans="1:23" ht="17.25" customHeight="1">
      <c r="A37" s="187"/>
      <c r="B37" s="188"/>
      <c r="C37" s="187"/>
      <c r="D37" s="188"/>
      <c r="E37" s="189"/>
      <c r="F37" s="190"/>
      <c r="G37" s="189"/>
      <c r="H37" s="190"/>
      <c r="I37" s="189"/>
      <c r="J37" s="190"/>
      <c r="K37" s="189"/>
      <c r="L37" s="190"/>
      <c r="M37" s="189"/>
      <c r="N37" s="190"/>
      <c r="O37" s="189"/>
      <c r="P37" s="190"/>
      <c r="Q37" s="189"/>
      <c r="R37" s="190"/>
      <c r="S37" s="189"/>
      <c r="T37" s="190"/>
      <c r="U37" s="247"/>
      <c r="V37" s="248"/>
      <c r="W37" s="249"/>
    </row>
    <row r="38" spans="1:23" ht="16.5" customHeight="1">
      <c r="A38" s="187"/>
      <c r="B38" s="188"/>
      <c r="C38" s="187"/>
      <c r="D38" s="188"/>
      <c r="E38" s="189"/>
      <c r="F38" s="190"/>
      <c r="G38" s="189"/>
      <c r="H38" s="190"/>
      <c r="I38" s="189"/>
      <c r="J38" s="190"/>
      <c r="K38" s="189"/>
      <c r="L38" s="190"/>
      <c r="M38" s="189"/>
      <c r="N38" s="190"/>
      <c r="O38" s="189"/>
      <c r="P38" s="190"/>
      <c r="Q38" s="189"/>
      <c r="R38" s="190"/>
      <c r="S38" s="189"/>
      <c r="T38" s="190"/>
      <c r="U38" s="247"/>
      <c r="V38" s="248"/>
      <c r="W38" s="249"/>
    </row>
    <row r="39" spans="1:23" ht="16.5" customHeight="1">
      <c r="A39" s="187"/>
      <c r="B39" s="188"/>
      <c r="C39" s="187"/>
      <c r="D39" s="188"/>
      <c r="E39" s="189"/>
      <c r="F39" s="190"/>
      <c r="G39" s="189"/>
      <c r="H39" s="190"/>
      <c r="I39" s="189"/>
      <c r="J39" s="190"/>
      <c r="K39" s="189"/>
      <c r="L39" s="190"/>
      <c r="M39" s="189"/>
      <c r="N39" s="190"/>
      <c r="O39" s="189"/>
      <c r="P39" s="190"/>
      <c r="Q39" s="189"/>
      <c r="R39" s="190"/>
      <c r="S39" s="189"/>
      <c r="T39" s="190"/>
      <c r="U39" s="247"/>
      <c r="V39" s="248"/>
      <c r="W39" s="249"/>
    </row>
    <row r="40" spans="1:23" ht="17.25" customHeight="1" thickBot="1">
      <c r="A40" s="202" t="s">
        <v>46</v>
      </c>
      <c r="B40" s="202"/>
      <c r="C40" s="202"/>
      <c r="D40" s="202"/>
      <c r="E40" s="202"/>
      <c r="F40" s="202"/>
      <c r="G40" s="202"/>
    </row>
    <row r="41" spans="1:23" ht="6.75" hidden="1" customHeight="1"/>
    <row r="42" spans="1:23" ht="17.25" thickTop="1" thickBot="1">
      <c r="A42" s="244" t="s">
        <v>47</v>
      </c>
      <c r="B42" s="244"/>
      <c r="C42" s="244"/>
      <c r="D42" s="244"/>
      <c r="E42" s="244"/>
      <c r="F42" s="244"/>
      <c r="G42" s="244"/>
      <c r="I42" s="232" t="s">
        <v>48</v>
      </c>
      <c r="J42" s="233"/>
      <c r="K42" s="234"/>
      <c r="L42" s="223" t="s">
        <v>49</v>
      </c>
      <c r="M42" s="223"/>
      <c r="N42" s="223"/>
      <c r="O42" s="223"/>
      <c r="P42" s="223"/>
      <c r="R42" s="245" t="s">
        <v>50</v>
      </c>
      <c r="S42" s="246"/>
      <c r="T42" s="246"/>
      <c r="U42" s="245" t="s">
        <v>9</v>
      </c>
      <c r="V42" s="246"/>
      <c r="W42" s="246"/>
    </row>
    <row r="43" spans="1:23" ht="12" customHeight="1" thickTop="1" thickBot="1">
      <c r="A43" s="210" t="s">
        <v>51</v>
      </c>
      <c r="B43" s="211"/>
      <c r="C43" s="211"/>
      <c r="D43" s="212"/>
      <c r="E43" s="210" t="s">
        <v>52</v>
      </c>
      <c r="F43" s="211"/>
      <c r="G43" s="211"/>
      <c r="I43" s="228"/>
      <c r="J43" s="229"/>
      <c r="K43" s="230"/>
      <c r="L43" s="169" t="s">
        <v>150</v>
      </c>
      <c r="M43" s="170"/>
      <c r="N43" s="170"/>
      <c r="O43" s="170"/>
      <c r="P43" s="171"/>
      <c r="R43" s="56" t="s">
        <v>16</v>
      </c>
      <c r="S43" s="57" t="s">
        <v>17</v>
      </c>
      <c r="T43" s="57" t="s">
        <v>53</v>
      </c>
      <c r="U43" s="57" t="s">
        <v>16</v>
      </c>
      <c r="V43" s="57" t="s">
        <v>17</v>
      </c>
      <c r="W43" s="57" t="s">
        <v>53</v>
      </c>
    </row>
    <row r="44" spans="1:23" ht="9.75" customHeight="1" thickTop="1" thickBot="1">
      <c r="A44" s="213"/>
      <c r="B44" s="214"/>
      <c r="C44" s="214"/>
      <c r="D44" s="215"/>
      <c r="E44" s="213"/>
      <c r="F44" s="214"/>
      <c r="G44" s="214"/>
      <c r="I44" s="231" t="s">
        <v>54</v>
      </c>
      <c r="J44" s="231"/>
      <c r="K44" s="231"/>
      <c r="L44" s="223" t="s">
        <v>55</v>
      </c>
      <c r="M44" s="223"/>
      <c r="N44" s="223"/>
      <c r="O44" s="223"/>
      <c r="P44" s="223"/>
      <c r="R44" s="227">
        <f>C26</f>
        <v>54</v>
      </c>
      <c r="S44" s="227">
        <f>D26</f>
        <v>58</v>
      </c>
      <c r="T44" s="227">
        <f>R44+S44</f>
        <v>112</v>
      </c>
      <c r="U44" s="227">
        <v>1</v>
      </c>
      <c r="V44" s="227">
        <v>3</v>
      </c>
      <c r="W44" s="227">
        <f>SUM(U44:V45)</f>
        <v>4</v>
      </c>
    </row>
    <row r="45" spans="1:23" ht="14.25" customHeight="1" thickTop="1" thickBot="1">
      <c r="A45" s="210"/>
      <c r="B45" s="211"/>
      <c r="C45" s="211"/>
      <c r="D45" s="212"/>
      <c r="E45" s="216"/>
      <c r="F45" s="217"/>
      <c r="G45" s="218"/>
      <c r="I45" s="231"/>
      <c r="J45" s="231"/>
      <c r="K45" s="231"/>
      <c r="L45" s="169" t="s">
        <v>151</v>
      </c>
      <c r="M45" s="170"/>
      <c r="N45" s="170"/>
      <c r="O45" s="170"/>
      <c r="P45" s="171"/>
      <c r="R45" s="227"/>
      <c r="S45" s="227"/>
      <c r="T45" s="227"/>
      <c r="U45" s="227"/>
      <c r="V45" s="227"/>
      <c r="W45" s="227"/>
    </row>
    <row r="46" spans="1:23" ht="17.25" customHeight="1" thickTop="1" thickBot="1">
      <c r="A46" s="213"/>
      <c r="B46" s="214"/>
      <c r="C46" s="214"/>
      <c r="D46" s="215"/>
      <c r="E46" s="219"/>
      <c r="F46" s="220"/>
      <c r="G46" s="221"/>
      <c r="I46" s="232" t="s">
        <v>148</v>
      </c>
      <c r="J46" s="233"/>
      <c r="K46" s="234"/>
      <c r="L46" s="207"/>
      <c r="M46" s="208"/>
      <c r="N46" s="208"/>
      <c r="O46" s="208"/>
      <c r="P46" s="209"/>
      <c r="R46" s="58"/>
      <c r="S46" s="58"/>
      <c r="T46" s="58"/>
      <c r="V46" t="s">
        <v>56</v>
      </c>
    </row>
    <row r="47" spans="1:23" ht="6.75" customHeight="1" thickTop="1" thickBot="1">
      <c r="A47" s="210"/>
      <c r="B47" s="211"/>
      <c r="C47" s="211"/>
      <c r="D47" s="212"/>
      <c r="E47" s="216"/>
      <c r="F47" s="217"/>
      <c r="G47" s="218"/>
      <c r="I47" s="235"/>
      <c r="J47" s="236"/>
      <c r="K47" s="237"/>
      <c r="L47" s="222"/>
      <c r="M47" s="208"/>
      <c r="N47" s="208"/>
      <c r="O47" s="208"/>
      <c r="P47" s="209"/>
      <c r="R47" s="58"/>
      <c r="S47" s="58"/>
      <c r="T47" s="58"/>
    </row>
    <row r="48" spans="1:23" ht="17.25" customHeight="1" thickTop="1" thickBot="1">
      <c r="A48" s="213"/>
      <c r="B48" s="214"/>
      <c r="C48" s="214"/>
      <c r="D48" s="215"/>
      <c r="E48" s="219"/>
      <c r="F48" s="220"/>
      <c r="G48" s="221"/>
      <c r="I48" s="235"/>
      <c r="J48" s="236"/>
      <c r="K48" s="237"/>
      <c r="L48" s="223" t="s">
        <v>57</v>
      </c>
      <c r="M48" s="223"/>
      <c r="N48" s="223"/>
      <c r="O48" s="223"/>
      <c r="P48" s="223"/>
      <c r="R48" s="224"/>
      <c r="S48" s="225"/>
      <c r="T48" s="225"/>
      <c r="U48" s="225"/>
      <c r="V48" s="225"/>
      <c r="W48" s="226"/>
    </row>
    <row r="49" spans="1:26" ht="22.5" customHeight="1" thickTop="1" thickBot="1">
      <c r="A49" s="238"/>
      <c r="B49" s="239"/>
      <c r="C49" s="239"/>
      <c r="D49" s="240"/>
      <c r="E49" s="241"/>
      <c r="F49" s="242"/>
      <c r="G49" s="243"/>
      <c r="I49" s="228"/>
      <c r="J49" s="229"/>
      <c r="K49" s="230"/>
      <c r="L49" s="197" t="s">
        <v>152</v>
      </c>
      <c r="M49" s="198"/>
      <c r="N49" s="198"/>
      <c r="O49" s="198"/>
      <c r="P49" s="198"/>
      <c r="R49" s="199"/>
      <c r="S49" s="200"/>
      <c r="T49" s="200"/>
      <c r="U49" s="200"/>
      <c r="V49" s="200"/>
      <c r="W49" s="201"/>
    </row>
    <row r="50" spans="1:26" ht="8.25" customHeight="1" thickTop="1">
      <c r="A50" s="58"/>
      <c r="B50" s="58"/>
      <c r="C50" s="58"/>
      <c r="D50" s="58"/>
      <c r="E50" s="58"/>
      <c r="F50" s="58"/>
      <c r="G50" s="58"/>
    </row>
    <row r="51" spans="1:26" ht="14.25" customHeight="1">
      <c r="A51" s="58"/>
      <c r="B51" s="58"/>
      <c r="C51" s="58"/>
      <c r="D51" s="58"/>
      <c r="E51" s="58"/>
      <c r="F51" s="58"/>
      <c r="G51" s="58"/>
      <c r="H51" s="58"/>
      <c r="I51" s="58"/>
      <c r="J51" s="58"/>
      <c r="K51" s="58"/>
      <c r="L51" s="58"/>
      <c r="M51" s="58"/>
      <c r="N51" s="58"/>
      <c r="O51" s="58"/>
      <c r="P51" s="58"/>
      <c r="Q51" s="58"/>
      <c r="R51" s="58"/>
      <c r="S51" s="58"/>
      <c r="T51" s="58"/>
    </row>
    <row r="52" spans="1:26" ht="12.75" hidden="1" customHeight="1">
      <c r="A52" s="58"/>
      <c r="B52" s="58"/>
      <c r="C52" s="58"/>
      <c r="D52" s="58"/>
      <c r="E52" s="58"/>
      <c r="F52" s="58"/>
      <c r="G52" s="58"/>
      <c r="H52" s="58"/>
      <c r="I52" s="58"/>
      <c r="J52" s="58"/>
      <c r="K52" s="58"/>
      <c r="L52" s="58"/>
      <c r="M52" s="58"/>
      <c r="N52" s="58"/>
      <c r="O52" s="58"/>
      <c r="P52" s="58"/>
      <c r="Q52" s="58"/>
      <c r="R52" s="58"/>
      <c r="S52" s="58"/>
      <c r="T52" s="58"/>
    </row>
    <row r="53" spans="1:26" ht="18" customHeight="1" thickBot="1">
      <c r="A53" s="202" t="s">
        <v>58</v>
      </c>
      <c r="B53" s="202"/>
      <c r="C53" s="202"/>
      <c r="D53" s="202"/>
      <c r="E53" s="202"/>
      <c r="F53" s="1"/>
      <c r="G53" s="1"/>
      <c r="H53" s="1"/>
      <c r="I53" s="1"/>
      <c r="J53" s="1"/>
      <c r="K53" s="1"/>
      <c r="L53" s="1"/>
      <c r="M53" s="1" t="s">
        <v>59</v>
      </c>
      <c r="N53" s="1"/>
      <c r="O53" s="1"/>
      <c r="P53" s="1"/>
      <c r="Q53" s="1"/>
      <c r="R53" s="1"/>
      <c r="S53" s="1"/>
      <c r="T53" s="1"/>
      <c r="Z53" t="s">
        <v>60</v>
      </c>
    </row>
    <row r="54" spans="1:26" ht="16.5" thickTop="1" thickBot="1">
      <c r="A54" s="97" t="s">
        <v>61</v>
      </c>
      <c r="B54" s="203" t="s">
        <v>62</v>
      </c>
      <c r="C54" s="204"/>
      <c r="D54" s="204"/>
      <c r="E54" s="205" t="s">
        <v>63</v>
      </c>
      <c r="F54" s="205"/>
      <c r="G54" s="206" t="s">
        <v>64</v>
      </c>
      <c r="H54" s="206"/>
      <c r="I54" s="206" t="s">
        <v>65</v>
      </c>
      <c r="J54" s="206"/>
      <c r="K54" s="206" t="s">
        <v>66</v>
      </c>
      <c r="L54" s="206"/>
      <c r="M54" s="206" t="s">
        <v>67</v>
      </c>
      <c r="N54" s="206"/>
      <c r="O54" s="206" t="s">
        <v>68</v>
      </c>
      <c r="P54" s="206"/>
      <c r="Q54" s="206" t="s">
        <v>69</v>
      </c>
      <c r="R54" s="206"/>
      <c r="S54" s="206" t="s">
        <v>70</v>
      </c>
      <c r="T54" s="206"/>
      <c r="U54" s="206"/>
    </row>
    <row r="55" spans="1:26" ht="15.75" thickTop="1">
      <c r="A55" s="59">
        <v>1</v>
      </c>
      <c r="B55" s="185" t="s">
        <v>153</v>
      </c>
      <c r="C55" s="186"/>
      <c r="D55" s="186"/>
      <c r="E55" s="187" t="s">
        <v>21</v>
      </c>
      <c r="F55" s="188"/>
      <c r="G55" s="189" t="s">
        <v>122</v>
      </c>
      <c r="H55" s="190"/>
      <c r="I55" s="195">
        <v>44472</v>
      </c>
      <c r="J55" s="196"/>
      <c r="K55" s="195"/>
      <c r="L55" s="196"/>
      <c r="M55" s="193"/>
      <c r="N55" s="193"/>
      <c r="O55" s="193"/>
      <c r="P55" s="193"/>
      <c r="Q55" s="193"/>
      <c r="R55" s="193"/>
      <c r="S55" s="194"/>
      <c r="T55" s="194"/>
      <c r="U55" s="194"/>
      <c r="V55" s="60" t="s">
        <v>71</v>
      </c>
    </row>
    <row r="56" spans="1:26">
      <c r="A56" s="61">
        <v>2</v>
      </c>
      <c r="B56" s="185" t="s">
        <v>154</v>
      </c>
      <c r="C56" s="186"/>
      <c r="D56" s="186"/>
      <c r="E56" s="187" t="s">
        <v>21</v>
      </c>
      <c r="F56" s="188"/>
      <c r="G56" s="189" t="s">
        <v>122</v>
      </c>
      <c r="H56" s="190"/>
      <c r="I56" s="195">
        <v>44472</v>
      </c>
      <c r="J56" s="196"/>
      <c r="K56" s="195"/>
      <c r="L56" s="196"/>
      <c r="M56" s="193"/>
      <c r="N56" s="193"/>
      <c r="O56" s="193"/>
      <c r="P56" s="193"/>
      <c r="Q56" s="193"/>
      <c r="R56" s="193"/>
      <c r="S56" s="194"/>
      <c r="T56" s="194"/>
      <c r="U56" s="194"/>
      <c r="V56" s="60" t="s">
        <v>71</v>
      </c>
    </row>
    <row r="57" spans="1:26">
      <c r="A57" s="61">
        <v>3</v>
      </c>
      <c r="B57" s="185" t="s">
        <v>155</v>
      </c>
      <c r="C57" s="186"/>
      <c r="D57" s="186"/>
      <c r="E57" s="187" t="s">
        <v>21</v>
      </c>
      <c r="F57" s="188"/>
      <c r="G57" s="189" t="s">
        <v>122</v>
      </c>
      <c r="H57" s="190"/>
      <c r="I57" s="195">
        <v>44472</v>
      </c>
      <c r="J57" s="196"/>
      <c r="K57" s="195"/>
      <c r="L57" s="196"/>
      <c r="M57" s="193"/>
      <c r="N57" s="193"/>
      <c r="O57" s="193"/>
      <c r="P57" s="193"/>
      <c r="Q57" s="193"/>
      <c r="R57" s="193"/>
      <c r="S57" s="194"/>
      <c r="T57" s="194"/>
      <c r="U57" s="194"/>
      <c r="V57" s="60" t="s">
        <v>16</v>
      </c>
    </row>
    <row r="58" spans="1:26">
      <c r="A58" s="61">
        <v>4</v>
      </c>
      <c r="B58" s="185" t="s">
        <v>156</v>
      </c>
      <c r="C58" s="186"/>
      <c r="D58" s="186"/>
      <c r="E58" s="187" t="s">
        <v>29</v>
      </c>
      <c r="F58" s="188"/>
      <c r="G58" s="189" t="s">
        <v>119</v>
      </c>
      <c r="H58" s="190"/>
      <c r="I58" s="195">
        <v>44472</v>
      </c>
      <c r="J58" s="196"/>
      <c r="K58" s="193"/>
      <c r="L58" s="193"/>
      <c r="M58" s="193"/>
      <c r="N58" s="193"/>
      <c r="O58" s="193"/>
      <c r="P58" s="193"/>
      <c r="Q58" s="193"/>
      <c r="R58" s="193"/>
      <c r="S58" s="194"/>
      <c r="T58" s="194"/>
      <c r="U58" s="194"/>
      <c r="V58" s="60" t="s">
        <v>16</v>
      </c>
      <c r="X58" t="s">
        <v>56</v>
      </c>
    </row>
    <row r="59" spans="1:26">
      <c r="A59" s="61">
        <v>5</v>
      </c>
      <c r="B59" s="185"/>
      <c r="C59" s="186"/>
      <c r="D59" s="186"/>
      <c r="E59" s="187"/>
      <c r="F59" s="188"/>
      <c r="G59" s="189"/>
      <c r="H59" s="190"/>
      <c r="I59" s="195"/>
      <c r="J59" s="196"/>
      <c r="K59" s="193"/>
      <c r="L59" s="193"/>
      <c r="M59" s="193"/>
      <c r="N59" s="193"/>
      <c r="O59" s="193"/>
      <c r="P59" s="193"/>
      <c r="Q59" s="193"/>
      <c r="R59" s="193"/>
      <c r="S59" s="194"/>
      <c r="T59" s="194"/>
      <c r="U59" s="194"/>
      <c r="V59" s="60" t="s">
        <v>16</v>
      </c>
    </row>
    <row r="60" spans="1:26">
      <c r="A60" s="61">
        <v>6</v>
      </c>
      <c r="B60" s="185"/>
      <c r="C60" s="186"/>
      <c r="D60" s="186"/>
      <c r="E60" s="187"/>
      <c r="F60" s="188"/>
      <c r="G60" s="189"/>
      <c r="H60" s="190"/>
      <c r="I60" s="195"/>
      <c r="J60" s="196"/>
      <c r="K60" s="193"/>
      <c r="L60" s="193"/>
      <c r="M60" s="193"/>
      <c r="N60" s="193"/>
      <c r="O60" s="193"/>
      <c r="P60" s="193"/>
      <c r="Q60" s="193"/>
      <c r="R60" s="193"/>
      <c r="S60" s="194"/>
      <c r="T60" s="194"/>
      <c r="U60" s="194"/>
      <c r="V60" s="60" t="s">
        <v>16</v>
      </c>
    </row>
    <row r="61" spans="1:26">
      <c r="A61" s="61">
        <v>7</v>
      </c>
      <c r="B61" s="185"/>
      <c r="C61" s="186"/>
      <c r="D61" s="186"/>
      <c r="E61" s="187"/>
      <c r="F61" s="188"/>
      <c r="G61" s="189"/>
      <c r="H61" s="190"/>
      <c r="I61" s="195"/>
      <c r="J61" s="196"/>
      <c r="K61" s="193"/>
      <c r="L61" s="193"/>
      <c r="M61" s="193"/>
      <c r="N61" s="193"/>
      <c r="O61" s="193"/>
      <c r="P61" s="193"/>
      <c r="Q61" s="193"/>
      <c r="R61" s="193"/>
      <c r="S61" s="194"/>
      <c r="T61" s="194"/>
      <c r="U61" s="194"/>
      <c r="V61" s="60" t="s">
        <v>16</v>
      </c>
    </row>
    <row r="62" spans="1:26">
      <c r="A62" s="61">
        <v>8</v>
      </c>
      <c r="B62" s="185"/>
      <c r="C62" s="186"/>
      <c r="D62" s="186"/>
      <c r="E62" s="187"/>
      <c r="F62" s="188"/>
      <c r="G62" s="189"/>
      <c r="H62" s="190"/>
      <c r="I62" s="195"/>
      <c r="J62" s="196"/>
      <c r="K62" s="193"/>
      <c r="L62" s="193"/>
      <c r="M62" s="193"/>
      <c r="N62" s="193"/>
      <c r="O62" s="193"/>
      <c r="P62" s="193"/>
      <c r="Q62" s="193"/>
      <c r="R62" s="193"/>
      <c r="S62" s="194"/>
      <c r="T62" s="194"/>
      <c r="U62" s="194"/>
      <c r="V62" s="60" t="s">
        <v>71</v>
      </c>
    </row>
    <row r="63" spans="1:26">
      <c r="A63" s="61">
        <v>9</v>
      </c>
      <c r="B63" s="185"/>
      <c r="C63" s="186"/>
      <c r="D63" s="186"/>
      <c r="E63" s="187"/>
      <c r="F63" s="188"/>
      <c r="G63" s="189"/>
      <c r="H63" s="190"/>
      <c r="I63" s="195"/>
      <c r="J63" s="196"/>
      <c r="K63" s="192"/>
      <c r="L63" s="192"/>
      <c r="M63" s="193"/>
      <c r="N63" s="193"/>
      <c r="O63" s="193"/>
      <c r="P63" s="193"/>
      <c r="Q63" s="193"/>
      <c r="R63" s="193"/>
      <c r="S63" s="194"/>
      <c r="T63" s="194"/>
      <c r="U63" s="194"/>
      <c r="V63" s="60" t="s">
        <v>16</v>
      </c>
    </row>
    <row r="64" spans="1:26">
      <c r="A64" s="61">
        <v>10</v>
      </c>
      <c r="B64" s="185"/>
      <c r="C64" s="186"/>
      <c r="D64" s="186"/>
      <c r="E64" s="187"/>
      <c r="F64" s="188"/>
      <c r="G64" s="189"/>
      <c r="H64" s="190"/>
      <c r="I64" s="195"/>
      <c r="J64" s="196"/>
      <c r="K64" s="192"/>
      <c r="L64" s="192"/>
      <c r="M64" s="193"/>
      <c r="N64" s="193"/>
      <c r="O64" s="193"/>
      <c r="P64" s="193"/>
      <c r="Q64" s="193"/>
      <c r="R64" s="193"/>
      <c r="S64" s="194"/>
      <c r="T64" s="194"/>
      <c r="U64" s="194"/>
      <c r="V64" s="60" t="s">
        <v>16</v>
      </c>
    </row>
    <row r="65" spans="1:22">
      <c r="A65" s="61">
        <v>11</v>
      </c>
      <c r="B65" s="185"/>
      <c r="C65" s="186"/>
      <c r="D65" s="186"/>
      <c r="E65" s="187"/>
      <c r="F65" s="188"/>
      <c r="G65" s="189"/>
      <c r="H65" s="190"/>
      <c r="I65" s="195"/>
      <c r="J65" s="196"/>
      <c r="K65" s="192"/>
      <c r="L65" s="192"/>
      <c r="M65" s="193"/>
      <c r="N65" s="193"/>
      <c r="O65" s="193"/>
      <c r="P65" s="193"/>
      <c r="Q65" s="193"/>
      <c r="R65" s="193"/>
      <c r="S65" s="194"/>
      <c r="T65" s="194"/>
      <c r="U65" s="194"/>
      <c r="V65" s="60" t="s">
        <v>16</v>
      </c>
    </row>
    <row r="66" spans="1:22">
      <c r="A66" s="61">
        <v>12</v>
      </c>
      <c r="B66" s="185"/>
      <c r="C66" s="186"/>
      <c r="D66" s="186"/>
      <c r="E66" s="187"/>
      <c r="F66" s="188"/>
      <c r="G66" s="189"/>
      <c r="H66" s="190"/>
      <c r="I66" s="191"/>
      <c r="J66" s="191"/>
      <c r="K66" s="192"/>
      <c r="L66" s="192"/>
      <c r="M66" s="193"/>
      <c r="N66" s="193"/>
      <c r="O66" s="193"/>
      <c r="P66" s="193"/>
      <c r="Q66" s="193"/>
      <c r="R66" s="193"/>
      <c r="S66" s="194"/>
      <c r="T66" s="194"/>
      <c r="U66" s="194"/>
      <c r="V66" s="60"/>
    </row>
    <row r="67" spans="1:22">
      <c r="A67" s="61">
        <v>13</v>
      </c>
      <c r="B67" s="185"/>
      <c r="C67" s="186"/>
      <c r="D67" s="186"/>
      <c r="E67" s="187"/>
      <c r="F67" s="188"/>
      <c r="G67" s="189"/>
      <c r="H67" s="190"/>
      <c r="I67" s="191"/>
      <c r="J67" s="191"/>
      <c r="K67" s="192"/>
      <c r="L67" s="192"/>
      <c r="M67" s="193"/>
      <c r="N67" s="193"/>
      <c r="O67" s="193"/>
      <c r="P67" s="193"/>
      <c r="Q67" s="193"/>
      <c r="R67" s="193"/>
      <c r="S67" s="194"/>
      <c r="T67" s="194"/>
      <c r="U67" s="194"/>
      <c r="V67" s="60"/>
    </row>
    <row r="68" spans="1:22">
      <c r="A68" s="61">
        <v>14</v>
      </c>
      <c r="B68" s="185"/>
      <c r="C68" s="186"/>
      <c r="D68" s="186"/>
      <c r="E68" s="187"/>
      <c r="F68" s="188"/>
      <c r="G68" s="189"/>
      <c r="H68" s="190"/>
      <c r="I68" s="191"/>
      <c r="J68" s="191"/>
      <c r="K68" s="192"/>
      <c r="L68" s="192"/>
      <c r="M68" s="193"/>
      <c r="N68" s="193"/>
      <c r="O68" s="193"/>
      <c r="P68" s="193"/>
      <c r="Q68" s="193"/>
      <c r="R68" s="193"/>
      <c r="S68" s="194"/>
      <c r="T68" s="194"/>
      <c r="U68" s="194"/>
      <c r="V68" s="60"/>
    </row>
    <row r="69" spans="1:22">
      <c r="A69" s="61">
        <v>15</v>
      </c>
      <c r="B69" s="185"/>
      <c r="C69" s="186"/>
      <c r="D69" s="186"/>
      <c r="E69" s="187"/>
      <c r="F69" s="188"/>
      <c r="G69" s="189"/>
      <c r="H69" s="190"/>
      <c r="I69" s="191"/>
      <c r="J69" s="191"/>
      <c r="K69" s="192"/>
      <c r="L69" s="192"/>
      <c r="M69" s="193"/>
      <c r="N69" s="193"/>
      <c r="O69" s="193"/>
      <c r="P69" s="193"/>
      <c r="Q69" s="193"/>
      <c r="R69" s="193"/>
      <c r="S69" s="194"/>
      <c r="T69" s="194"/>
      <c r="U69" s="194"/>
      <c r="V69" s="60"/>
    </row>
    <row r="70" spans="1:22">
      <c r="A70" s="61">
        <v>16</v>
      </c>
      <c r="B70" s="185"/>
      <c r="C70" s="186"/>
      <c r="D70" s="186"/>
      <c r="E70" s="187"/>
      <c r="F70" s="188"/>
      <c r="G70" s="189"/>
      <c r="H70" s="190"/>
      <c r="I70" s="191"/>
      <c r="J70" s="191"/>
      <c r="K70" s="192"/>
      <c r="L70" s="192"/>
      <c r="M70" s="193"/>
      <c r="N70" s="193"/>
      <c r="O70" s="193"/>
      <c r="P70" s="193"/>
      <c r="Q70" s="193"/>
      <c r="R70" s="193"/>
      <c r="S70" s="194"/>
      <c r="T70" s="194"/>
      <c r="U70" s="194"/>
      <c r="V70" s="60"/>
    </row>
    <row r="71" spans="1:22">
      <c r="A71" s="61">
        <v>17</v>
      </c>
      <c r="B71" s="185"/>
      <c r="C71" s="186"/>
      <c r="D71" s="186"/>
      <c r="E71" s="187"/>
      <c r="F71" s="188"/>
      <c r="G71" s="189"/>
      <c r="H71" s="190"/>
      <c r="I71" s="191"/>
      <c r="J71" s="191"/>
      <c r="K71" s="192"/>
      <c r="L71" s="192"/>
      <c r="M71" s="193"/>
      <c r="N71" s="193"/>
      <c r="O71" s="193"/>
      <c r="P71" s="193"/>
      <c r="Q71" s="193"/>
      <c r="R71" s="193"/>
      <c r="S71" s="194"/>
      <c r="T71" s="194"/>
      <c r="U71" s="194"/>
      <c r="V71" s="60"/>
    </row>
    <row r="72" spans="1:22">
      <c r="A72" s="61">
        <v>18</v>
      </c>
      <c r="B72" s="185"/>
      <c r="C72" s="186"/>
      <c r="D72" s="186"/>
      <c r="E72" s="187"/>
      <c r="F72" s="188"/>
      <c r="G72" s="189"/>
      <c r="H72" s="190"/>
      <c r="I72" s="191"/>
      <c r="J72" s="191"/>
      <c r="K72" s="192"/>
      <c r="L72" s="192"/>
      <c r="M72" s="193"/>
      <c r="N72" s="193"/>
      <c r="O72" s="193"/>
      <c r="P72" s="193"/>
      <c r="Q72" s="193"/>
      <c r="R72" s="193"/>
      <c r="S72" s="194"/>
      <c r="T72" s="194"/>
      <c r="U72" s="194"/>
      <c r="V72" s="60"/>
    </row>
    <row r="73" spans="1:22">
      <c r="A73" s="61">
        <v>19</v>
      </c>
      <c r="B73" s="185"/>
      <c r="C73" s="186"/>
      <c r="D73" s="186"/>
      <c r="E73" s="187"/>
      <c r="F73" s="188"/>
      <c r="G73" s="189"/>
      <c r="H73" s="190"/>
      <c r="I73" s="191"/>
      <c r="J73" s="191"/>
      <c r="K73" s="192"/>
      <c r="L73" s="192"/>
      <c r="M73" s="193"/>
      <c r="N73" s="193"/>
      <c r="O73" s="193"/>
      <c r="P73" s="193"/>
      <c r="Q73" s="193"/>
      <c r="R73" s="193"/>
      <c r="S73" s="194"/>
      <c r="T73" s="194"/>
      <c r="U73" s="194"/>
      <c r="V73" s="60"/>
    </row>
    <row r="74" spans="1:22">
      <c r="A74" s="61">
        <v>20</v>
      </c>
      <c r="B74" s="185"/>
      <c r="C74" s="186"/>
      <c r="D74" s="186"/>
      <c r="E74" s="187"/>
      <c r="F74" s="188"/>
      <c r="G74" s="189"/>
      <c r="H74" s="190"/>
      <c r="I74" s="191"/>
      <c r="J74" s="191"/>
      <c r="K74" s="192"/>
      <c r="L74" s="192"/>
      <c r="M74" s="193"/>
      <c r="N74" s="193"/>
      <c r="O74" s="193"/>
      <c r="P74" s="193"/>
      <c r="Q74" s="193"/>
      <c r="R74" s="193"/>
      <c r="S74" s="194"/>
      <c r="T74" s="194"/>
      <c r="U74" s="194"/>
      <c r="V74" s="60"/>
    </row>
    <row r="75" spans="1:22">
      <c r="A75" s="61">
        <v>21</v>
      </c>
      <c r="B75" s="185"/>
      <c r="C75" s="186"/>
      <c r="D75" s="186"/>
      <c r="E75" s="187"/>
      <c r="F75" s="188"/>
      <c r="G75" s="189"/>
      <c r="H75" s="190"/>
      <c r="I75" s="191"/>
      <c r="J75" s="191"/>
      <c r="K75" s="192"/>
      <c r="L75" s="192"/>
      <c r="M75" s="193"/>
      <c r="N75" s="193"/>
      <c r="O75" s="193"/>
      <c r="P75" s="193"/>
      <c r="Q75" s="193"/>
      <c r="R75" s="193"/>
      <c r="S75" s="194"/>
      <c r="T75" s="194"/>
      <c r="U75" s="194"/>
      <c r="V75" s="60"/>
    </row>
    <row r="76" spans="1:22">
      <c r="A76" s="61">
        <v>22</v>
      </c>
      <c r="B76" s="185"/>
      <c r="C76" s="186"/>
      <c r="D76" s="186"/>
      <c r="E76" s="187"/>
      <c r="F76" s="188"/>
      <c r="G76" s="189"/>
      <c r="H76" s="190"/>
      <c r="I76" s="191"/>
      <c r="J76" s="191"/>
      <c r="K76" s="192"/>
      <c r="L76" s="192"/>
      <c r="M76" s="193"/>
      <c r="N76" s="193"/>
      <c r="O76" s="193"/>
      <c r="P76" s="193"/>
      <c r="Q76" s="194"/>
      <c r="R76" s="194"/>
      <c r="S76" s="194"/>
      <c r="T76" s="194"/>
      <c r="U76" s="194"/>
      <c r="V76" s="60"/>
    </row>
    <row r="77" spans="1:22">
      <c r="A77" s="61">
        <v>23</v>
      </c>
      <c r="B77" s="185"/>
      <c r="C77" s="186"/>
      <c r="D77" s="186"/>
      <c r="E77" s="187"/>
      <c r="F77" s="188"/>
      <c r="G77" s="189"/>
      <c r="H77" s="190"/>
      <c r="I77" s="191"/>
      <c r="J77" s="191"/>
      <c r="K77" s="192"/>
      <c r="L77" s="192"/>
      <c r="M77" s="193"/>
      <c r="N77" s="193"/>
      <c r="O77" s="193"/>
      <c r="P77" s="193"/>
      <c r="Q77" s="194"/>
      <c r="R77" s="194"/>
      <c r="S77" s="194"/>
      <c r="T77" s="194"/>
      <c r="U77" s="194"/>
      <c r="V77" s="60"/>
    </row>
    <row r="78" spans="1:22">
      <c r="A78" s="61">
        <v>24</v>
      </c>
      <c r="B78" s="185"/>
      <c r="C78" s="186"/>
      <c r="D78" s="186"/>
      <c r="E78" s="187"/>
      <c r="F78" s="188"/>
      <c r="G78" s="189"/>
      <c r="H78" s="190"/>
      <c r="I78" s="191"/>
      <c r="J78" s="191"/>
      <c r="K78" s="192"/>
      <c r="L78" s="192"/>
      <c r="M78" s="193"/>
      <c r="N78" s="193"/>
      <c r="O78" s="193"/>
      <c r="P78" s="193"/>
      <c r="Q78" s="194"/>
      <c r="R78" s="194"/>
      <c r="S78" s="194"/>
      <c r="T78" s="194"/>
      <c r="U78" s="194"/>
      <c r="V78" s="60"/>
    </row>
    <row r="79" spans="1:22">
      <c r="A79" s="58"/>
      <c r="B79" s="58"/>
      <c r="C79" s="58"/>
      <c r="D79" s="58"/>
      <c r="E79" s="58"/>
      <c r="F79" s="58"/>
      <c r="G79" s="58"/>
      <c r="H79" s="58"/>
      <c r="I79" s="58"/>
      <c r="J79" s="58"/>
      <c r="K79" s="58"/>
      <c r="L79" s="58"/>
      <c r="M79" s="58"/>
      <c r="N79" s="58"/>
      <c r="O79" s="58"/>
      <c r="P79" s="58"/>
      <c r="Q79" s="58"/>
      <c r="R79" s="58"/>
      <c r="S79" s="58"/>
      <c r="T79" s="58"/>
    </row>
    <row r="80" spans="1:22" ht="15.75" thickBot="1">
      <c r="A80" s="175" t="s">
        <v>72</v>
      </c>
      <c r="B80" s="175"/>
      <c r="C80" s="175"/>
      <c r="D80" s="175"/>
      <c r="E80" s="175"/>
      <c r="F80" s="175"/>
      <c r="G80" s="175"/>
    </row>
    <row r="81" spans="1:20" ht="16.5" thickTop="1" thickBot="1">
      <c r="A81" s="62">
        <v>1</v>
      </c>
      <c r="B81" s="156" t="s">
        <v>73</v>
      </c>
      <c r="C81" s="156"/>
      <c r="D81" s="156"/>
      <c r="E81" s="149"/>
      <c r="F81" s="149"/>
      <c r="G81" s="149"/>
      <c r="H81" s="149"/>
      <c r="I81" s="149"/>
      <c r="J81" s="149"/>
      <c r="K81" s="149"/>
      <c r="L81" s="149"/>
      <c r="M81" s="149"/>
      <c r="N81" s="149"/>
      <c r="O81" s="149"/>
      <c r="P81" s="149"/>
      <c r="Q81" s="149"/>
      <c r="R81" s="149"/>
      <c r="S81" s="149"/>
      <c r="T81" s="149"/>
    </row>
    <row r="82" spans="1:20" ht="16.5" thickTop="1" thickBot="1">
      <c r="A82" s="62">
        <v>2</v>
      </c>
      <c r="B82" s="156" t="s">
        <v>74</v>
      </c>
      <c r="C82" s="156" t="s">
        <v>74</v>
      </c>
      <c r="D82" s="156"/>
      <c r="E82" s="176"/>
      <c r="F82" s="177"/>
      <c r="G82" s="177"/>
      <c r="H82" s="177"/>
      <c r="I82" s="177"/>
      <c r="J82" s="177"/>
      <c r="K82" s="177"/>
      <c r="L82" s="177"/>
      <c r="M82" s="177"/>
      <c r="N82" s="177"/>
      <c r="O82" s="177"/>
      <c r="P82" s="177"/>
      <c r="Q82" s="177"/>
      <c r="R82" s="177"/>
      <c r="S82" s="177"/>
      <c r="T82" s="178"/>
    </row>
    <row r="83" spans="1:20" ht="16.5" thickTop="1" thickBot="1">
      <c r="A83" s="62">
        <v>3</v>
      </c>
      <c r="B83" s="156" t="s">
        <v>75</v>
      </c>
      <c r="C83" s="156" t="s">
        <v>75</v>
      </c>
      <c r="D83" s="156"/>
      <c r="E83" s="98"/>
      <c r="F83" s="179" t="s">
        <v>76</v>
      </c>
      <c r="G83" s="179"/>
      <c r="H83" s="180"/>
      <c r="I83" s="180"/>
      <c r="J83" s="63" t="s">
        <v>63</v>
      </c>
      <c r="K83" s="64"/>
      <c r="L83" s="181" t="s">
        <v>77</v>
      </c>
      <c r="M83" s="182"/>
      <c r="N83" s="183"/>
      <c r="O83" s="183"/>
      <c r="P83" s="184"/>
      <c r="Q83" s="153" t="s">
        <v>78</v>
      </c>
      <c r="R83" s="153"/>
      <c r="S83" s="154" t="s">
        <v>79</v>
      </c>
      <c r="T83" s="155"/>
    </row>
    <row r="84" spans="1:20" ht="16.5" thickTop="1" thickBot="1">
      <c r="A84" s="62">
        <v>4</v>
      </c>
      <c r="B84" s="156" t="s">
        <v>80</v>
      </c>
      <c r="C84" s="157" t="s">
        <v>75</v>
      </c>
      <c r="D84" s="157"/>
      <c r="E84" s="158"/>
      <c r="F84" s="159"/>
      <c r="G84" s="159"/>
      <c r="H84" s="159"/>
      <c r="I84" s="159"/>
      <c r="J84" s="159"/>
      <c r="K84" s="159"/>
      <c r="L84" s="159"/>
      <c r="M84" s="159"/>
      <c r="N84" s="159"/>
      <c r="O84" s="159"/>
      <c r="P84" s="159"/>
      <c r="Q84" s="159"/>
      <c r="R84" s="159"/>
      <c r="S84" s="159"/>
      <c r="T84" s="159"/>
    </row>
    <row r="85" spans="1:20" ht="18" customHeight="1" thickTop="1" thickBot="1">
      <c r="A85" s="62">
        <v>5</v>
      </c>
      <c r="B85" s="160" t="s">
        <v>81</v>
      </c>
      <c r="C85" s="161"/>
      <c r="D85" s="162"/>
      <c r="E85" s="169"/>
      <c r="F85" s="170"/>
      <c r="G85" s="170"/>
      <c r="H85" s="170"/>
      <c r="I85" s="170"/>
      <c r="J85" s="170"/>
      <c r="K85" s="170"/>
      <c r="L85" s="170"/>
      <c r="M85" s="170"/>
      <c r="N85" s="170"/>
      <c r="O85" s="170"/>
      <c r="P85" s="170"/>
      <c r="Q85" s="170"/>
      <c r="R85" s="170"/>
      <c r="S85" s="170"/>
      <c r="T85" s="171"/>
    </row>
    <row r="86" spans="1:20" ht="17.25" customHeight="1" thickTop="1" thickBot="1">
      <c r="A86" s="62"/>
      <c r="B86" s="163"/>
      <c r="C86" s="164"/>
      <c r="D86" s="165"/>
      <c r="E86" s="169"/>
      <c r="F86" s="170"/>
      <c r="G86" s="170"/>
      <c r="H86" s="170"/>
      <c r="I86" s="170"/>
      <c r="J86" s="170"/>
      <c r="K86" s="170"/>
      <c r="L86" s="170"/>
      <c r="M86" s="170"/>
      <c r="N86" s="170"/>
      <c r="O86" s="170"/>
      <c r="P86" s="170"/>
      <c r="Q86" s="170"/>
      <c r="R86" s="170"/>
      <c r="S86" s="170"/>
      <c r="T86" s="171"/>
    </row>
    <row r="87" spans="1:20" ht="16.5" customHeight="1" thickTop="1" thickBot="1">
      <c r="A87" s="62"/>
      <c r="B87" s="163"/>
      <c r="C87" s="164"/>
      <c r="D87" s="165"/>
      <c r="E87" s="169"/>
      <c r="F87" s="170"/>
      <c r="G87" s="170"/>
      <c r="H87" s="170"/>
      <c r="I87" s="170"/>
      <c r="J87" s="170"/>
      <c r="K87" s="170"/>
      <c r="L87" s="170"/>
      <c r="M87" s="170"/>
      <c r="N87" s="170"/>
      <c r="O87" s="170"/>
      <c r="P87" s="170"/>
      <c r="Q87" s="170"/>
      <c r="R87" s="170"/>
      <c r="S87" s="170"/>
      <c r="T87" s="171"/>
    </row>
    <row r="88" spans="1:20" ht="15.75" customHeight="1" thickTop="1" thickBot="1">
      <c r="A88" s="62"/>
      <c r="B88" s="166"/>
      <c r="C88" s="167"/>
      <c r="D88" s="168"/>
      <c r="E88" s="172"/>
      <c r="F88" s="173"/>
      <c r="G88" s="173"/>
      <c r="H88" s="173"/>
      <c r="I88" s="173"/>
      <c r="J88" s="173"/>
      <c r="K88" s="173"/>
      <c r="L88" s="173"/>
      <c r="M88" s="173"/>
      <c r="N88" s="173"/>
      <c r="O88" s="173"/>
      <c r="P88" s="173"/>
      <c r="Q88" s="173"/>
      <c r="R88" s="173"/>
      <c r="S88" s="173"/>
      <c r="T88" s="174"/>
    </row>
    <row r="89" spans="1:20" ht="16.5" thickTop="1" thickBot="1">
      <c r="A89" s="9"/>
      <c r="B89" s="9"/>
      <c r="C89" s="9"/>
      <c r="D89" s="1"/>
      <c r="E89" s="1"/>
      <c r="F89" s="1"/>
      <c r="G89" s="1"/>
      <c r="H89" s="1"/>
      <c r="I89" s="1"/>
      <c r="J89" s="1"/>
      <c r="K89" s="1"/>
      <c r="L89" s="1"/>
      <c r="M89" s="1"/>
      <c r="N89" s="1"/>
      <c r="O89" s="1"/>
      <c r="P89" s="1"/>
      <c r="Q89" s="1"/>
      <c r="R89" s="1"/>
      <c r="S89" s="1"/>
    </row>
    <row r="90" spans="1:20" ht="16.5" thickTop="1" thickBot="1">
      <c r="A90" s="9"/>
      <c r="B90" s="149" t="s">
        <v>82</v>
      </c>
      <c r="C90" s="149"/>
      <c r="D90" s="149"/>
      <c r="E90" s="149"/>
      <c r="F90" s="149"/>
      <c r="G90" s="149"/>
      <c r="H90" s="150">
        <v>166</v>
      </c>
      <c r="I90" s="151"/>
      <c r="J90" s="65"/>
      <c r="L90" s="152" t="s">
        <v>83</v>
      </c>
      <c r="M90" s="152"/>
      <c r="N90" s="152"/>
      <c r="O90" s="152" t="s">
        <v>84</v>
      </c>
      <c r="P90" s="152"/>
      <c r="Q90" s="152" t="s">
        <v>9</v>
      </c>
      <c r="R90" s="152"/>
      <c r="S90" s="152" t="s">
        <v>85</v>
      </c>
      <c r="T90" s="152"/>
    </row>
    <row r="91" spans="1:20" ht="16.5" thickTop="1" thickBot="1">
      <c r="A91" s="9"/>
      <c r="B91" s="149" t="s">
        <v>86</v>
      </c>
      <c r="C91" s="149"/>
      <c r="D91" s="149"/>
      <c r="E91" s="149"/>
      <c r="F91" s="149"/>
      <c r="G91" s="149"/>
      <c r="H91" s="150">
        <v>0</v>
      </c>
      <c r="I91" s="151"/>
      <c r="J91" s="65"/>
      <c r="L91" s="142" t="s">
        <v>87</v>
      </c>
      <c r="M91" s="142"/>
      <c r="N91" s="142"/>
      <c r="O91" s="143">
        <v>9</v>
      </c>
      <c r="P91" s="144"/>
      <c r="Q91" s="143">
        <f>COUNTA(A29:A39)</f>
        <v>0</v>
      </c>
      <c r="R91" s="144"/>
      <c r="S91" s="145">
        <f>Q91*100/O91</f>
        <v>0</v>
      </c>
      <c r="T91" s="146"/>
    </row>
    <row r="92" spans="1:20" ht="16.5" thickTop="1" thickBot="1">
      <c r="A92" s="9"/>
      <c r="B92" s="149" t="s">
        <v>88</v>
      </c>
      <c r="C92" s="149"/>
      <c r="D92" s="149"/>
      <c r="E92" s="149"/>
      <c r="F92" s="149"/>
      <c r="G92" s="149"/>
      <c r="H92" s="150">
        <v>0</v>
      </c>
      <c r="I92" s="151"/>
      <c r="J92" s="65"/>
      <c r="L92" s="142" t="s">
        <v>89</v>
      </c>
      <c r="M92" s="142"/>
      <c r="N92" s="142"/>
      <c r="O92" s="143">
        <v>1</v>
      </c>
      <c r="P92" s="144"/>
      <c r="Q92" s="143">
        <f>COUNTA(A45:A49)</f>
        <v>0</v>
      </c>
      <c r="R92" s="144"/>
      <c r="S92" s="145">
        <f>Q92*100/3</f>
        <v>0</v>
      </c>
      <c r="T92" s="146"/>
    </row>
    <row r="93" spans="1:20" ht="16.5" thickTop="1" thickBot="1">
      <c r="A93" s="9"/>
      <c r="L93" s="142" t="s">
        <v>90</v>
      </c>
      <c r="M93" s="142"/>
      <c r="N93" s="142"/>
      <c r="O93" s="143">
        <f>K26</f>
        <v>166</v>
      </c>
      <c r="P93" s="144"/>
      <c r="Q93" s="143">
        <f>COUNTA(B55:B78)</f>
        <v>4</v>
      </c>
      <c r="R93" s="144"/>
      <c r="S93" s="145">
        <f>Q93*100/339</f>
        <v>1.1799410029498525</v>
      </c>
      <c r="T93" s="146"/>
    </row>
    <row r="94" spans="1:20" ht="15.75" thickTop="1">
      <c r="A94" s="58"/>
      <c r="B94" s="147" t="s">
        <v>91</v>
      </c>
      <c r="C94" s="147"/>
      <c r="D94" s="147"/>
      <c r="E94" s="147"/>
      <c r="F94" s="148" t="s">
        <v>92</v>
      </c>
      <c r="G94" s="148"/>
      <c r="H94" s="148"/>
      <c r="I94" s="148"/>
      <c r="J94" s="148"/>
      <c r="K94" s="148"/>
      <c r="L94" s="148"/>
      <c r="M94" s="148"/>
      <c r="N94" s="148"/>
      <c r="O94" s="148"/>
      <c r="P94" s="147" t="s">
        <v>93</v>
      </c>
      <c r="Q94" s="147"/>
      <c r="R94" s="147"/>
      <c r="S94" s="147"/>
      <c r="T94" s="58"/>
    </row>
    <row r="95" spans="1:20" ht="15" customHeight="1">
      <c r="A95" s="58"/>
      <c r="B95" s="128" t="s">
        <v>94</v>
      </c>
      <c r="C95" s="129"/>
      <c r="D95" s="129"/>
      <c r="E95" s="130"/>
      <c r="F95" s="66">
        <v>-1</v>
      </c>
      <c r="G95" s="137" t="s">
        <v>138</v>
      </c>
      <c r="H95" s="137"/>
      <c r="I95" s="137"/>
      <c r="J95" s="137"/>
      <c r="K95" s="137"/>
      <c r="L95" s="137"/>
      <c r="M95" s="137"/>
      <c r="N95" s="137"/>
      <c r="O95" s="138"/>
      <c r="P95" s="128" t="s">
        <v>94</v>
      </c>
      <c r="Q95" s="129"/>
      <c r="R95" s="129"/>
      <c r="S95" s="130"/>
      <c r="T95" s="58"/>
    </row>
    <row r="96" spans="1:20" ht="15" customHeight="1">
      <c r="A96" s="58"/>
      <c r="B96" s="131"/>
      <c r="C96" s="132"/>
      <c r="D96" s="132"/>
      <c r="E96" s="133"/>
      <c r="F96" s="67">
        <v>-2</v>
      </c>
      <c r="G96" s="137" t="s">
        <v>138</v>
      </c>
      <c r="H96" s="137"/>
      <c r="I96" s="137"/>
      <c r="J96" s="137"/>
      <c r="K96" s="137"/>
      <c r="L96" s="137"/>
      <c r="M96" s="137"/>
      <c r="N96" s="137"/>
      <c r="O96" s="138"/>
      <c r="P96" s="131"/>
      <c r="Q96" s="132"/>
      <c r="R96" s="132"/>
      <c r="S96" s="133"/>
      <c r="T96" s="58"/>
    </row>
    <row r="97" spans="1:20" ht="15" customHeight="1">
      <c r="A97" s="9"/>
      <c r="B97" s="131"/>
      <c r="C97" s="132"/>
      <c r="D97" s="132"/>
      <c r="E97" s="133"/>
      <c r="F97" s="67">
        <v>-3</v>
      </c>
      <c r="G97" s="137" t="s">
        <v>138</v>
      </c>
      <c r="H97" s="137"/>
      <c r="I97" s="137"/>
      <c r="J97" s="137"/>
      <c r="K97" s="137"/>
      <c r="L97" s="137"/>
      <c r="M97" s="137"/>
      <c r="N97" s="137"/>
      <c r="O97" s="138"/>
      <c r="P97" s="131"/>
      <c r="Q97" s="132"/>
      <c r="R97" s="132"/>
      <c r="S97" s="133"/>
      <c r="T97" s="1"/>
    </row>
    <row r="98" spans="1:20">
      <c r="A98" s="58"/>
      <c r="B98" s="134"/>
      <c r="C98" s="135"/>
      <c r="D98" s="135"/>
      <c r="E98" s="136"/>
      <c r="F98" s="139"/>
      <c r="G98" s="140"/>
      <c r="H98" s="140"/>
      <c r="I98" s="140"/>
      <c r="J98" s="140"/>
      <c r="K98" s="140"/>
      <c r="L98" s="140"/>
      <c r="M98" s="140"/>
      <c r="N98" s="140"/>
      <c r="O98" s="141"/>
      <c r="P98" s="134"/>
      <c r="Q98" s="135"/>
      <c r="R98" s="135"/>
      <c r="S98" s="136"/>
      <c r="T98" s="58"/>
    </row>
    <row r="99" spans="1:20">
      <c r="A99" s="58"/>
      <c r="B99" s="58"/>
      <c r="C99" s="58"/>
      <c r="D99" s="58"/>
      <c r="E99" s="58"/>
      <c r="F99" s="58"/>
      <c r="G99" s="58"/>
      <c r="H99" s="58"/>
      <c r="I99" s="58"/>
      <c r="J99" s="58"/>
      <c r="K99" s="58"/>
      <c r="L99" s="58"/>
      <c r="M99" s="58"/>
      <c r="N99" s="58"/>
      <c r="O99" s="58"/>
      <c r="P99" s="58"/>
      <c r="Q99" s="58"/>
      <c r="R99" s="58"/>
      <c r="S99" s="58"/>
      <c r="T99" s="58"/>
    </row>
    <row r="100" spans="1:20">
      <c r="A100" s="58"/>
      <c r="B100" s="58"/>
      <c r="C100" s="58"/>
      <c r="D100" s="58"/>
      <c r="E100" s="58"/>
      <c r="F100" s="58"/>
      <c r="G100" s="58"/>
      <c r="H100" s="58"/>
      <c r="I100" s="58"/>
      <c r="J100" s="58"/>
      <c r="K100" s="58"/>
      <c r="L100" s="58"/>
      <c r="M100" s="58"/>
      <c r="N100" s="58"/>
      <c r="O100" s="58"/>
      <c r="P100" s="58"/>
      <c r="Q100" s="58"/>
      <c r="R100" s="58"/>
      <c r="S100" s="58"/>
      <c r="T100" s="58"/>
    </row>
    <row r="101" spans="1:20">
      <c r="A101" s="58"/>
      <c r="B101" s="58"/>
      <c r="C101" s="58"/>
      <c r="D101" s="58"/>
      <c r="E101" s="58"/>
      <c r="F101" s="58"/>
      <c r="G101" s="58"/>
      <c r="H101" s="58"/>
      <c r="I101" s="58"/>
      <c r="J101" s="58"/>
      <c r="K101" s="58"/>
      <c r="L101" s="58"/>
      <c r="M101" s="58"/>
      <c r="N101" s="58"/>
      <c r="O101" s="58"/>
      <c r="P101" s="58"/>
      <c r="Q101" s="58"/>
      <c r="R101" s="58"/>
      <c r="S101" s="58"/>
      <c r="T101" s="58"/>
    </row>
    <row r="102" spans="1:20">
      <c r="A102" s="58"/>
      <c r="B102" s="58"/>
      <c r="C102" s="58"/>
      <c r="D102" s="58"/>
      <c r="E102" s="58"/>
      <c r="F102" s="58"/>
      <c r="G102" s="58"/>
      <c r="H102" s="58"/>
      <c r="I102" s="58"/>
      <c r="J102" s="58"/>
      <c r="K102" s="58"/>
      <c r="L102" s="58"/>
      <c r="M102" s="58"/>
      <c r="N102" s="58"/>
      <c r="O102" s="58"/>
      <c r="P102" s="58"/>
      <c r="Q102" s="58"/>
      <c r="R102" s="58"/>
      <c r="S102" s="58"/>
      <c r="T102" s="58"/>
    </row>
    <row r="103" spans="1:20">
      <c r="A103" s="58"/>
      <c r="B103" s="58"/>
      <c r="C103" s="58"/>
      <c r="D103" s="58"/>
      <c r="E103" s="58"/>
      <c r="F103" s="58"/>
      <c r="G103" s="58"/>
      <c r="H103" s="58"/>
      <c r="I103" s="58"/>
      <c r="J103" s="58"/>
      <c r="K103" s="58"/>
      <c r="L103" s="58"/>
      <c r="M103" s="58"/>
      <c r="N103" s="58"/>
      <c r="O103" s="58"/>
      <c r="P103" s="58"/>
      <c r="Q103" s="58"/>
      <c r="R103" s="58"/>
      <c r="S103" s="58"/>
      <c r="T103" s="58"/>
    </row>
    <row r="104" spans="1:20">
      <c r="A104" s="58"/>
      <c r="B104" s="58"/>
      <c r="C104" s="58"/>
      <c r="D104" s="58"/>
      <c r="E104" s="58"/>
      <c r="F104" s="58"/>
      <c r="G104" s="58"/>
      <c r="H104" s="58"/>
      <c r="I104" s="58"/>
      <c r="J104" s="58"/>
      <c r="K104" s="58"/>
      <c r="L104" s="58"/>
      <c r="M104" s="58"/>
      <c r="N104" s="58"/>
      <c r="O104" s="58"/>
      <c r="P104" s="58"/>
      <c r="Q104" s="58"/>
      <c r="R104" s="58"/>
      <c r="S104" s="58"/>
      <c r="T104" s="58"/>
    </row>
    <row r="105" spans="1:20">
      <c r="A105" s="58"/>
      <c r="B105" s="58"/>
      <c r="C105" s="58"/>
      <c r="D105" s="58"/>
      <c r="E105" s="58"/>
      <c r="F105" s="58"/>
      <c r="G105" s="58"/>
      <c r="H105" s="58"/>
      <c r="I105" s="58"/>
      <c r="J105" s="58"/>
      <c r="K105" s="58"/>
      <c r="L105" s="58"/>
      <c r="M105" s="58"/>
      <c r="N105" s="58"/>
      <c r="O105" s="58"/>
      <c r="P105" s="58"/>
      <c r="Q105" s="58"/>
      <c r="R105" s="58"/>
      <c r="S105" s="58"/>
      <c r="T105" s="58"/>
    </row>
    <row r="106" spans="1:20">
      <c r="A106" s="58"/>
      <c r="B106" s="58"/>
      <c r="C106" s="58"/>
      <c r="D106" s="58"/>
      <c r="E106" s="58"/>
      <c r="F106" s="58"/>
      <c r="G106" s="58"/>
      <c r="H106" s="58"/>
      <c r="I106" s="58"/>
      <c r="J106" s="58"/>
      <c r="K106" s="58"/>
      <c r="L106" s="58"/>
      <c r="M106" s="58"/>
      <c r="N106" s="58"/>
      <c r="O106" s="58"/>
      <c r="P106" s="58"/>
      <c r="Q106" s="58"/>
      <c r="R106" s="58"/>
      <c r="S106" s="58"/>
      <c r="T106" s="58"/>
    </row>
    <row r="107" spans="1:20">
      <c r="A107" s="58"/>
      <c r="B107" s="58"/>
      <c r="C107" s="58"/>
      <c r="D107" s="58"/>
      <c r="E107" s="58"/>
      <c r="F107" s="58"/>
      <c r="G107" s="58"/>
      <c r="H107" s="58"/>
      <c r="I107" s="58"/>
      <c r="J107" s="58"/>
      <c r="K107" s="58"/>
      <c r="L107" s="58"/>
      <c r="M107" s="58"/>
      <c r="N107" s="58"/>
      <c r="O107" s="58"/>
      <c r="P107" s="58"/>
      <c r="Q107" s="58"/>
      <c r="R107" s="58"/>
      <c r="S107" s="58"/>
      <c r="T107" s="58"/>
    </row>
    <row r="108" spans="1:20">
      <c r="A108" s="58"/>
      <c r="B108" s="58"/>
      <c r="C108" s="58"/>
      <c r="D108" s="58"/>
      <c r="E108" s="58"/>
      <c r="F108" s="58"/>
      <c r="G108" s="58"/>
      <c r="H108" s="58"/>
      <c r="I108" s="58"/>
      <c r="J108" s="58"/>
      <c r="K108" s="58"/>
      <c r="L108" s="58"/>
      <c r="M108" s="58"/>
      <c r="N108" s="58"/>
      <c r="O108" s="58"/>
      <c r="P108" s="58"/>
      <c r="Q108" s="58"/>
      <c r="R108" s="58"/>
      <c r="S108" s="58"/>
      <c r="T108" s="58"/>
    </row>
    <row r="109" spans="1:20">
      <c r="A109" s="58"/>
      <c r="B109" s="58"/>
      <c r="C109" s="58"/>
      <c r="D109" s="58"/>
      <c r="E109" s="58"/>
      <c r="F109" s="58"/>
      <c r="G109" s="58"/>
      <c r="H109" s="58"/>
      <c r="I109" s="58"/>
      <c r="J109" s="58"/>
      <c r="K109" s="58"/>
      <c r="L109" s="58"/>
      <c r="M109" s="58"/>
      <c r="N109" s="58"/>
      <c r="O109" s="58"/>
      <c r="P109" s="58"/>
      <c r="Q109" s="58"/>
      <c r="R109" s="58"/>
      <c r="S109" s="58"/>
      <c r="T109" s="58"/>
    </row>
    <row r="110" spans="1:20">
      <c r="A110" s="58"/>
      <c r="B110" s="58"/>
      <c r="C110" s="58"/>
      <c r="D110" s="58"/>
      <c r="E110" s="58"/>
      <c r="F110" s="58"/>
      <c r="G110" s="58"/>
      <c r="H110" s="58"/>
      <c r="I110" s="58"/>
      <c r="J110" s="58"/>
      <c r="K110" s="58"/>
      <c r="L110" s="58"/>
      <c r="M110" s="58"/>
      <c r="N110" s="58"/>
      <c r="O110" s="58"/>
      <c r="P110" s="58"/>
      <c r="Q110" s="58"/>
      <c r="R110" s="58"/>
      <c r="S110" s="58"/>
      <c r="T110" s="58"/>
    </row>
    <row r="111" spans="1:20">
      <c r="A111" s="58"/>
      <c r="B111" s="58"/>
      <c r="C111" s="58"/>
      <c r="D111" s="58"/>
      <c r="E111" s="58"/>
      <c r="F111" s="58"/>
      <c r="G111" s="58"/>
      <c r="H111" s="58"/>
      <c r="I111" s="58"/>
      <c r="J111" s="58"/>
      <c r="K111" s="58"/>
      <c r="L111" s="58"/>
      <c r="M111" s="58"/>
      <c r="N111" s="58"/>
      <c r="O111" s="58"/>
      <c r="P111" s="58"/>
      <c r="Q111" s="58"/>
      <c r="R111" s="58"/>
      <c r="S111" s="58"/>
      <c r="T111" s="58"/>
    </row>
    <row r="112" spans="1:20">
      <c r="A112" s="58"/>
      <c r="B112" s="58"/>
      <c r="C112" s="58"/>
      <c r="D112" s="58"/>
      <c r="E112" s="58"/>
      <c r="F112" s="58"/>
      <c r="G112" s="58"/>
      <c r="H112" s="58"/>
      <c r="I112" s="58"/>
      <c r="J112" s="58"/>
      <c r="K112" s="58"/>
      <c r="L112" s="58"/>
      <c r="M112" s="58"/>
      <c r="N112" s="58"/>
      <c r="O112" s="58"/>
      <c r="P112" s="58"/>
      <c r="Q112" s="58"/>
      <c r="R112" s="58"/>
      <c r="S112" s="58"/>
      <c r="T112" s="58"/>
    </row>
    <row r="113" spans="1:20">
      <c r="A113" s="58"/>
      <c r="B113" s="58"/>
      <c r="C113" s="58"/>
      <c r="D113" s="58"/>
      <c r="E113" s="58"/>
      <c r="F113" s="58"/>
      <c r="G113" s="58"/>
      <c r="H113" s="58"/>
      <c r="I113" s="58"/>
      <c r="J113" s="58"/>
      <c r="K113" s="58"/>
      <c r="L113" s="58"/>
      <c r="M113" s="58"/>
      <c r="N113" s="58"/>
      <c r="O113" s="58"/>
      <c r="P113" s="58"/>
      <c r="Q113" s="58"/>
      <c r="R113" s="58"/>
      <c r="S113" s="58"/>
      <c r="T113" s="58"/>
    </row>
    <row r="114" spans="1:20">
      <c r="A114" s="58"/>
      <c r="B114" s="58"/>
      <c r="C114" s="58"/>
      <c r="D114" s="58"/>
      <c r="E114" s="58"/>
      <c r="F114" s="58"/>
      <c r="G114" s="58"/>
      <c r="H114" s="58"/>
      <c r="I114" s="58"/>
      <c r="J114" s="58"/>
      <c r="K114" s="58"/>
      <c r="L114" s="58"/>
      <c r="M114" s="58"/>
      <c r="N114" s="58"/>
      <c r="O114" s="58"/>
      <c r="P114" s="58"/>
      <c r="Q114" s="58"/>
      <c r="R114" s="58"/>
      <c r="S114" s="58"/>
      <c r="T114" s="58"/>
    </row>
    <row r="115" spans="1:20">
      <c r="A115" s="58"/>
      <c r="B115" s="58"/>
      <c r="C115" s="58"/>
      <c r="D115" s="58"/>
      <c r="E115" s="58"/>
      <c r="F115" s="58"/>
      <c r="G115" s="58"/>
      <c r="H115" s="58"/>
      <c r="I115" s="58"/>
      <c r="J115" s="58"/>
      <c r="K115" s="58"/>
      <c r="L115" s="58"/>
      <c r="M115" s="58"/>
      <c r="N115" s="58"/>
      <c r="O115" s="58"/>
      <c r="P115" s="58"/>
      <c r="Q115" s="58"/>
      <c r="R115" s="58"/>
      <c r="S115" s="58"/>
      <c r="T115" s="58"/>
    </row>
    <row r="116" spans="1:20">
      <c r="A116" s="58"/>
      <c r="B116" s="58"/>
      <c r="C116" s="58"/>
      <c r="D116" s="58"/>
      <c r="E116" s="58"/>
      <c r="F116" s="58"/>
      <c r="G116" s="58"/>
      <c r="H116" s="58"/>
      <c r="I116" s="58"/>
      <c r="J116" s="58"/>
      <c r="K116" s="58"/>
      <c r="L116" s="58"/>
      <c r="M116" s="58"/>
      <c r="N116" s="58"/>
      <c r="O116" s="58"/>
      <c r="P116" s="58"/>
      <c r="Q116" s="58"/>
      <c r="R116" s="58"/>
      <c r="S116" s="58"/>
      <c r="T116" s="58"/>
    </row>
    <row r="117" spans="1:20">
      <c r="A117" s="58"/>
      <c r="B117" s="58"/>
      <c r="C117" s="58"/>
      <c r="D117" s="58"/>
      <c r="E117" s="58"/>
      <c r="F117" s="58"/>
      <c r="G117" s="58"/>
      <c r="H117" s="58"/>
      <c r="I117" s="58"/>
      <c r="J117" s="58"/>
      <c r="K117" s="58"/>
      <c r="L117" s="58"/>
      <c r="M117" s="58"/>
      <c r="N117" s="58"/>
      <c r="O117" s="58"/>
      <c r="P117" s="58"/>
      <c r="Q117" s="58"/>
      <c r="R117" s="58"/>
      <c r="S117" s="58"/>
      <c r="T117" s="58"/>
    </row>
    <row r="118" spans="1:20">
      <c r="A118" s="58"/>
      <c r="B118" s="58"/>
      <c r="C118" s="58"/>
      <c r="D118" s="58"/>
      <c r="E118" s="58"/>
      <c r="F118" s="58"/>
      <c r="G118" s="58"/>
      <c r="H118" s="58"/>
      <c r="I118" s="58"/>
      <c r="J118" s="58"/>
      <c r="K118" s="58"/>
      <c r="L118" s="58"/>
      <c r="M118" s="58"/>
      <c r="N118" s="58"/>
      <c r="O118" s="58"/>
      <c r="P118" s="58"/>
      <c r="Q118" s="58"/>
      <c r="R118" s="58"/>
      <c r="S118" s="58"/>
      <c r="T118" s="58"/>
    </row>
    <row r="119" spans="1:20">
      <c r="A119" s="58"/>
      <c r="B119" s="58"/>
      <c r="C119" s="58"/>
      <c r="D119" s="58"/>
      <c r="E119" s="58"/>
      <c r="F119" s="58"/>
      <c r="G119" s="58"/>
      <c r="H119" s="58"/>
      <c r="I119" s="58"/>
      <c r="J119" s="58"/>
      <c r="K119" s="58"/>
      <c r="L119" s="58"/>
      <c r="M119" s="58"/>
      <c r="N119" s="58"/>
      <c r="O119" s="58"/>
      <c r="P119" s="58"/>
      <c r="Q119" s="58"/>
      <c r="R119" s="58"/>
      <c r="S119" s="58"/>
      <c r="T119" s="58"/>
    </row>
    <row r="120" spans="1:20">
      <c r="A120" s="58"/>
      <c r="B120" s="58"/>
      <c r="C120" s="58"/>
      <c r="D120" s="58"/>
      <c r="E120" s="58"/>
      <c r="F120" s="58"/>
      <c r="G120" s="58"/>
      <c r="H120" s="58"/>
      <c r="I120" s="58"/>
      <c r="J120" s="58"/>
      <c r="K120" s="58"/>
      <c r="L120" s="58"/>
      <c r="M120" s="58"/>
      <c r="N120" s="58"/>
      <c r="O120" s="58"/>
      <c r="P120" s="58"/>
      <c r="Q120" s="58"/>
      <c r="R120" s="58"/>
      <c r="S120" s="58"/>
      <c r="T120" s="58"/>
    </row>
    <row r="121" spans="1:20">
      <c r="A121" s="58"/>
      <c r="B121" s="58"/>
      <c r="C121" s="58"/>
      <c r="D121" s="58"/>
      <c r="E121" s="58"/>
      <c r="F121" s="58"/>
      <c r="G121" s="58"/>
      <c r="H121" s="58"/>
      <c r="I121" s="58"/>
      <c r="J121" s="58"/>
      <c r="K121" s="58"/>
      <c r="L121" s="58"/>
      <c r="M121" s="58"/>
      <c r="N121" s="58"/>
      <c r="O121" s="58"/>
      <c r="P121" s="58"/>
      <c r="Q121" s="58"/>
      <c r="R121" s="58"/>
      <c r="S121" s="58"/>
      <c r="T121" s="58"/>
    </row>
    <row r="122" spans="1:20">
      <c r="A122" s="58"/>
      <c r="B122" s="58"/>
      <c r="C122" s="58"/>
      <c r="D122" s="58"/>
      <c r="E122" s="58"/>
      <c r="F122" s="58"/>
      <c r="G122" s="58"/>
      <c r="H122" s="58"/>
      <c r="I122" s="58"/>
      <c r="J122" s="58"/>
      <c r="K122" s="58"/>
      <c r="L122" s="58"/>
      <c r="M122" s="58"/>
      <c r="N122" s="58"/>
      <c r="O122" s="58"/>
      <c r="P122" s="58"/>
      <c r="Q122" s="58"/>
      <c r="R122" s="58"/>
      <c r="S122" s="58"/>
      <c r="T122" s="58"/>
    </row>
    <row r="123" spans="1:20">
      <c r="A123" s="58"/>
      <c r="B123" s="58"/>
      <c r="C123" s="58"/>
      <c r="D123" s="58"/>
      <c r="E123" s="58"/>
      <c r="F123" s="58"/>
      <c r="G123" s="58"/>
      <c r="H123" s="58"/>
      <c r="I123" s="58"/>
      <c r="J123" s="58"/>
      <c r="K123" s="58"/>
      <c r="L123" s="58"/>
      <c r="M123" s="58"/>
      <c r="N123" s="58"/>
      <c r="O123" s="58"/>
      <c r="P123" s="58"/>
      <c r="Q123" s="58"/>
      <c r="R123" s="58"/>
      <c r="S123" s="58"/>
      <c r="T123" s="58"/>
    </row>
    <row r="124" spans="1:20">
      <c r="A124" s="58"/>
      <c r="B124" s="58"/>
      <c r="C124" s="58"/>
      <c r="D124" s="58"/>
      <c r="E124" s="58"/>
      <c r="F124" s="58"/>
      <c r="G124" s="58"/>
      <c r="H124" s="58"/>
      <c r="I124" s="58"/>
      <c r="J124" s="58"/>
      <c r="K124" s="58"/>
      <c r="L124" s="58"/>
      <c r="M124" s="58"/>
      <c r="N124" s="58"/>
      <c r="O124" s="58"/>
      <c r="P124" s="58"/>
      <c r="Q124" s="58"/>
      <c r="R124" s="58"/>
      <c r="S124" s="58"/>
      <c r="T124" s="58"/>
    </row>
  </sheetData>
  <mergeCells count="470">
    <mergeCell ref="E1:M1"/>
    <mergeCell ref="G2:K2"/>
    <mergeCell ref="N2:O2"/>
    <mergeCell ref="P2:Q2"/>
    <mergeCell ref="R2:T2"/>
    <mergeCell ref="A3:E3"/>
    <mergeCell ref="N3:O3"/>
    <mergeCell ref="P3:Q3"/>
    <mergeCell ref="A4:G4"/>
    <mergeCell ref="P4:R4"/>
    <mergeCell ref="G5:O5"/>
    <mergeCell ref="C7:K7"/>
    <mergeCell ref="L7:T7"/>
    <mergeCell ref="A8:A9"/>
    <mergeCell ref="C8:E8"/>
    <mergeCell ref="F8:H8"/>
    <mergeCell ref="I8:K8"/>
    <mergeCell ref="L8:N8"/>
    <mergeCell ref="A18:A20"/>
    <mergeCell ref="A21:B21"/>
    <mergeCell ref="A22:A24"/>
    <mergeCell ref="A25:B25"/>
    <mergeCell ref="A26:B26"/>
    <mergeCell ref="A27:H27"/>
    <mergeCell ref="O8:Q8"/>
    <mergeCell ref="R8:T8"/>
    <mergeCell ref="A10:A12"/>
    <mergeCell ref="A13:B13"/>
    <mergeCell ref="A14:A16"/>
    <mergeCell ref="A17:B17"/>
    <mergeCell ref="A29:B29"/>
    <mergeCell ref="C29:D29"/>
    <mergeCell ref="E29:F29"/>
    <mergeCell ref="G29:H29"/>
    <mergeCell ref="I29:J29"/>
    <mergeCell ref="A28:B28"/>
    <mergeCell ref="C28:D28"/>
    <mergeCell ref="E28:F28"/>
    <mergeCell ref="G28:H28"/>
    <mergeCell ref="I28:J28"/>
    <mergeCell ref="K29:L29"/>
    <mergeCell ref="M29:N29"/>
    <mergeCell ref="O29:P29"/>
    <mergeCell ref="Q29:R29"/>
    <mergeCell ref="S29:T29"/>
    <mergeCell ref="U29:W29"/>
    <mergeCell ref="M28:N28"/>
    <mergeCell ref="O28:P28"/>
    <mergeCell ref="Q28:R28"/>
    <mergeCell ref="S28:T28"/>
    <mergeCell ref="U28:W28"/>
    <mergeCell ref="K28:L28"/>
    <mergeCell ref="A31:B31"/>
    <mergeCell ref="C31:D31"/>
    <mergeCell ref="E31:F31"/>
    <mergeCell ref="G31:H31"/>
    <mergeCell ref="I31:J31"/>
    <mergeCell ref="A30:B30"/>
    <mergeCell ref="C30:D30"/>
    <mergeCell ref="E30:F30"/>
    <mergeCell ref="G30:H30"/>
    <mergeCell ref="I30:J30"/>
    <mergeCell ref="K31:L31"/>
    <mergeCell ref="M31:N31"/>
    <mergeCell ref="O31:P31"/>
    <mergeCell ref="Q31:R31"/>
    <mergeCell ref="S31:T31"/>
    <mergeCell ref="U31:W31"/>
    <mergeCell ref="M30:N30"/>
    <mergeCell ref="O30:P30"/>
    <mergeCell ref="Q30:R30"/>
    <mergeCell ref="S30:T30"/>
    <mergeCell ref="U30:W30"/>
    <mergeCell ref="K30:L30"/>
    <mergeCell ref="A33:B33"/>
    <mergeCell ref="C33:D33"/>
    <mergeCell ref="E33:F33"/>
    <mergeCell ref="G33:H33"/>
    <mergeCell ref="I33:J33"/>
    <mergeCell ref="A32:B32"/>
    <mergeCell ref="C32:D32"/>
    <mergeCell ref="E32:F32"/>
    <mergeCell ref="G32:H32"/>
    <mergeCell ref="I32:J32"/>
    <mergeCell ref="K33:L33"/>
    <mergeCell ref="M33:N33"/>
    <mergeCell ref="O33:P33"/>
    <mergeCell ref="Q33:R33"/>
    <mergeCell ref="S33:T33"/>
    <mergeCell ref="U33:W33"/>
    <mergeCell ref="M32:N32"/>
    <mergeCell ref="O32:P32"/>
    <mergeCell ref="Q32:R32"/>
    <mergeCell ref="S32:T32"/>
    <mergeCell ref="U32:W32"/>
    <mergeCell ref="K32:L32"/>
    <mergeCell ref="A35:B35"/>
    <mergeCell ref="C35:D35"/>
    <mergeCell ref="E35:F35"/>
    <mergeCell ref="G35:H35"/>
    <mergeCell ref="I35:J35"/>
    <mergeCell ref="A34:B34"/>
    <mergeCell ref="C34:D34"/>
    <mergeCell ref="E34:F34"/>
    <mergeCell ref="G34:H34"/>
    <mergeCell ref="I34:J34"/>
    <mergeCell ref="K35:L35"/>
    <mergeCell ref="M35:N35"/>
    <mergeCell ref="O35:P35"/>
    <mergeCell ref="Q35:R35"/>
    <mergeCell ref="S35:T35"/>
    <mergeCell ref="U35:W35"/>
    <mergeCell ref="M34:N34"/>
    <mergeCell ref="O34:P34"/>
    <mergeCell ref="Q34:R34"/>
    <mergeCell ref="S34:T34"/>
    <mergeCell ref="U34:W34"/>
    <mergeCell ref="K34:L34"/>
    <mergeCell ref="A37:B37"/>
    <mergeCell ref="C37:D37"/>
    <mergeCell ref="E37:F37"/>
    <mergeCell ref="G37:H37"/>
    <mergeCell ref="I37:J37"/>
    <mergeCell ref="A36:B36"/>
    <mergeCell ref="C36:D36"/>
    <mergeCell ref="E36:F36"/>
    <mergeCell ref="G36:H36"/>
    <mergeCell ref="I36:J36"/>
    <mergeCell ref="K37:L37"/>
    <mergeCell ref="M37:N37"/>
    <mergeCell ref="O37:P37"/>
    <mergeCell ref="Q37:R37"/>
    <mergeCell ref="S37:T37"/>
    <mergeCell ref="U37:W37"/>
    <mergeCell ref="M36:N36"/>
    <mergeCell ref="O36:P36"/>
    <mergeCell ref="Q36:R36"/>
    <mergeCell ref="S36:T36"/>
    <mergeCell ref="U36:W36"/>
    <mergeCell ref="K36:L36"/>
    <mergeCell ref="M38:N38"/>
    <mergeCell ref="O38:P38"/>
    <mergeCell ref="Q38:R38"/>
    <mergeCell ref="S38:T38"/>
    <mergeCell ref="U38:W38"/>
    <mergeCell ref="A39:B39"/>
    <mergeCell ref="C39:D39"/>
    <mergeCell ref="E39:F39"/>
    <mergeCell ref="G39:H39"/>
    <mergeCell ref="I39:J39"/>
    <mergeCell ref="A38:B38"/>
    <mergeCell ref="C38:D38"/>
    <mergeCell ref="E38:F38"/>
    <mergeCell ref="G38:H38"/>
    <mergeCell ref="I38:J38"/>
    <mergeCell ref="K38:L38"/>
    <mergeCell ref="A40:G40"/>
    <mergeCell ref="A42:G42"/>
    <mergeCell ref="I42:K42"/>
    <mergeCell ref="L42:P42"/>
    <mergeCell ref="R42:T42"/>
    <mergeCell ref="U42:W42"/>
    <mergeCell ref="K39:L39"/>
    <mergeCell ref="M39:N39"/>
    <mergeCell ref="O39:P39"/>
    <mergeCell ref="Q39:R39"/>
    <mergeCell ref="S39:T39"/>
    <mergeCell ref="U39:W39"/>
    <mergeCell ref="L46:P46"/>
    <mergeCell ref="A47:D48"/>
    <mergeCell ref="E47:G48"/>
    <mergeCell ref="L47:P47"/>
    <mergeCell ref="L48:P48"/>
    <mergeCell ref="R48:W48"/>
    <mergeCell ref="R44:R45"/>
    <mergeCell ref="S44:S45"/>
    <mergeCell ref="T44:T45"/>
    <mergeCell ref="U44:U45"/>
    <mergeCell ref="V44:V45"/>
    <mergeCell ref="W44:W45"/>
    <mergeCell ref="A43:D44"/>
    <mergeCell ref="E43:G44"/>
    <mergeCell ref="I43:K43"/>
    <mergeCell ref="L43:P43"/>
    <mergeCell ref="I44:K45"/>
    <mergeCell ref="L44:P44"/>
    <mergeCell ref="A45:D46"/>
    <mergeCell ref="E45:G46"/>
    <mergeCell ref="L45:P45"/>
    <mergeCell ref="I46:K49"/>
    <mergeCell ref="A49:D49"/>
    <mergeCell ref="E49:G49"/>
    <mergeCell ref="L49:P49"/>
    <mergeCell ref="R49:W49"/>
    <mergeCell ref="A53:E53"/>
    <mergeCell ref="B54:D54"/>
    <mergeCell ref="E54:F54"/>
    <mergeCell ref="G54:H54"/>
    <mergeCell ref="I54:J54"/>
    <mergeCell ref="K54:L54"/>
    <mergeCell ref="M54:N54"/>
    <mergeCell ref="O54:P54"/>
    <mergeCell ref="Q54:R54"/>
    <mergeCell ref="S54:U54"/>
    <mergeCell ref="B55:D55"/>
    <mergeCell ref="E55:F55"/>
    <mergeCell ref="G55:H55"/>
    <mergeCell ref="I55:J55"/>
    <mergeCell ref="K55:L55"/>
    <mergeCell ref="M55:N55"/>
    <mergeCell ref="O55:P55"/>
    <mergeCell ref="Q55:R55"/>
    <mergeCell ref="S55:U55"/>
    <mergeCell ref="B56:D56"/>
    <mergeCell ref="E56:F56"/>
    <mergeCell ref="G56:H56"/>
    <mergeCell ref="I56:J56"/>
    <mergeCell ref="K56:L56"/>
    <mergeCell ref="M56:N56"/>
    <mergeCell ref="O56:P56"/>
    <mergeCell ref="Q56:R56"/>
    <mergeCell ref="S56:U56"/>
    <mergeCell ref="B57:D57"/>
    <mergeCell ref="E57:F57"/>
    <mergeCell ref="G57:H57"/>
    <mergeCell ref="I57:J57"/>
    <mergeCell ref="K57:L57"/>
    <mergeCell ref="M57:N57"/>
    <mergeCell ref="O57:P57"/>
    <mergeCell ref="Q57:R57"/>
    <mergeCell ref="S57:U57"/>
    <mergeCell ref="B58:D58"/>
    <mergeCell ref="E58:F58"/>
    <mergeCell ref="G58:H58"/>
    <mergeCell ref="I58:J58"/>
    <mergeCell ref="K58:L58"/>
    <mergeCell ref="M58:N58"/>
    <mergeCell ref="O58:P58"/>
    <mergeCell ref="Q58:R58"/>
    <mergeCell ref="S58:U58"/>
    <mergeCell ref="O59:P59"/>
    <mergeCell ref="Q59:R59"/>
    <mergeCell ref="S59:U59"/>
    <mergeCell ref="B60:D60"/>
    <mergeCell ref="E60:F60"/>
    <mergeCell ref="G60:H60"/>
    <mergeCell ref="I60:J60"/>
    <mergeCell ref="K60:L60"/>
    <mergeCell ref="M60:N60"/>
    <mergeCell ref="O60:P60"/>
    <mergeCell ref="B59:D59"/>
    <mergeCell ref="E59:F59"/>
    <mergeCell ref="G59:H59"/>
    <mergeCell ref="I59:J59"/>
    <mergeCell ref="K59:L59"/>
    <mergeCell ref="M59:N59"/>
    <mergeCell ref="Q60:R60"/>
    <mergeCell ref="S60:U60"/>
    <mergeCell ref="B61:D61"/>
    <mergeCell ref="E61:F61"/>
    <mergeCell ref="G61:H61"/>
    <mergeCell ref="I61:J61"/>
    <mergeCell ref="K61:L61"/>
    <mergeCell ref="M61:N61"/>
    <mergeCell ref="O61:P61"/>
    <mergeCell ref="Q61:R61"/>
    <mergeCell ref="S61:U61"/>
    <mergeCell ref="B62:D62"/>
    <mergeCell ref="E62:F62"/>
    <mergeCell ref="G62:H62"/>
    <mergeCell ref="I62:J62"/>
    <mergeCell ref="K62:L62"/>
    <mergeCell ref="M62:N62"/>
    <mergeCell ref="O62:P62"/>
    <mergeCell ref="Q62:R62"/>
    <mergeCell ref="S62:U62"/>
    <mergeCell ref="O63:P63"/>
    <mergeCell ref="Q63:R63"/>
    <mergeCell ref="S63:U63"/>
    <mergeCell ref="B64:D64"/>
    <mergeCell ref="E64:F64"/>
    <mergeCell ref="G64:H64"/>
    <mergeCell ref="I64:J64"/>
    <mergeCell ref="K64:L64"/>
    <mergeCell ref="M64:N64"/>
    <mergeCell ref="O64:P64"/>
    <mergeCell ref="B63:D63"/>
    <mergeCell ref="E63:F63"/>
    <mergeCell ref="G63:H63"/>
    <mergeCell ref="I63:J63"/>
    <mergeCell ref="K63:L63"/>
    <mergeCell ref="M63:N63"/>
    <mergeCell ref="Q64:R64"/>
    <mergeCell ref="S64:U64"/>
    <mergeCell ref="B65:D65"/>
    <mergeCell ref="E65:F65"/>
    <mergeCell ref="G65:H65"/>
    <mergeCell ref="I65:J65"/>
    <mergeCell ref="K65:L65"/>
    <mergeCell ref="M65:N65"/>
    <mergeCell ref="O65:P65"/>
    <mergeCell ref="Q65:R65"/>
    <mergeCell ref="S65:U65"/>
    <mergeCell ref="B66:D66"/>
    <mergeCell ref="E66:F66"/>
    <mergeCell ref="G66:H66"/>
    <mergeCell ref="I66:J66"/>
    <mergeCell ref="K66:L66"/>
    <mergeCell ref="M66:N66"/>
    <mergeCell ref="O66:P66"/>
    <mergeCell ref="Q66:R66"/>
    <mergeCell ref="S66:U66"/>
    <mergeCell ref="O67:P67"/>
    <mergeCell ref="Q67:R67"/>
    <mergeCell ref="S67:U67"/>
    <mergeCell ref="B68:D68"/>
    <mergeCell ref="E68:F68"/>
    <mergeCell ref="G68:H68"/>
    <mergeCell ref="I68:J68"/>
    <mergeCell ref="K68:L68"/>
    <mergeCell ref="M68:N68"/>
    <mergeCell ref="O68:P68"/>
    <mergeCell ref="B67:D67"/>
    <mergeCell ref="E67:F67"/>
    <mergeCell ref="G67:H67"/>
    <mergeCell ref="I67:J67"/>
    <mergeCell ref="K67:L67"/>
    <mergeCell ref="M67:N67"/>
    <mergeCell ref="Q68:R68"/>
    <mergeCell ref="S68:U68"/>
    <mergeCell ref="B69:D69"/>
    <mergeCell ref="E69:F69"/>
    <mergeCell ref="G69:H69"/>
    <mergeCell ref="I69:J69"/>
    <mergeCell ref="K69:L69"/>
    <mergeCell ref="M69:N69"/>
    <mergeCell ref="O69:P69"/>
    <mergeCell ref="Q69:R69"/>
    <mergeCell ref="S69:U69"/>
    <mergeCell ref="B70:D70"/>
    <mergeCell ref="E70:F70"/>
    <mergeCell ref="G70:H70"/>
    <mergeCell ref="I70:J70"/>
    <mergeCell ref="K70:L70"/>
    <mergeCell ref="M70:N70"/>
    <mergeCell ref="O70:P70"/>
    <mergeCell ref="Q70:R70"/>
    <mergeCell ref="S70:U70"/>
    <mergeCell ref="O71:P71"/>
    <mergeCell ref="Q71:R71"/>
    <mergeCell ref="S71:U71"/>
    <mergeCell ref="B72:D72"/>
    <mergeCell ref="E72:F72"/>
    <mergeCell ref="G72:H72"/>
    <mergeCell ref="I72:J72"/>
    <mergeCell ref="K72:L72"/>
    <mergeCell ref="M72:N72"/>
    <mergeCell ref="O72:P72"/>
    <mergeCell ref="B71:D71"/>
    <mergeCell ref="E71:F71"/>
    <mergeCell ref="G71:H71"/>
    <mergeCell ref="I71:J71"/>
    <mergeCell ref="K71:L71"/>
    <mergeCell ref="M71:N71"/>
    <mergeCell ref="Q72:R72"/>
    <mergeCell ref="S72:U72"/>
    <mergeCell ref="B73:D73"/>
    <mergeCell ref="E73:F73"/>
    <mergeCell ref="G73:H73"/>
    <mergeCell ref="I73:J73"/>
    <mergeCell ref="K73:L73"/>
    <mergeCell ref="M73:N73"/>
    <mergeCell ref="O73:P73"/>
    <mergeCell ref="Q73:R73"/>
    <mergeCell ref="S73:U73"/>
    <mergeCell ref="B74:D74"/>
    <mergeCell ref="E74:F74"/>
    <mergeCell ref="G74:H74"/>
    <mergeCell ref="I74:J74"/>
    <mergeCell ref="K74:L74"/>
    <mergeCell ref="M74:N74"/>
    <mergeCell ref="O74:P74"/>
    <mergeCell ref="Q74:R74"/>
    <mergeCell ref="S74:U74"/>
    <mergeCell ref="O75:P75"/>
    <mergeCell ref="Q75:R75"/>
    <mergeCell ref="S75:U75"/>
    <mergeCell ref="B76:D76"/>
    <mergeCell ref="E76:F76"/>
    <mergeCell ref="G76:H76"/>
    <mergeCell ref="I76:J76"/>
    <mergeCell ref="K76:L76"/>
    <mergeCell ref="M76:N76"/>
    <mergeCell ref="O76:P76"/>
    <mergeCell ref="B75:D75"/>
    <mergeCell ref="E75:F75"/>
    <mergeCell ref="G75:H75"/>
    <mergeCell ref="I75:J75"/>
    <mergeCell ref="K75:L75"/>
    <mergeCell ref="M75:N75"/>
    <mergeCell ref="Q76:R76"/>
    <mergeCell ref="S76:U76"/>
    <mergeCell ref="B77:D77"/>
    <mergeCell ref="E77:F77"/>
    <mergeCell ref="G77:H77"/>
    <mergeCell ref="I77:J77"/>
    <mergeCell ref="K77:L77"/>
    <mergeCell ref="M77:N77"/>
    <mergeCell ref="O77:P77"/>
    <mergeCell ref="Q77:R77"/>
    <mergeCell ref="S77:U77"/>
    <mergeCell ref="B78:D78"/>
    <mergeCell ref="E78:F78"/>
    <mergeCell ref="G78:H78"/>
    <mergeCell ref="I78:J78"/>
    <mergeCell ref="K78:L78"/>
    <mergeCell ref="M78:N78"/>
    <mergeCell ref="O78:P78"/>
    <mergeCell ref="Q78:R78"/>
    <mergeCell ref="S78:U78"/>
    <mergeCell ref="A80:G80"/>
    <mergeCell ref="B81:D81"/>
    <mergeCell ref="E81:T81"/>
    <mergeCell ref="B82:D82"/>
    <mergeCell ref="E82:T82"/>
    <mergeCell ref="B83:D83"/>
    <mergeCell ref="F83:G83"/>
    <mergeCell ref="H83:I83"/>
    <mergeCell ref="L83:M83"/>
    <mergeCell ref="N83:P83"/>
    <mergeCell ref="B90:G90"/>
    <mergeCell ref="H90:I90"/>
    <mergeCell ref="L90:N90"/>
    <mergeCell ref="O90:P90"/>
    <mergeCell ref="Q90:R90"/>
    <mergeCell ref="S90:T90"/>
    <mergeCell ref="Q83:R83"/>
    <mergeCell ref="S83:T83"/>
    <mergeCell ref="B84:D84"/>
    <mergeCell ref="E84:T84"/>
    <mergeCell ref="B85:D88"/>
    <mergeCell ref="E85:T85"/>
    <mergeCell ref="E86:T86"/>
    <mergeCell ref="E87:T87"/>
    <mergeCell ref="E88:T88"/>
    <mergeCell ref="B92:G92"/>
    <mergeCell ref="H92:I92"/>
    <mergeCell ref="L92:N92"/>
    <mergeCell ref="O92:P92"/>
    <mergeCell ref="Q92:R92"/>
    <mergeCell ref="S92:T92"/>
    <mergeCell ref="B91:G91"/>
    <mergeCell ref="H91:I91"/>
    <mergeCell ref="L91:N91"/>
    <mergeCell ref="O91:P91"/>
    <mergeCell ref="Q91:R91"/>
    <mergeCell ref="S91:T91"/>
    <mergeCell ref="B95:E98"/>
    <mergeCell ref="G95:O95"/>
    <mergeCell ref="P95:S98"/>
    <mergeCell ref="G96:O96"/>
    <mergeCell ref="G97:O97"/>
    <mergeCell ref="F98:O98"/>
    <mergeCell ref="L93:N93"/>
    <mergeCell ref="O93:P93"/>
    <mergeCell ref="Q93:R93"/>
    <mergeCell ref="S93:T93"/>
    <mergeCell ref="B94:E94"/>
    <mergeCell ref="F94:O94"/>
    <mergeCell ref="P94:S94"/>
  </mergeCells>
  <dataValidations count="2">
    <dataValidation type="list"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formula1>$K$3:$K$17</formula1>
    </dataValidation>
    <dataValidation type="list" allowBlank="1" showInputMessage="1" showErrorMessage="1" sqref="H42:I4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WVP983082:WVQ983083">
      <formula1>$G$3:$G$38</formula1>
    </dataValidation>
  </dataValidations>
  <pageMargins left="0.7" right="0.7" top="0.75" bottom="0.75" header="0.3" footer="0.3"/>
  <pageSetup paperSize="9" scale="85" orientation="portrait" r:id="rId1"/>
  <rowBreaks count="1" manualBreakCount="1">
    <brk id="50" max="16383" man="1"/>
  </rowBreaks>
  <colBreaks count="1" manualBreakCount="1">
    <brk id="24" max="1048575"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معلومات!$I$9:$I$10</xm:f>
          </x14:formula1>
          <xm:sqref>G55:H78</xm:sqref>
        </x14:dataValidation>
        <x14:dataValidation type="list" allowBlank="1" showInputMessage="1" showErrorMessage="1">
          <x14:formula1>
            <xm:f>معلومات!$G$4:$G$12</xm:f>
          </x14:formula1>
          <xm:sqref>E55:F78</xm:sqref>
        </x14:dataValidation>
        <x14:dataValidation type="list" allowBlank="1" showInputMessage="1" showErrorMessage="1">
          <x14:formula1>
            <xm:f>معلومات!$E$4:$E$14</xm:f>
          </x14:formula1>
          <xm:sqref>A29:B39</xm:sqref>
        </x14:dataValidation>
        <x14:dataValidation type="list" allowBlank="1" showInputMessage="1" showErrorMessage="1">
          <x14:formula1>
            <xm:f>معلومات!$G$4:$G$11</xm:f>
          </x14:formula1>
          <xm:sqref>E29:T39</xm:sqref>
        </x14:dataValidation>
        <x14:dataValidation type="list" allowBlank="1" showInputMessage="1" showErrorMessage="1">
          <x14:formula1>
            <xm:f>معلومات!$K$4:$K$15</xm:f>
          </x14:formula1>
          <xm:sqref>C29:D39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1"/>
  <sheetViews>
    <sheetView rightToLeft="1" topLeftCell="A7" workbookViewId="0">
      <selection activeCell="C88" sqref="C88:C177"/>
    </sheetView>
  </sheetViews>
  <sheetFormatPr baseColWidth="10" defaultColWidth="11.42578125" defaultRowHeight="15"/>
  <cols>
    <col min="1" max="1" width="9.140625" customWidth="1"/>
    <col min="2" max="2" width="16.85546875" customWidth="1"/>
    <col min="3" max="4" width="9.140625" customWidth="1"/>
    <col min="5" max="5" width="12.7109375" customWidth="1"/>
    <col min="257" max="260" width="9.140625" customWidth="1"/>
    <col min="261" max="261" width="11.7109375" customWidth="1"/>
    <col min="513" max="516" width="9.140625" customWidth="1"/>
    <col min="517" max="517" width="11.7109375" customWidth="1"/>
    <col min="769" max="772" width="9.140625" customWidth="1"/>
    <col min="773" max="773" width="11.7109375" customWidth="1"/>
    <col min="1025" max="1028" width="9.140625" customWidth="1"/>
    <col min="1029" max="1029" width="11.7109375" customWidth="1"/>
    <col min="1281" max="1284" width="9.140625" customWidth="1"/>
    <col min="1285" max="1285" width="11.7109375" customWidth="1"/>
    <col min="1537" max="1540" width="9.140625" customWidth="1"/>
    <col min="1541" max="1541" width="11.7109375" customWidth="1"/>
    <col min="1793" max="1796" width="9.140625" customWidth="1"/>
    <col min="1797" max="1797" width="11.7109375" customWidth="1"/>
    <col min="2049" max="2052" width="9.140625" customWidth="1"/>
    <col min="2053" max="2053" width="11.7109375" customWidth="1"/>
    <col min="2305" max="2308" width="9.140625" customWidth="1"/>
    <col min="2309" max="2309" width="11.7109375" customWidth="1"/>
    <col min="2561" max="2564" width="9.140625" customWidth="1"/>
    <col min="2565" max="2565" width="11.7109375" customWidth="1"/>
    <col min="2817" max="2820" width="9.140625" customWidth="1"/>
    <col min="2821" max="2821" width="11.7109375" customWidth="1"/>
    <col min="3073" max="3076" width="9.140625" customWidth="1"/>
    <col min="3077" max="3077" width="11.7109375" customWidth="1"/>
    <col min="3329" max="3332" width="9.140625" customWidth="1"/>
    <col min="3333" max="3333" width="11.7109375" customWidth="1"/>
    <col min="3585" max="3588" width="9.140625" customWidth="1"/>
    <col min="3589" max="3589" width="11.7109375" customWidth="1"/>
    <col min="3841" max="3844" width="9.140625" customWidth="1"/>
    <col min="3845" max="3845" width="11.7109375" customWidth="1"/>
    <col min="4097" max="4100" width="9.140625" customWidth="1"/>
    <col min="4101" max="4101" width="11.7109375" customWidth="1"/>
    <col min="4353" max="4356" width="9.140625" customWidth="1"/>
    <col min="4357" max="4357" width="11.7109375" customWidth="1"/>
    <col min="4609" max="4612" width="9.140625" customWidth="1"/>
    <col min="4613" max="4613" width="11.7109375" customWidth="1"/>
    <col min="4865" max="4868" width="9.140625" customWidth="1"/>
    <col min="4869" max="4869" width="11.7109375" customWidth="1"/>
    <col min="5121" max="5124" width="9.140625" customWidth="1"/>
    <col min="5125" max="5125" width="11.7109375" customWidth="1"/>
    <col min="5377" max="5380" width="9.140625" customWidth="1"/>
    <col min="5381" max="5381" width="11.7109375" customWidth="1"/>
    <col min="5633" max="5636" width="9.140625" customWidth="1"/>
    <col min="5637" max="5637" width="11.7109375" customWidth="1"/>
    <col min="5889" max="5892" width="9.140625" customWidth="1"/>
    <col min="5893" max="5893" width="11.7109375" customWidth="1"/>
    <col min="6145" max="6148" width="9.140625" customWidth="1"/>
    <col min="6149" max="6149" width="11.7109375" customWidth="1"/>
    <col min="6401" max="6404" width="9.140625" customWidth="1"/>
    <col min="6405" max="6405" width="11.7109375" customWidth="1"/>
    <col min="6657" max="6660" width="9.140625" customWidth="1"/>
    <col min="6661" max="6661" width="11.7109375" customWidth="1"/>
    <col min="6913" max="6916" width="9.140625" customWidth="1"/>
    <col min="6917" max="6917" width="11.7109375" customWidth="1"/>
    <col min="7169" max="7172" width="9.140625" customWidth="1"/>
    <col min="7173" max="7173" width="11.7109375" customWidth="1"/>
    <col min="7425" max="7428" width="9.140625" customWidth="1"/>
    <col min="7429" max="7429" width="11.7109375" customWidth="1"/>
    <col min="7681" max="7684" width="9.140625" customWidth="1"/>
    <col min="7685" max="7685" width="11.7109375" customWidth="1"/>
    <col min="7937" max="7940" width="9.140625" customWidth="1"/>
    <col min="7941" max="7941" width="11.7109375" customWidth="1"/>
    <col min="8193" max="8196" width="9.140625" customWidth="1"/>
    <col min="8197" max="8197" width="11.7109375" customWidth="1"/>
    <col min="8449" max="8452" width="9.140625" customWidth="1"/>
    <col min="8453" max="8453" width="11.7109375" customWidth="1"/>
    <col min="8705" max="8708" width="9.140625" customWidth="1"/>
    <col min="8709" max="8709" width="11.7109375" customWidth="1"/>
    <col min="8961" max="8964" width="9.140625" customWidth="1"/>
    <col min="8965" max="8965" width="11.7109375" customWidth="1"/>
    <col min="9217" max="9220" width="9.140625" customWidth="1"/>
    <col min="9221" max="9221" width="11.7109375" customWidth="1"/>
    <col min="9473" max="9476" width="9.140625" customWidth="1"/>
    <col min="9477" max="9477" width="11.7109375" customWidth="1"/>
    <col min="9729" max="9732" width="9.140625" customWidth="1"/>
    <col min="9733" max="9733" width="11.7109375" customWidth="1"/>
    <col min="9985" max="9988" width="9.140625" customWidth="1"/>
    <col min="9989" max="9989" width="11.7109375" customWidth="1"/>
    <col min="10241" max="10244" width="9.140625" customWidth="1"/>
    <col min="10245" max="10245" width="11.7109375" customWidth="1"/>
    <col min="10497" max="10500" width="9.140625" customWidth="1"/>
    <col min="10501" max="10501" width="11.7109375" customWidth="1"/>
    <col min="10753" max="10756" width="9.140625" customWidth="1"/>
    <col min="10757" max="10757" width="11.7109375" customWidth="1"/>
    <col min="11009" max="11012" width="9.140625" customWidth="1"/>
    <col min="11013" max="11013" width="11.7109375" customWidth="1"/>
    <col min="11265" max="11268" width="9.140625" customWidth="1"/>
    <col min="11269" max="11269" width="11.7109375" customWidth="1"/>
    <col min="11521" max="11524" width="9.140625" customWidth="1"/>
    <col min="11525" max="11525" width="11.7109375" customWidth="1"/>
    <col min="11777" max="11780" width="9.140625" customWidth="1"/>
    <col min="11781" max="11781" width="11.7109375" customWidth="1"/>
    <col min="12033" max="12036" width="9.140625" customWidth="1"/>
    <col min="12037" max="12037" width="11.7109375" customWidth="1"/>
    <col min="12289" max="12292" width="9.140625" customWidth="1"/>
    <col min="12293" max="12293" width="11.7109375" customWidth="1"/>
    <col min="12545" max="12548" width="9.140625" customWidth="1"/>
    <col min="12549" max="12549" width="11.7109375" customWidth="1"/>
    <col min="12801" max="12804" width="9.140625" customWidth="1"/>
    <col min="12805" max="12805" width="11.7109375" customWidth="1"/>
    <col min="13057" max="13060" width="9.140625" customWidth="1"/>
    <col min="13061" max="13061" width="11.7109375" customWidth="1"/>
    <col min="13313" max="13316" width="9.140625" customWidth="1"/>
    <col min="13317" max="13317" width="11.7109375" customWidth="1"/>
    <col min="13569" max="13572" width="9.140625" customWidth="1"/>
    <col min="13573" max="13573" width="11.7109375" customWidth="1"/>
    <col min="13825" max="13828" width="9.140625" customWidth="1"/>
    <col min="13829" max="13829" width="11.7109375" customWidth="1"/>
    <col min="14081" max="14084" width="9.140625" customWidth="1"/>
    <col min="14085" max="14085" width="11.7109375" customWidth="1"/>
    <col min="14337" max="14340" width="9.140625" customWidth="1"/>
    <col min="14341" max="14341" width="11.7109375" customWidth="1"/>
    <col min="14593" max="14596" width="9.140625" customWidth="1"/>
    <col min="14597" max="14597" width="11.7109375" customWidth="1"/>
    <col min="14849" max="14852" width="9.140625" customWidth="1"/>
    <col min="14853" max="14853" width="11.7109375" customWidth="1"/>
    <col min="15105" max="15108" width="9.140625" customWidth="1"/>
    <col min="15109" max="15109" width="11.7109375" customWidth="1"/>
    <col min="15361" max="15364" width="9.140625" customWidth="1"/>
    <col min="15365" max="15365" width="11.7109375" customWidth="1"/>
    <col min="15617" max="15620" width="9.140625" customWidth="1"/>
    <col min="15621" max="15621" width="11.7109375" customWidth="1"/>
    <col min="15873" max="15876" width="9.140625" customWidth="1"/>
    <col min="15877" max="15877" width="11.7109375" customWidth="1"/>
    <col min="16129" max="16132" width="9.140625" customWidth="1"/>
    <col min="16133" max="16133" width="11.7109375" customWidth="1"/>
  </cols>
  <sheetData>
    <row r="1" spans="1:16" ht="26.25">
      <c r="A1" s="295" t="s">
        <v>95</v>
      </c>
      <c r="B1" s="295"/>
      <c r="C1" s="295"/>
      <c r="D1" s="295"/>
      <c r="E1" s="296" t="s">
        <v>96</v>
      </c>
      <c r="F1" s="296"/>
      <c r="G1" s="296"/>
      <c r="H1" s="296"/>
      <c r="I1" s="296"/>
      <c r="J1" s="296"/>
      <c r="K1" s="296"/>
      <c r="L1" s="296"/>
    </row>
    <row r="2" spans="1:16" ht="15.75" thickBot="1"/>
    <row r="3" spans="1:16" ht="30" thickTop="1" thickBot="1">
      <c r="A3" s="68" t="s">
        <v>97</v>
      </c>
      <c r="B3" s="68" t="s">
        <v>50</v>
      </c>
      <c r="D3" s="69"/>
      <c r="E3" s="70" t="s">
        <v>98</v>
      </c>
      <c r="F3" s="70" t="s">
        <v>99</v>
      </c>
      <c r="G3" s="70" t="s">
        <v>100</v>
      </c>
      <c r="H3" s="71" t="s">
        <v>101</v>
      </c>
      <c r="I3" s="72" t="s">
        <v>102</v>
      </c>
      <c r="K3" s="73" t="s">
        <v>103</v>
      </c>
      <c r="L3" s="297" t="s">
        <v>104</v>
      </c>
      <c r="M3" s="298"/>
      <c r="N3" s="298"/>
      <c r="O3" s="298"/>
      <c r="P3" s="298"/>
    </row>
    <row r="4" spans="1:16" ht="21.75" customHeight="1" thickTop="1" thickBot="1">
      <c r="A4" s="74" t="s">
        <v>105</v>
      </c>
      <c r="B4" s="75">
        <f>SUM(H4:H6)</f>
        <v>58</v>
      </c>
      <c r="D4" s="76">
        <v>1</v>
      </c>
      <c r="E4" s="77" t="s">
        <v>106</v>
      </c>
      <c r="F4" s="77"/>
      <c r="G4" s="78" t="s">
        <v>29</v>
      </c>
      <c r="H4" s="79">
        <v>20</v>
      </c>
      <c r="I4" s="80">
        <v>3</v>
      </c>
      <c r="K4" s="81" t="s">
        <v>107</v>
      </c>
      <c r="L4" s="297" t="s">
        <v>108</v>
      </c>
      <c r="M4" s="298"/>
      <c r="N4" s="298"/>
      <c r="O4" s="298"/>
      <c r="P4" s="298"/>
    </row>
    <row r="5" spans="1:16" ht="20.25" thickTop="1" thickBot="1">
      <c r="A5" s="74" t="s">
        <v>109</v>
      </c>
      <c r="B5" s="75">
        <f>SUM(H7:H8)</f>
        <v>32</v>
      </c>
      <c r="D5" s="76">
        <v>2</v>
      </c>
      <c r="E5" s="77" t="s">
        <v>110</v>
      </c>
      <c r="F5" s="77"/>
      <c r="G5" s="78" t="s">
        <v>144</v>
      </c>
      <c r="H5" s="79">
        <v>19</v>
      </c>
      <c r="K5" s="81" t="s">
        <v>111</v>
      </c>
      <c r="L5" s="289"/>
      <c r="M5" s="290"/>
      <c r="N5" s="290"/>
      <c r="O5" s="290"/>
      <c r="P5" s="290"/>
    </row>
    <row r="6" spans="1:16" ht="19.5" customHeight="1" thickTop="1" thickBot="1">
      <c r="A6" s="74" t="s">
        <v>112</v>
      </c>
      <c r="B6" s="75">
        <f>SUM(H9:H10)</f>
        <v>44</v>
      </c>
      <c r="D6" s="76">
        <v>3</v>
      </c>
      <c r="E6" s="77" t="s">
        <v>44</v>
      </c>
      <c r="F6" s="77"/>
      <c r="G6" s="78" t="s">
        <v>145</v>
      </c>
      <c r="H6" s="79">
        <v>19</v>
      </c>
      <c r="K6" s="81" t="s">
        <v>113</v>
      </c>
      <c r="L6" s="289"/>
      <c r="M6" s="290"/>
      <c r="N6" s="290"/>
      <c r="O6" s="290"/>
      <c r="P6" s="290"/>
    </row>
    <row r="7" spans="1:16" ht="20.25" thickTop="1" thickBot="1">
      <c r="A7" s="82" t="s">
        <v>114</v>
      </c>
      <c r="B7" s="75">
        <f>SUM(H11:H12)</f>
        <v>32</v>
      </c>
      <c r="D7" s="76"/>
      <c r="E7" s="77" t="s">
        <v>115</v>
      </c>
      <c r="F7" s="77"/>
      <c r="G7" s="78" t="s">
        <v>146</v>
      </c>
      <c r="H7" s="79">
        <v>16</v>
      </c>
      <c r="K7" s="81" t="s">
        <v>116</v>
      </c>
      <c r="L7" s="289"/>
      <c r="M7" s="290"/>
      <c r="N7" s="290"/>
      <c r="O7" s="290"/>
      <c r="P7" s="290"/>
    </row>
    <row r="8" spans="1:16" ht="21" customHeight="1" thickTop="1" thickBot="1">
      <c r="A8" s="83" t="s">
        <v>14</v>
      </c>
      <c r="B8" s="83">
        <f>SUM(B4:B7)</f>
        <v>166</v>
      </c>
      <c r="D8" s="76">
        <v>5</v>
      </c>
      <c r="E8" s="77" t="s">
        <v>117</v>
      </c>
      <c r="F8" s="77"/>
      <c r="G8" s="78" t="s">
        <v>147</v>
      </c>
      <c r="H8" s="79">
        <v>16</v>
      </c>
      <c r="I8" s="84" t="s">
        <v>64</v>
      </c>
      <c r="K8" s="81" t="s">
        <v>45</v>
      </c>
      <c r="L8" s="85"/>
      <c r="M8" s="86"/>
      <c r="N8" s="86"/>
      <c r="O8" s="86"/>
      <c r="P8" s="86"/>
    </row>
    <row r="9" spans="1:16" ht="19.5" customHeight="1" thickTop="1" thickBot="1">
      <c r="D9" s="76">
        <v>6</v>
      </c>
      <c r="E9" s="77" t="s">
        <v>118</v>
      </c>
      <c r="F9" s="77"/>
      <c r="G9" s="78" t="s">
        <v>23</v>
      </c>
      <c r="H9" s="79">
        <v>22</v>
      </c>
      <c r="I9" s="84" t="s">
        <v>119</v>
      </c>
      <c r="K9" s="81" t="s">
        <v>120</v>
      </c>
    </row>
    <row r="10" spans="1:16" ht="17.25" customHeight="1" thickTop="1" thickBot="1">
      <c r="A10" s="299" t="s">
        <v>333</v>
      </c>
      <c r="B10" s="299"/>
      <c r="D10" s="76">
        <v>7</v>
      </c>
      <c r="E10" s="77" t="s">
        <v>121</v>
      </c>
      <c r="F10" s="77"/>
      <c r="G10" s="78" t="s">
        <v>24</v>
      </c>
      <c r="H10" s="79">
        <v>22</v>
      </c>
      <c r="I10" s="84" t="s">
        <v>122</v>
      </c>
      <c r="K10" s="81" t="s">
        <v>123</v>
      </c>
    </row>
    <row r="11" spans="1:16" ht="16.5" customHeight="1" thickTop="1" thickBot="1">
      <c r="A11" s="300"/>
      <c r="B11" s="300"/>
      <c r="D11" s="76">
        <v>8</v>
      </c>
      <c r="E11" s="77" t="s">
        <v>124</v>
      </c>
      <c r="F11" s="77"/>
      <c r="G11" s="87" t="s">
        <v>20</v>
      </c>
      <c r="H11" s="79">
        <v>16</v>
      </c>
      <c r="K11" s="81" t="s">
        <v>125</v>
      </c>
    </row>
    <row r="12" spans="1:16" ht="20.25" thickTop="1" thickBot="1">
      <c r="A12" s="126">
        <v>1</v>
      </c>
      <c r="B12" s="127" t="s">
        <v>348</v>
      </c>
      <c r="C12" s="122" t="s">
        <v>20</v>
      </c>
      <c r="D12" s="76">
        <v>9</v>
      </c>
      <c r="E12" s="77" t="s">
        <v>143</v>
      </c>
      <c r="F12" s="77"/>
      <c r="G12" s="87" t="s">
        <v>21</v>
      </c>
      <c r="H12" s="79">
        <v>16</v>
      </c>
      <c r="K12" s="81" t="s">
        <v>126</v>
      </c>
    </row>
    <row r="13" spans="1:16" ht="20.25" thickTop="1" thickBot="1">
      <c r="A13" s="126">
        <v>2</v>
      </c>
      <c r="B13" s="127" t="s">
        <v>349</v>
      </c>
      <c r="C13" s="122" t="s">
        <v>20</v>
      </c>
      <c r="D13" s="76">
        <v>10</v>
      </c>
      <c r="E13" s="77" t="s">
        <v>127</v>
      </c>
      <c r="F13" s="77"/>
      <c r="G13" s="88" t="s">
        <v>26</v>
      </c>
      <c r="H13" s="89">
        <v>40</v>
      </c>
      <c r="K13" s="81" t="s">
        <v>142</v>
      </c>
    </row>
    <row r="14" spans="1:16" ht="16.5" customHeight="1" thickTop="1" thickBot="1">
      <c r="A14" s="126">
        <v>3</v>
      </c>
      <c r="B14" s="127" t="s">
        <v>350</v>
      </c>
      <c r="C14" s="122" t="s">
        <v>20</v>
      </c>
      <c r="D14" s="76">
        <v>11</v>
      </c>
      <c r="E14" s="77" t="s">
        <v>128</v>
      </c>
      <c r="F14" s="77"/>
      <c r="G14" s="88" t="s">
        <v>27</v>
      </c>
      <c r="H14" s="89"/>
      <c r="K14" s="81" t="s">
        <v>129</v>
      </c>
    </row>
    <row r="15" spans="1:16" ht="20.25" thickTop="1" thickBot="1">
      <c r="A15" s="126">
        <v>4</v>
      </c>
      <c r="B15" s="127" t="s">
        <v>351</v>
      </c>
      <c r="C15" s="122" t="s">
        <v>20</v>
      </c>
      <c r="D15" s="76"/>
      <c r="E15" s="90"/>
      <c r="G15" s="88" t="s">
        <v>130</v>
      </c>
      <c r="H15" s="89"/>
      <c r="K15" s="81" t="s">
        <v>131</v>
      </c>
      <c r="L15" s="291" t="s">
        <v>132</v>
      </c>
      <c r="M15" s="292"/>
      <c r="N15" s="292"/>
      <c r="O15" s="292"/>
    </row>
    <row r="16" spans="1:16" ht="20.25" thickTop="1" thickBot="1">
      <c r="A16" s="126">
        <v>5</v>
      </c>
      <c r="B16" s="127" t="s">
        <v>352</v>
      </c>
      <c r="C16" s="122" t="s">
        <v>20</v>
      </c>
      <c r="D16" s="76"/>
      <c r="E16" s="90"/>
      <c r="G16" s="88" t="s">
        <v>133</v>
      </c>
      <c r="H16" s="89"/>
      <c r="K16" s="91"/>
      <c r="L16" s="291"/>
      <c r="M16" s="292"/>
      <c r="N16" s="292"/>
      <c r="O16" s="292"/>
    </row>
    <row r="17" spans="1:15" ht="20.25" thickTop="1" thickBot="1">
      <c r="A17" s="126">
        <v>6</v>
      </c>
      <c r="B17" s="127" t="s">
        <v>353</v>
      </c>
      <c r="C17" s="122" t="s">
        <v>20</v>
      </c>
      <c r="D17" s="76"/>
      <c r="E17" s="90"/>
      <c r="G17" s="88"/>
      <c r="H17" s="89"/>
      <c r="K17" s="91"/>
      <c r="L17" s="291"/>
      <c r="M17" s="292"/>
      <c r="N17" s="292"/>
      <c r="O17" s="292"/>
    </row>
    <row r="18" spans="1:15" ht="20.25" thickTop="1" thickBot="1">
      <c r="A18" s="126">
        <v>7</v>
      </c>
      <c r="B18" s="127" t="s">
        <v>354</v>
      </c>
      <c r="C18" s="122" t="s">
        <v>20</v>
      </c>
      <c r="D18" s="76"/>
      <c r="E18" s="90"/>
      <c r="G18" s="88"/>
      <c r="H18" s="89"/>
      <c r="K18" s="91"/>
      <c r="L18" s="291"/>
      <c r="M18" s="292"/>
      <c r="N18" s="292"/>
      <c r="O18" s="292"/>
    </row>
    <row r="19" spans="1:15" ht="20.25" thickTop="1" thickBot="1">
      <c r="A19" s="126">
        <v>8</v>
      </c>
      <c r="B19" s="127" t="s">
        <v>355</v>
      </c>
      <c r="C19" s="122" t="s">
        <v>20</v>
      </c>
      <c r="D19" s="76"/>
      <c r="E19" s="90"/>
      <c r="G19" s="88"/>
      <c r="H19" s="89"/>
      <c r="K19" s="91"/>
      <c r="L19" s="291"/>
      <c r="M19" s="292"/>
      <c r="N19" s="292"/>
      <c r="O19" s="292"/>
    </row>
    <row r="20" spans="1:15" ht="20.25" thickTop="1" thickBot="1">
      <c r="A20" s="126">
        <v>9</v>
      </c>
      <c r="B20" s="127" t="s">
        <v>356</v>
      </c>
      <c r="C20" s="122" t="s">
        <v>20</v>
      </c>
      <c r="D20" s="76"/>
      <c r="E20" s="90"/>
      <c r="G20" s="88"/>
      <c r="H20" s="89"/>
      <c r="K20" s="91"/>
      <c r="L20" s="291"/>
      <c r="M20" s="292"/>
      <c r="N20" s="292"/>
      <c r="O20" s="292"/>
    </row>
    <row r="21" spans="1:15" ht="20.25" thickTop="1" thickBot="1">
      <c r="A21" s="126">
        <v>10</v>
      </c>
      <c r="B21" s="127" t="s">
        <v>357</v>
      </c>
      <c r="C21" s="122" t="s">
        <v>20</v>
      </c>
      <c r="D21" s="76"/>
      <c r="E21" s="90"/>
      <c r="G21" s="88"/>
      <c r="H21" s="89"/>
      <c r="K21" s="91"/>
      <c r="L21" s="291"/>
      <c r="M21" s="292"/>
      <c r="N21" s="292"/>
      <c r="O21" s="292"/>
    </row>
    <row r="22" spans="1:15" ht="20.25" thickTop="1" thickBot="1">
      <c r="A22" s="126">
        <v>11</v>
      </c>
      <c r="B22" s="127" t="s">
        <v>358</v>
      </c>
      <c r="C22" s="122" t="s">
        <v>20</v>
      </c>
      <c r="D22" s="76"/>
      <c r="E22" s="90"/>
      <c r="G22" s="92" t="s">
        <v>23</v>
      </c>
      <c r="H22" s="93">
        <v>50</v>
      </c>
      <c r="K22" s="91"/>
      <c r="L22" s="293" t="s">
        <v>134</v>
      </c>
      <c r="M22" s="294"/>
      <c r="N22" s="294"/>
      <c r="O22" s="294"/>
    </row>
    <row r="23" spans="1:15" ht="20.25" thickTop="1" thickBot="1">
      <c r="A23" s="126">
        <v>12</v>
      </c>
      <c r="B23" s="127" t="s">
        <v>359</v>
      </c>
      <c r="C23" s="122" t="s">
        <v>20</v>
      </c>
      <c r="D23" s="76"/>
      <c r="E23" s="90"/>
      <c r="G23" s="92" t="s">
        <v>24</v>
      </c>
      <c r="H23" s="93">
        <v>60</v>
      </c>
      <c r="K23" s="91"/>
      <c r="L23" s="293"/>
      <c r="M23" s="294"/>
      <c r="N23" s="294"/>
      <c r="O23" s="294"/>
    </row>
    <row r="24" spans="1:15" ht="20.25" thickTop="1" thickBot="1">
      <c r="A24" s="126">
        <v>13</v>
      </c>
      <c r="B24" s="127" t="s">
        <v>360</v>
      </c>
      <c r="C24" s="122" t="s">
        <v>20</v>
      </c>
      <c r="D24" s="76"/>
      <c r="E24" s="90"/>
      <c r="G24" s="92" t="s">
        <v>135</v>
      </c>
      <c r="H24" s="93"/>
      <c r="K24" s="91"/>
      <c r="L24" s="293"/>
      <c r="M24" s="294"/>
      <c r="N24" s="294"/>
      <c r="O24" s="294"/>
    </row>
    <row r="25" spans="1:15" ht="20.25" thickTop="1" thickBot="1">
      <c r="A25" s="126">
        <v>14</v>
      </c>
      <c r="B25" s="127" t="s">
        <v>361</v>
      </c>
      <c r="C25" s="122" t="s">
        <v>20</v>
      </c>
      <c r="D25" s="76"/>
      <c r="E25" s="90"/>
      <c r="G25" s="92"/>
      <c r="H25" s="93"/>
      <c r="K25" s="91"/>
    </row>
    <row r="26" spans="1:15" ht="20.25" thickTop="1" thickBot="1">
      <c r="A26" s="126">
        <v>15</v>
      </c>
      <c r="B26" s="127" t="s">
        <v>362</v>
      </c>
      <c r="C26" s="122" t="s">
        <v>20</v>
      </c>
      <c r="D26" s="76"/>
      <c r="E26" s="90"/>
      <c r="G26" s="92"/>
      <c r="H26" s="93"/>
    </row>
    <row r="27" spans="1:15" ht="20.25" thickTop="1" thickBot="1">
      <c r="A27" s="126">
        <v>16</v>
      </c>
      <c r="B27" s="127" t="s">
        <v>363</v>
      </c>
      <c r="C27" s="122" t="s">
        <v>20</v>
      </c>
      <c r="D27" s="76"/>
      <c r="E27" s="90"/>
      <c r="G27" s="92"/>
      <c r="H27" s="93"/>
    </row>
    <row r="28" spans="1:15" ht="20.25" thickTop="1" thickBot="1">
      <c r="A28" s="126">
        <v>17</v>
      </c>
      <c r="B28" s="127" t="s">
        <v>364</v>
      </c>
      <c r="C28" s="122" t="s">
        <v>21</v>
      </c>
      <c r="D28" s="76">
        <v>25</v>
      </c>
      <c r="E28" s="90"/>
      <c r="G28" s="92"/>
      <c r="H28" s="93"/>
    </row>
    <row r="29" spans="1:15" ht="20.25" thickTop="1" thickBot="1">
      <c r="A29" s="126">
        <v>18</v>
      </c>
      <c r="B29" s="127" t="s">
        <v>365</v>
      </c>
      <c r="C29" s="122" t="s">
        <v>21</v>
      </c>
      <c r="D29" s="76">
        <v>26</v>
      </c>
      <c r="E29" s="90"/>
      <c r="G29" s="92"/>
      <c r="H29" s="93"/>
    </row>
    <row r="30" spans="1:15" ht="20.25" thickTop="1" thickBot="1">
      <c r="A30" s="126">
        <v>19</v>
      </c>
      <c r="B30" s="127" t="s">
        <v>153</v>
      </c>
      <c r="C30" s="122" t="s">
        <v>21</v>
      </c>
      <c r="D30" s="76">
        <v>27</v>
      </c>
      <c r="E30" s="90"/>
      <c r="G30" s="92"/>
      <c r="H30" s="93"/>
    </row>
    <row r="31" spans="1:15" ht="20.25" thickTop="1" thickBot="1">
      <c r="A31" s="126">
        <v>20</v>
      </c>
      <c r="B31" s="127" t="s">
        <v>366</v>
      </c>
      <c r="C31" s="122" t="s">
        <v>21</v>
      </c>
      <c r="D31" s="76">
        <v>28</v>
      </c>
      <c r="E31" s="90"/>
      <c r="G31" s="94" t="s">
        <v>136</v>
      </c>
      <c r="H31" s="95">
        <v>1</v>
      </c>
    </row>
    <row r="32" spans="1:15" ht="20.25" thickTop="1" thickBot="1">
      <c r="A32" s="126">
        <v>21</v>
      </c>
      <c r="B32" s="127" t="s">
        <v>367</v>
      </c>
      <c r="C32" s="122" t="s">
        <v>21</v>
      </c>
      <c r="D32" s="76">
        <v>29</v>
      </c>
      <c r="E32" s="90"/>
      <c r="G32" s="94" t="s">
        <v>137</v>
      </c>
      <c r="H32" s="95">
        <v>2</v>
      </c>
    </row>
    <row r="33" spans="1:8" ht="20.25" thickTop="1" thickBot="1">
      <c r="A33" s="126">
        <v>22</v>
      </c>
      <c r="B33" s="127" t="s">
        <v>368</v>
      </c>
      <c r="C33" s="122" t="s">
        <v>21</v>
      </c>
      <c r="D33" s="76">
        <v>30</v>
      </c>
      <c r="E33" s="90"/>
      <c r="G33" s="94"/>
      <c r="H33" s="95"/>
    </row>
    <row r="34" spans="1:8" ht="20.25" thickTop="1" thickBot="1">
      <c r="A34" s="126">
        <v>23</v>
      </c>
      <c r="B34" s="127" t="s">
        <v>369</v>
      </c>
      <c r="C34" s="122" t="s">
        <v>21</v>
      </c>
      <c r="D34" s="76">
        <v>31</v>
      </c>
      <c r="E34" s="90"/>
      <c r="G34" s="94"/>
      <c r="H34" s="95"/>
    </row>
    <row r="35" spans="1:8" ht="20.25" thickTop="1" thickBot="1">
      <c r="A35" s="126">
        <v>24</v>
      </c>
      <c r="B35" s="127" t="s">
        <v>370</v>
      </c>
      <c r="C35" s="122" t="s">
        <v>21</v>
      </c>
      <c r="D35" s="76">
        <v>32</v>
      </c>
      <c r="E35" s="90"/>
      <c r="G35" s="94"/>
      <c r="H35" s="95"/>
    </row>
    <row r="36" spans="1:8" ht="20.25" thickTop="1" thickBot="1">
      <c r="A36" s="126">
        <v>25</v>
      </c>
      <c r="B36" s="127" t="s">
        <v>371</v>
      </c>
      <c r="C36" s="122" t="s">
        <v>21</v>
      </c>
      <c r="D36" s="76">
        <v>33</v>
      </c>
      <c r="E36" s="90"/>
      <c r="G36" s="94"/>
      <c r="H36" s="95"/>
    </row>
    <row r="37" spans="1:8" ht="20.25" thickTop="1" thickBot="1">
      <c r="A37" s="126">
        <v>26</v>
      </c>
      <c r="B37" s="127" t="s">
        <v>154</v>
      </c>
      <c r="C37" s="122" t="s">
        <v>21</v>
      </c>
      <c r="D37" s="76">
        <v>34</v>
      </c>
      <c r="E37" s="90"/>
      <c r="G37" s="94"/>
      <c r="H37" s="95"/>
    </row>
    <row r="38" spans="1:8" ht="20.25" thickTop="1" thickBot="1">
      <c r="A38" s="126">
        <v>27</v>
      </c>
      <c r="B38" s="127" t="s">
        <v>372</v>
      </c>
      <c r="C38" s="122" t="s">
        <v>21</v>
      </c>
      <c r="D38" s="76">
        <v>35</v>
      </c>
      <c r="E38" s="90"/>
      <c r="G38" s="94"/>
      <c r="H38" s="95"/>
    </row>
    <row r="39" spans="1:8" ht="20.25" thickTop="1" thickBot="1">
      <c r="A39" s="126">
        <v>28</v>
      </c>
      <c r="B39" s="127" t="s">
        <v>373</v>
      </c>
      <c r="C39" s="122" t="s">
        <v>21</v>
      </c>
      <c r="D39" s="76">
        <v>36</v>
      </c>
      <c r="E39" s="90"/>
      <c r="G39" s="94"/>
      <c r="H39" s="95"/>
    </row>
    <row r="40" spans="1:8" ht="18.75" thickTop="1">
      <c r="A40" s="126">
        <v>29</v>
      </c>
      <c r="B40" s="127" t="s">
        <v>155</v>
      </c>
      <c r="C40" s="122" t="s">
        <v>21</v>
      </c>
      <c r="D40" s="76">
        <v>37</v>
      </c>
      <c r="E40" s="90"/>
    </row>
    <row r="41" spans="1:8" ht="18">
      <c r="A41" s="126">
        <v>30</v>
      </c>
      <c r="B41" s="127" t="s">
        <v>374</v>
      </c>
      <c r="C41" s="122" t="s">
        <v>21</v>
      </c>
      <c r="D41" s="76">
        <v>38</v>
      </c>
      <c r="E41" s="90"/>
    </row>
    <row r="42" spans="1:8" ht="18">
      <c r="A42" s="126">
        <v>31</v>
      </c>
      <c r="B42" s="127" t="s">
        <v>375</v>
      </c>
      <c r="C42" s="122" t="s">
        <v>21</v>
      </c>
      <c r="D42" s="76">
        <v>39</v>
      </c>
      <c r="E42" s="90"/>
    </row>
    <row r="43" spans="1:8" ht="18">
      <c r="A43" s="126">
        <v>32</v>
      </c>
      <c r="B43" s="127" t="s">
        <v>376</v>
      </c>
      <c r="C43" s="122" t="s">
        <v>21</v>
      </c>
      <c r="D43" s="76">
        <v>40</v>
      </c>
      <c r="E43" s="90"/>
    </row>
    <row r="44" spans="1:8" ht="18">
      <c r="A44" s="126">
        <v>33</v>
      </c>
      <c r="B44" s="127" t="s">
        <v>377</v>
      </c>
      <c r="C44" s="122" t="s">
        <v>23</v>
      </c>
      <c r="D44" s="76">
        <v>41</v>
      </c>
      <c r="E44" s="90"/>
    </row>
    <row r="45" spans="1:8" ht="18">
      <c r="A45" s="126">
        <v>34</v>
      </c>
      <c r="B45" s="127" t="s">
        <v>378</v>
      </c>
      <c r="C45" s="122" t="s">
        <v>23</v>
      </c>
      <c r="D45" s="76">
        <v>42</v>
      </c>
      <c r="E45" s="90"/>
    </row>
    <row r="46" spans="1:8" ht="18">
      <c r="A46" s="126">
        <v>35</v>
      </c>
      <c r="B46" s="127" t="s">
        <v>379</v>
      </c>
      <c r="C46" s="122" t="s">
        <v>23</v>
      </c>
      <c r="D46" s="76">
        <v>43</v>
      </c>
      <c r="E46" s="90"/>
    </row>
    <row r="47" spans="1:8" ht="18">
      <c r="A47" s="126">
        <v>36</v>
      </c>
      <c r="B47" s="127" t="s">
        <v>380</v>
      </c>
      <c r="C47" s="122" t="s">
        <v>23</v>
      </c>
      <c r="D47" s="76">
        <v>44</v>
      </c>
      <c r="E47" s="90"/>
    </row>
    <row r="48" spans="1:8" ht="18">
      <c r="A48" s="126">
        <v>37</v>
      </c>
      <c r="B48" s="127" t="s">
        <v>381</v>
      </c>
      <c r="C48" s="122" t="s">
        <v>23</v>
      </c>
      <c r="D48" s="76">
        <v>45</v>
      </c>
      <c r="E48" s="90"/>
    </row>
    <row r="49" spans="1:5" ht="18">
      <c r="A49" s="126">
        <v>38</v>
      </c>
      <c r="B49" s="127" t="s">
        <v>382</v>
      </c>
      <c r="C49" s="122" t="s">
        <v>23</v>
      </c>
      <c r="D49" s="76">
        <v>46</v>
      </c>
      <c r="E49" s="90"/>
    </row>
    <row r="50" spans="1:5" ht="18">
      <c r="A50" s="126">
        <v>39</v>
      </c>
      <c r="B50" s="127" t="s">
        <v>367</v>
      </c>
      <c r="C50" s="122" t="s">
        <v>23</v>
      </c>
      <c r="D50" s="76">
        <v>47</v>
      </c>
      <c r="E50" s="90"/>
    </row>
    <row r="51" spans="1:5" ht="18">
      <c r="A51" s="126">
        <v>40</v>
      </c>
      <c r="B51" s="127" t="s">
        <v>383</v>
      </c>
      <c r="C51" s="122" t="s">
        <v>23</v>
      </c>
      <c r="D51" s="76">
        <v>48</v>
      </c>
      <c r="E51" s="90"/>
    </row>
    <row r="52" spans="1:5" ht="18">
      <c r="A52" s="126">
        <v>41</v>
      </c>
      <c r="B52" s="127" t="s">
        <v>384</v>
      </c>
      <c r="C52" s="122" t="s">
        <v>23</v>
      </c>
      <c r="D52" s="76">
        <v>49</v>
      </c>
      <c r="E52" s="90"/>
    </row>
    <row r="53" spans="1:5" ht="18">
      <c r="A53" s="126">
        <v>42</v>
      </c>
      <c r="B53" s="127" t="s">
        <v>385</v>
      </c>
      <c r="C53" s="122" t="s">
        <v>23</v>
      </c>
      <c r="D53" s="76">
        <v>50</v>
      </c>
      <c r="E53" s="90"/>
    </row>
    <row r="54" spans="1:5" ht="18">
      <c r="A54" s="126">
        <v>43</v>
      </c>
      <c r="B54" s="127" t="s">
        <v>386</v>
      </c>
      <c r="C54" s="122" t="s">
        <v>23</v>
      </c>
      <c r="D54" s="76">
        <v>51</v>
      </c>
      <c r="E54" s="90"/>
    </row>
    <row r="55" spans="1:5" ht="18">
      <c r="A55" s="126">
        <v>44</v>
      </c>
      <c r="B55" s="127" t="s">
        <v>387</v>
      </c>
      <c r="C55" s="122" t="s">
        <v>23</v>
      </c>
      <c r="D55" s="76">
        <v>52</v>
      </c>
      <c r="E55" s="90"/>
    </row>
    <row r="56" spans="1:5" ht="18">
      <c r="A56" s="126">
        <v>45</v>
      </c>
      <c r="B56" s="127" t="s">
        <v>388</v>
      </c>
      <c r="C56" s="122" t="s">
        <v>23</v>
      </c>
      <c r="D56" s="76">
        <v>53</v>
      </c>
      <c r="E56" s="90"/>
    </row>
    <row r="57" spans="1:5" ht="18">
      <c r="A57" s="126">
        <v>46</v>
      </c>
      <c r="B57" s="127" t="s">
        <v>389</v>
      </c>
      <c r="C57" s="122" t="s">
        <v>23</v>
      </c>
      <c r="D57" s="76">
        <v>54</v>
      </c>
      <c r="E57" s="90"/>
    </row>
    <row r="58" spans="1:5" ht="18">
      <c r="A58" s="126">
        <v>47</v>
      </c>
      <c r="B58" s="127" t="s">
        <v>390</v>
      </c>
      <c r="C58" s="122" t="s">
        <v>23</v>
      </c>
      <c r="D58" s="76">
        <v>55</v>
      </c>
      <c r="E58" s="90"/>
    </row>
    <row r="59" spans="1:5" ht="18">
      <c r="A59" s="126">
        <v>48</v>
      </c>
      <c r="B59" s="127" t="s">
        <v>391</v>
      </c>
      <c r="C59" s="122" t="s">
        <v>23</v>
      </c>
    </row>
    <row r="60" spans="1:5" ht="18">
      <c r="A60" s="126">
        <v>49</v>
      </c>
      <c r="B60" s="127" t="s">
        <v>375</v>
      </c>
      <c r="C60" s="122" t="s">
        <v>23</v>
      </c>
    </row>
    <row r="61" spans="1:5" ht="18">
      <c r="A61" s="126">
        <v>50</v>
      </c>
      <c r="B61" s="127" t="s">
        <v>392</v>
      </c>
      <c r="C61" s="122" t="s">
        <v>23</v>
      </c>
    </row>
    <row r="62" spans="1:5" ht="18">
      <c r="A62" s="126">
        <v>51</v>
      </c>
      <c r="B62" s="127" t="s">
        <v>393</v>
      </c>
      <c r="C62" s="122" t="s">
        <v>23</v>
      </c>
    </row>
    <row r="63" spans="1:5" ht="18">
      <c r="A63" s="126">
        <v>52</v>
      </c>
      <c r="B63" s="127" t="s">
        <v>394</v>
      </c>
      <c r="C63" s="122" t="s">
        <v>23</v>
      </c>
    </row>
    <row r="64" spans="1:5" ht="18">
      <c r="A64" s="126">
        <v>53</v>
      </c>
      <c r="B64" s="127" t="s">
        <v>395</v>
      </c>
      <c r="C64" s="122" t="s">
        <v>23</v>
      </c>
    </row>
    <row r="65" spans="1:3" ht="18">
      <c r="A65" s="126">
        <v>54</v>
      </c>
      <c r="B65" s="127" t="s">
        <v>396</v>
      </c>
      <c r="C65" s="122" t="s">
        <v>23</v>
      </c>
    </row>
    <row r="66" spans="1:3" ht="18">
      <c r="A66" s="126">
        <v>55</v>
      </c>
      <c r="B66" s="127" t="s">
        <v>397</v>
      </c>
      <c r="C66" s="122" t="s">
        <v>24</v>
      </c>
    </row>
    <row r="67" spans="1:3" ht="18">
      <c r="A67" s="126">
        <v>56</v>
      </c>
      <c r="B67" s="127" t="s">
        <v>398</v>
      </c>
      <c r="C67" s="122" t="s">
        <v>24</v>
      </c>
    </row>
    <row r="68" spans="1:3" ht="18">
      <c r="A68" s="126">
        <v>57</v>
      </c>
      <c r="B68" s="127" t="s">
        <v>399</v>
      </c>
      <c r="C68" s="122" t="s">
        <v>24</v>
      </c>
    </row>
    <row r="69" spans="1:3" ht="18">
      <c r="A69" s="126">
        <v>58</v>
      </c>
      <c r="B69" s="127" t="s">
        <v>400</v>
      </c>
      <c r="C69" s="122" t="s">
        <v>24</v>
      </c>
    </row>
    <row r="70" spans="1:3" ht="18">
      <c r="A70" s="126">
        <v>59</v>
      </c>
      <c r="B70" s="127" t="s">
        <v>401</v>
      </c>
      <c r="C70" s="122" t="s">
        <v>24</v>
      </c>
    </row>
    <row r="71" spans="1:3" ht="18">
      <c r="A71" s="126">
        <v>60</v>
      </c>
      <c r="B71" s="127" t="s">
        <v>402</v>
      </c>
      <c r="C71" s="122" t="s">
        <v>24</v>
      </c>
    </row>
    <row r="72" spans="1:3" ht="18">
      <c r="A72" s="126">
        <v>61</v>
      </c>
      <c r="B72" s="127" t="s">
        <v>403</v>
      </c>
      <c r="C72" s="122" t="s">
        <v>24</v>
      </c>
    </row>
    <row r="73" spans="1:3" ht="18">
      <c r="A73" s="126">
        <v>62</v>
      </c>
      <c r="B73" s="127" t="s">
        <v>404</v>
      </c>
      <c r="C73" s="122" t="s">
        <v>24</v>
      </c>
    </row>
    <row r="74" spans="1:3" ht="18">
      <c r="A74" s="126">
        <v>63</v>
      </c>
      <c r="B74" s="127" t="s">
        <v>405</v>
      </c>
      <c r="C74" s="122" t="s">
        <v>24</v>
      </c>
    </row>
    <row r="75" spans="1:3" ht="18">
      <c r="A75" s="126">
        <v>64</v>
      </c>
      <c r="B75" s="127" t="s">
        <v>406</v>
      </c>
      <c r="C75" s="122" t="s">
        <v>24</v>
      </c>
    </row>
    <row r="76" spans="1:3" ht="18">
      <c r="A76" s="126">
        <v>65</v>
      </c>
      <c r="B76" s="127" t="s">
        <v>407</v>
      </c>
      <c r="C76" s="122" t="s">
        <v>24</v>
      </c>
    </row>
    <row r="77" spans="1:3" ht="18">
      <c r="A77" s="126">
        <v>66</v>
      </c>
      <c r="B77" s="127" t="s">
        <v>408</v>
      </c>
      <c r="C77" s="122" t="s">
        <v>24</v>
      </c>
    </row>
    <row r="78" spans="1:3" ht="18">
      <c r="A78" s="126">
        <v>67</v>
      </c>
      <c r="B78" s="127" t="s">
        <v>409</v>
      </c>
      <c r="C78" s="122" t="s">
        <v>24</v>
      </c>
    </row>
    <row r="79" spans="1:3" ht="18">
      <c r="A79" s="126">
        <v>68</v>
      </c>
      <c r="B79" s="127" t="s">
        <v>410</v>
      </c>
      <c r="C79" s="122" t="s">
        <v>24</v>
      </c>
    </row>
    <row r="80" spans="1:3" ht="18">
      <c r="A80" s="126">
        <v>69</v>
      </c>
      <c r="B80" s="127" t="s">
        <v>411</v>
      </c>
      <c r="C80" s="122" t="s">
        <v>24</v>
      </c>
    </row>
    <row r="81" spans="1:3" ht="18">
      <c r="A81" s="126">
        <v>70</v>
      </c>
      <c r="B81" s="127" t="s">
        <v>412</v>
      </c>
      <c r="C81" s="122" t="s">
        <v>24</v>
      </c>
    </row>
    <row r="82" spans="1:3" ht="18">
      <c r="A82" s="126">
        <v>71</v>
      </c>
      <c r="B82" s="127" t="s">
        <v>413</v>
      </c>
      <c r="C82" s="122" t="s">
        <v>24</v>
      </c>
    </row>
    <row r="83" spans="1:3" ht="18">
      <c r="A83" s="126">
        <v>72</v>
      </c>
      <c r="B83" s="127" t="s">
        <v>414</v>
      </c>
      <c r="C83" s="122" t="s">
        <v>24</v>
      </c>
    </row>
    <row r="84" spans="1:3" ht="18">
      <c r="A84" s="126">
        <v>73</v>
      </c>
      <c r="B84" s="127" t="s">
        <v>415</v>
      </c>
      <c r="C84" s="122" t="s">
        <v>24</v>
      </c>
    </row>
    <row r="85" spans="1:3" ht="18">
      <c r="A85" s="126">
        <v>74</v>
      </c>
      <c r="B85" s="127" t="s">
        <v>416</v>
      </c>
      <c r="C85" s="122" t="s">
        <v>24</v>
      </c>
    </row>
    <row r="86" spans="1:3" ht="18">
      <c r="A86" s="126">
        <v>75</v>
      </c>
      <c r="B86" s="127" t="s">
        <v>417</v>
      </c>
      <c r="C86" s="122" t="s">
        <v>24</v>
      </c>
    </row>
    <row r="87" spans="1:3" ht="18">
      <c r="A87" s="126">
        <v>76</v>
      </c>
      <c r="B87" s="127" t="s">
        <v>418</v>
      </c>
      <c r="C87" s="122" t="s">
        <v>24</v>
      </c>
    </row>
    <row r="88" spans="1:3" ht="18">
      <c r="A88" s="126">
        <v>77</v>
      </c>
      <c r="B88" s="127" t="s">
        <v>419</v>
      </c>
      <c r="C88" s="122" t="s">
        <v>146</v>
      </c>
    </row>
    <row r="89" spans="1:3" ht="18">
      <c r="A89" s="126">
        <v>78</v>
      </c>
      <c r="B89" s="127" t="s">
        <v>420</v>
      </c>
      <c r="C89" s="122" t="s">
        <v>146</v>
      </c>
    </row>
    <row r="90" spans="1:3" ht="18">
      <c r="A90" s="126">
        <v>79</v>
      </c>
      <c r="B90" s="127" t="s">
        <v>421</v>
      </c>
      <c r="C90" s="122" t="s">
        <v>146</v>
      </c>
    </row>
    <row r="91" spans="1:3" ht="18">
      <c r="A91" s="126">
        <v>80</v>
      </c>
      <c r="B91" s="127" t="s">
        <v>422</v>
      </c>
      <c r="C91" s="122" t="s">
        <v>146</v>
      </c>
    </row>
    <row r="92" spans="1:3" ht="18">
      <c r="A92" s="126">
        <v>81</v>
      </c>
      <c r="B92" s="127" t="s">
        <v>423</v>
      </c>
      <c r="C92" s="122" t="s">
        <v>146</v>
      </c>
    </row>
    <row r="93" spans="1:3" ht="18">
      <c r="A93" s="126">
        <v>82</v>
      </c>
      <c r="B93" s="127" t="s">
        <v>424</v>
      </c>
      <c r="C93" s="122" t="s">
        <v>146</v>
      </c>
    </row>
    <row r="94" spans="1:3" ht="18">
      <c r="A94" s="126">
        <v>83</v>
      </c>
      <c r="B94" s="127" t="s">
        <v>425</v>
      </c>
      <c r="C94" s="122" t="s">
        <v>146</v>
      </c>
    </row>
    <row r="95" spans="1:3" ht="18">
      <c r="A95" s="126">
        <v>84</v>
      </c>
      <c r="B95" s="127" t="s">
        <v>426</v>
      </c>
      <c r="C95" s="122" t="s">
        <v>146</v>
      </c>
    </row>
    <row r="96" spans="1:3" ht="18">
      <c r="A96" s="126">
        <v>85</v>
      </c>
      <c r="B96" s="127" t="s">
        <v>427</v>
      </c>
      <c r="C96" s="122" t="s">
        <v>146</v>
      </c>
    </row>
    <row r="97" spans="1:3" ht="18">
      <c r="A97" s="126">
        <v>86</v>
      </c>
      <c r="B97" s="127" t="s">
        <v>428</v>
      </c>
      <c r="C97" s="122" t="s">
        <v>146</v>
      </c>
    </row>
    <row r="98" spans="1:3" ht="18">
      <c r="A98" s="126">
        <v>87</v>
      </c>
      <c r="B98" s="127" t="s">
        <v>429</v>
      </c>
      <c r="C98" s="122" t="s">
        <v>146</v>
      </c>
    </row>
    <row r="99" spans="1:3" ht="18">
      <c r="A99" s="126">
        <v>88</v>
      </c>
      <c r="B99" s="127" t="s">
        <v>430</v>
      </c>
      <c r="C99" s="122" t="s">
        <v>146</v>
      </c>
    </row>
    <row r="100" spans="1:3" ht="18">
      <c r="A100" s="126">
        <v>89</v>
      </c>
      <c r="B100" s="127" t="s">
        <v>431</v>
      </c>
      <c r="C100" s="122" t="s">
        <v>146</v>
      </c>
    </row>
    <row r="101" spans="1:3" ht="18">
      <c r="A101" s="126">
        <v>90</v>
      </c>
      <c r="B101" s="127" t="s">
        <v>432</v>
      </c>
      <c r="C101" s="122" t="s">
        <v>146</v>
      </c>
    </row>
    <row r="102" spans="1:3" ht="18">
      <c r="A102" s="126">
        <v>91</v>
      </c>
      <c r="B102" s="127" t="s">
        <v>433</v>
      </c>
      <c r="C102" s="122" t="s">
        <v>146</v>
      </c>
    </row>
    <row r="103" spans="1:3" ht="18">
      <c r="A103" s="126">
        <v>92</v>
      </c>
      <c r="B103" s="127" t="s">
        <v>434</v>
      </c>
      <c r="C103" s="122" t="s">
        <v>146</v>
      </c>
    </row>
    <row r="104" spans="1:3" ht="18">
      <c r="A104" s="126">
        <v>93</v>
      </c>
      <c r="B104" s="127" t="s">
        <v>435</v>
      </c>
      <c r="C104" s="122" t="s">
        <v>147</v>
      </c>
    </row>
    <row r="105" spans="1:3" ht="18">
      <c r="A105" s="126">
        <v>94</v>
      </c>
      <c r="B105" s="127" t="s">
        <v>436</v>
      </c>
      <c r="C105" s="122" t="s">
        <v>147</v>
      </c>
    </row>
    <row r="106" spans="1:3" ht="18">
      <c r="A106" s="126">
        <v>95</v>
      </c>
      <c r="B106" s="127" t="s">
        <v>437</v>
      </c>
      <c r="C106" s="122" t="s">
        <v>147</v>
      </c>
    </row>
    <row r="107" spans="1:3" ht="18">
      <c r="A107" s="126">
        <v>96</v>
      </c>
      <c r="B107" s="127" t="s">
        <v>438</v>
      </c>
      <c r="C107" s="122" t="s">
        <v>147</v>
      </c>
    </row>
    <row r="108" spans="1:3" ht="18">
      <c r="A108" s="126">
        <v>97</v>
      </c>
      <c r="B108" s="127" t="s">
        <v>439</v>
      </c>
      <c r="C108" s="122" t="s">
        <v>147</v>
      </c>
    </row>
    <row r="109" spans="1:3" ht="18">
      <c r="A109" s="126">
        <v>98</v>
      </c>
      <c r="B109" s="127" t="s">
        <v>440</v>
      </c>
      <c r="C109" s="122" t="s">
        <v>147</v>
      </c>
    </row>
    <row r="110" spans="1:3" ht="18">
      <c r="A110" s="126">
        <v>99</v>
      </c>
      <c r="B110" s="127" t="s">
        <v>441</v>
      </c>
      <c r="C110" s="122" t="s">
        <v>147</v>
      </c>
    </row>
    <row r="111" spans="1:3" ht="18">
      <c r="A111" s="126">
        <v>100</v>
      </c>
      <c r="B111" s="127" t="s">
        <v>442</v>
      </c>
      <c r="C111" s="122" t="s">
        <v>147</v>
      </c>
    </row>
    <row r="112" spans="1:3" ht="18">
      <c r="A112" s="126">
        <v>101</v>
      </c>
      <c r="B112" s="127" t="s">
        <v>443</v>
      </c>
      <c r="C112" s="122" t="s">
        <v>147</v>
      </c>
    </row>
    <row r="113" spans="1:3" ht="18">
      <c r="A113" s="126">
        <v>102</v>
      </c>
      <c r="B113" s="127" t="s">
        <v>444</v>
      </c>
      <c r="C113" s="122" t="s">
        <v>147</v>
      </c>
    </row>
    <row r="114" spans="1:3" ht="18">
      <c r="A114" s="126">
        <v>103</v>
      </c>
      <c r="B114" s="127" t="s">
        <v>445</v>
      </c>
      <c r="C114" s="122" t="s">
        <v>147</v>
      </c>
    </row>
    <row r="115" spans="1:3" ht="18">
      <c r="A115" s="126">
        <v>104</v>
      </c>
      <c r="B115" s="127" t="s">
        <v>446</v>
      </c>
      <c r="C115" s="122" t="s">
        <v>147</v>
      </c>
    </row>
    <row r="116" spans="1:3" ht="18">
      <c r="A116" s="126">
        <v>105</v>
      </c>
      <c r="B116" s="127" t="s">
        <v>447</v>
      </c>
      <c r="C116" s="122" t="s">
        <v>147</v>
      </c>
    </row>
    <row r="117" spans="1:3" ht="18">
      <c r="A117" s="126">
        <v>106</v>
      </c>
      <c r="B117" s="127" t="s">
        <v>448</v>
      </c>
      <c r="C117" s="122" t="s">
        <v>147</v>
      </c>
    </row>
    <row r="118" spans="1:3" ht="18">
      <c r="A118" s="126">
        <v>107</v>
      </c>
      <c r="B118" s="127" t="s">
        <v>449</v>
      </c>
      <c r="C118" s="122" t="s">
        <v>147</v>
      </c>
    </row>
    <row r="119" spans="1:3" ht="18">
      <c r="A119" s="126">
        <v>108</v>
      </c>
      <c r="B119" s="127" t="s">
        <v>450</v>
      </c>
      <c r="C119" s="122" t="s">
        <v>147</v>
      </c>
    </row>
    <row r="120" spans="1:3" ht="18">
      <c r="A120" s="126">
        <v>109</v>
      </c>
      <c r="B120" s="127" t="s">
        <v>451</v>
      </c>
      <c r="C120" s="122" t="s">
        <v>29</v>
      </c>
    </row>
    <row r="121" spans="1:3" ht="18">
      <c r="A121" s="126">
        <v>110</v>
      </c>
      <c r="B121" s="127" t="s">
        <v>452</v>
      </c>
      <c r="C121" s="122" t="s">
        <v>29</v>
      </c>
    </row>
    <row r="122" spans="1:3" ht="18">
      <c r="A122" s="126">
        <v>111</v>
      </c>
      <c r="B122" s="127" t="s">
        <v>437</v>
      </c>
      <c r="C122" s="122" t="s">
        <v>29</v>
      </c>
    </row>
    <row r="123" spans="1:3" ht="18">
      <c r="A123" s="126">
        <v>112</v>
      </c>
      <c r="B123" s="127" t="s">
        <v>453</v>
      </c>
      <c r="C123" s="122" t="s">
        <v>29</v>
      </c>
    </row>
    <row r="124" spans="1:3" ht="18">
      <c r="A124" s="126">
        <v>113</v>
      </c>
      <c r="B124" s="127" t="s">
        <v>454</v>
      </c>
      <c r="C124" s="122" t="s">
        <v>29</v>
      </c>
    </row>
    <row r="125" spans="1:3" ht="18">
      <c r="A125" s="126">
        <v>114</v>
      </c>
      <c r="B125" s="127" t="s">
        <v>455</v>
      </c>
      <c r="C125" s="122" t="s">
        <v>29</v>
      </c>
    </row>
    <row r="126" spans="1:3" ht="18">
      <c r="A126" s="126">
        <v>115</v>
      </c>
      <c r="B126" s="127" t="s">
        <v>456</v>
      </c>
      <c r="C126" s="122" t="s">
        <v>29</v>
      </c>
    </row>
    <row r="127" spans="1:3" ht="18">
      <c r="A127" s="126">
        <v>116</v>
      </c>
      <c r="B127" s="127" t="s">
        <v>457</v>
      </c>
      <c r="C127" s="122" t="s">
        <v>29</v>
      </c>
    </row>
    <row r="128" spans="1:3" ht="18">
      <c r="A128" s="126">
        <v>117</v>
      </c>
      <c r="B128" s="127" t="s">
        <v>458</v>
      </c>
      <c r="C128" s="122" t="s">
        <v>29</v>
      </c>
    </row>
    <row r="129" spans="1:3" ht="18">
      <c r="A129" s="126">
        <v>118</v>
      </c>
      <c r="B129" s="127" t="s">
        <v>459</v>
      </c>
      <c r="C129" s="122" t="s">
        <v>29</v>
      </c>
    </row>
    <row r="130" spans="1:3" ht="18">
      <c r="A130" s="126">
        <v>119</v>
      </c>
      <c r="B130" s="127" t="s">
        <v>460</v>
      </c>
      <c r="C130" s="122" t="s">
        <v>29</v>
      </c>
    </row>
    <row r="131" spans="1:3" ht="18">
      <c r="A131" s="126">
        <v>120</v>
      </c>
      <c r="B131" s="127" t="s">
        <v>461</v>
      </c>
      <c r="C131" s="122" t="s">
        <v>29</v>
      </c>
    </row>
    <row r="132" spans="1:3" ht="18">
      <c r="A132" s="126">
        <v>121</v>
      </c>
      <c r="B132" s="127" t="s">
        <v>462</v>
      </c>
      <c r="C132" s="122" t="s">
        <v>29</v>
      </c>
    </row>
    <row r="133" spans="1:3" ht="18">
      <c r="A133" s="126">
        <v>122</v>
      </c>
      <c r="B133" s="127" t="s">
        <v>463</v>
      </c>
      <c r="C133" s="122" t="s">
        <v>29</v>
      </c>
    </row>
    <row r="134" spans="1:3" ht="18">
      <c r="A134" s="126">
        <v>123</v>
      </c>
      <c r="B134" s="127" t="s">
        <v>464</v>
      </c>
      <c r="C134" s="122" t="s">
        <v>29</v>
      </c>
    </row>
    <row r="135" spans="1:3" ht="18">
      <c r="A135" s="126">
        <v>124</v>
      </c>
      <c r="B135" s="127" t="s">
        <v>465</v>
      </c>
      <c r="C135" s="122" t="s">
        <v>29</v>
      </c>
    </row>
    <row r="136" spans="1:3" ht="18">
      <c r="A136" s="126">
        <v>125</v>
      </c>
      <c r="B136" s="127" t="s">
        <v>466</v>
      </c>
      <c r="C136" s="122" t="s">
        <v>29</v>
      </c>
    </row>
    <row r="137" spans="1:3" ht="18">
      <c r="A137" s="126">
        <v>126</v>
      </c>
      <c r="B137" s="127" t="s">
        <v>467</v>
      </c>
      <c r="C137" s="122" t="s">
        <v>29</v>
      </c>
    </row>
    <row r="138" spans="1:3" ht="18">
      <c r="A138" s="126">
        <v>127</v>
      </c>
      <c r="B138" s="127" t="s">
        <v>468</v>
      </c>
      <c r="C138" s="122" t="s">
        <v>29</v>
      </c>
    </row>
    <row r="139" spans="1:3" ht="18">
      <c r="A139" s="126">
        <v>128</v>
      </c>
      <c r="B139" s="127" t="s">
        <v>469</v>
      </c>
      <c r="C139" s="122" t="s">
        <v>29</v>
      </c>
    </row>
    <row r="140" spans="1:3" ht="18">
      <c r="A140" s="126">
        <v>129</v>
      </c>
      <c r="B140" s="127" t="s">
        <v>470</v>
      </c>
      <c r="C140" s="122" t="s">
        <v>144</v>
      </c>
    </row>
    <row r="141" spans="1:3" ht="18">
      <c r="A141" s="126">
        <v>130</v>
      </c>
      <c r="B141" s="127" t="s">
        <v>471</v>
      </c>
      <c r="C141" s="122" t="s">
        <v>144</v>
      </c>
    </row>
    <row r="142" spans="1:3" ht="18">
      <c r="A142" s="126">
        <v>131</v>
      </c>
      <c r="B142" s="127" t="s">
        <v>472</v>
      </c>
      <c r="C142" s="122" t="s">
        <v>144</v>
      </c>
    </row>
    <row r="143" spans="1:3" ht="18">
      <c r="A143" s="126">
        <v>132</v>
      </c>
      <c r="B143" s="127" t="s">
        <v>473</v>
      </c>
      <c r="C143" s="122" t="s">
        <v>144</v>
      </c>
    </row>
    <row r="144" spans="1:3" ht="18">
      <c r="A144" s="126">
        <v>133</v>
      </c>
      <c r="B144" s="127" t="s">
        <v>474</v>
      </c>
      <c r="C144" s="122" t="s">
        <v>144</v>
      </c>
    </row>
    <row r="145" spans="1:3" ht="18">
      <c r="A145" s="126">
        <v>134</v>
      </c>
      <c r="B145" s="127" t="s">
        <v>475</v>
      </c>
      <c r="C145" s="122" t="s">
        <v>144</v>
      </c>
    </row>
    <row r="146" spans="1:3" ht="18">
      <c r="A146" s="126">
        <v>135</v>
      </c>
      <c r="B146" s="127" t="s">
        <v>476</v>
      </c>
      <c r="C146" s="122" t="s">
        <v>144</v>
      </c>
    </row>
    <row r="147" spans="1:3" ht="18">
      <c r="A147" s="126">
        <v>136</v>
      </c>
      <c r="B147" s="127" t="s">
        <v>477</v>
      </c>
      <c r="C147" s="122" t="s">
        <v>144</v>
      </c>
    </row>
    <row r="148" spans="1:3" ht="18">
      <c r="A148" s="126">
        <v>137</v>
      </c>
      <c r="B148" s="127" t="s">
        <v>478</v>
      </c>
      <c r="C148" s="122" t="s">
        <v>144</v>
      </c>
    </row>
    <row r="149" spans="1:3" ht="18">
      <c r="A149" s="126">
        <v>138</v>
      </c>
      <c r="B149" s="127" t="s">
        <v>479</v>
      </c>
      <c r="C149" s="122" t="s">
        <v>144</v>
      </c>
    </row>
    <row r="150" spans="1:3" ht="18">
      <c r="A150" s="126">
        <v>139</v>
      </c>
      <c r="B150" s="127" t="s">
        <v>480</v>
      </c>
      <c r="C150" s="122" t="s">
        <v>144</v>
      </c>
    </row>
    <row r="151" spans="1:3" ht="18">
      <c r="A151" s="126">
        <v>140</v>
      </c>
      <c r="B151" s="127" t="s">
        <v>481</v>
      </c>
      <c r="C151" s="122" t="s">
        <v>144</v>
      </c>
    </row>
    <row r="152" spans="1:3" ht="18">
      <c r="A152" s="126">
        <v>141</v>
      </c>
      <c r="B152" s="127" t="s">
        <v>482</v>
      </c>
      <c r="C152" s="122" t="s">
        <v>144</v>
      </c>
    </row>
    <row r="153" spans="1:3" ht="18">
      <c r="A153" s="126">
        <v>142</v>
      </c>
      <c r="B153" s="127" t="s">
        <v>483</v>
      </c>
      <c r="C153" s="122" t="s">
        <v>144</v>
      </c>
    </row>
    <row r="154" spans="1:3" ht="18">
      <c r="A154" s="126">
        <v>143</v>
      </c>
      <c r="B154" s="127" t="s">
        <v>484</v>
      </c>
      <c r="C154" s="122" t="s">
        <v>144</v>
      </c>
    </row>
    <row r="155" spans="1:3" ht="18">
      <c r="A155" s="126">
        <v>144</v>
      </c>
      <c r="B155" s="127" t="s">
        <v>485</v>
      </c>
      <c r="C155" s="122" t="s">
        <v>144</v>
      </c>
    </row>
    <row r="156" spans="1:3" ht="18">
      <c r="A156" s="126">
        <v>145</v>
      </c>
      <c r="B156" s="127" t="s">
        <v>486</v>
      </c>
      <c r="C156" s="122" t="s">
        <v>144</v>
      </c>
    </row>
    <row r="157" spans="1:3" ht="18">
      <c r="A157" s="126">
        <v>146</v>
      </c>
      <c r="B157" s="127" t="s">
        <v>487</v>
      </c>
      <c r="C157" s="122" t="s">
        <v>144</v>
      </c>
    </row>
    <row r="158" spans="1:3" ht="18">
      <c r="A158" s="126">
        <v>147</v>
      </c>
      <c r="B158" s="127" t="s">
        <v>488</v>
      </c>
      <c r="C158" s="122" t="s">
        <v>144</v>
      </c>
    </row>
    <row r="159" spans="1:3" ht="18">
      <c r="A159" s="126">
        <v>148</v>
      </c>
      <c r="B159" s="127" t="s">
        <v>489</v>
      </c>
      <c r="C159" s="122" t="s">
        <v>145</v>
      </c>
    </row>
    <row r="160" spans="1:3" ht="18">
      <c r="A160" s="126">
        <v>149</v>
      </c>
      <c r="B160" s="127" t="s">
        <v>490</v>
      </c>
      <c r="C160" s="122" t="s">
        <v>145</v>
      </c>
    </row>
    <row r="161" spans="1:3" ht="18">
      <c r="A161" s="126">
        <v>150</v>
      </c>
      <c r="B161" s="127" t="s">
        <v>491</v>
      </c>
      <c r="C161" s="122" t="s">
        <v>145</v>
      </c>
    </row>
    <row r="162" spans="1:3" ht="18">
      <c r="A162" s="126">
        <v>151</v>
      </c>
      <c r="B162" s="127" t="s">
        <v>492</v>
      </c>
      <c r="C162" s="122" t="s">
        <v>145</v>
      </c>
    </row>
    <row r="163" spans="1:3" ht="18">
      <c r="A163" s="126">
        <v>152</v>
      </c>
      <c r="B163" s="127" t="s">
        <v>493</v>
      </c>
      <c r="C163" s="122" t="s">
        <v>145</v>
      </c>
    </row>
    <row r="164" spans="1:3" ht="18">
      <c r="A164" s="126">
        <v>153</v>
      </c>
      <c r="B164" s="127" t="s">
        <v>494</v>
      </c>
      <c r="C164" s="122" t="s">
        <v>145</v>
      </c>
    </row>
    <row r="165" spans="1:3" ht="18">
      <c r="A165" s="126">
        <v>154</v>
      </c>
      <c r="B165" s="127" t="s">
        <v>495</v>
      </c>
      <c r="C165" s="122" t="s">
        <v>145</v>
      </c>
    </row>
    <row r="166" spans="1:3" ht="18">
      <c r="A166" s="126">
        <v>155</v>
      </c>
      <c r="B166" s="127" t="s">
        <v>496</v>
      </c>
      <c r="C166" s="122" t="s">
        <v>145</v>
      </c>
    </row>
    <row r="167" spans="1:3" ht="18">
      <c r="A167" s="126">
        <v>156</v>
      </c>
      <c r="B167" s="127" t="s">
        <v>497</v>
      </c>
      <c r="C167" s="122" t="s">
        <v>145</v>
      </c>
    </row>
    <row r="168" spans="1:3" ht="18">
      <c r="A168" s="126">
        <v>157</v>
      </c>
      <c r="B168" s="127" t="s">
        <v>498</v>
      </c>
      <c r="C168" s="122" t="s">
        <v>145</v>
      </c>
    </row>
    <row r="169" spans="1:3" ht="18">
      <c r="A169" s="126">
        <v>158</v>
      </c>
      <c r="B169" s="127" t="s">
        <v>499</v>
      </c>
      <c r="C169" s="122" t="s">
        <v>145</v>
      </c>
    </row>
    <row r="170" spans="1:3" ht="18">
      <c r="A170" s="126">
        <v>159</v>
      </c>
      <c r="B170" s="127" t="s">
        <v>500</v>
      </c>
      <c r="C170" s="122" t="s">
        <v>145</v>
      </c>
    </row>
    <row r="171" spans="1:3" ht="18">
      <c r="A171" s="126">
        <v>160</v>
      </c>
      <c r="B171" s="127" t="s">
        <v>501</v>
      </c>
      <c r="C171" s="122" t="s">
        <v>145</v>
      </c>
    </row>
    <row r="172" spans="1:3" ht="18">
      <c r="A172" s="126">
        <v>161</v>
      </c>
      <c r="B172" s="127" t="s">
        <v>502</v>
      </c>
      <c r="C172" s="122" t="s">
        <v>145</v>
      </c>
    </row>
    <row r="173" spans="1:3" ht="18">
      <c r="A173" s="126">
        <v>162</v>
      </c>
      <c r="B173" s="127" t="s">
        <v>503</v>
      </c>
      <c r="C173" s="122" t="s">
        <v>145</v>
      </c>
    </row>
    <row r="174" spans="1:3" ht="18">
      <c r="A174" s="126">
        <v>163</v>
      </c>
      <c r="B174" s="127" t="s">
        <v>504</v>
      </c>
      <c r="C174" s="122" t="s">
        <v>145</v>
      </c>
    </row>
    <row r="175" spans="1:3" ht="18">
      <c r="A175" s="126">
        <v>164</v>
      </c>
      <c r="B175" s="127" t="s">
        <v>505</v>
      </c>
      <c r="C175" s="122" t="s">
        <v>145</v>
      </c>
    </row>
    <row r="176" spans="1:3" ht="18">
      <c r="A176" s="126">
        <v>165</v>
      </c>
      <c r="B176" s="127" t="s">
        <v>506</v>
      </c>
      <c r="C176" s="122" t="s">
        <v>145</v>
      </c>
    </row>
    <row r="177" spans="1:3" ht="18">
      <c r="A177" s="126">
        <v>166</v>
      </c>
      <c r="B177" s="127" t="s">
        <v>507</v>
      </c>
      <c r="C177" s="122" t="s">
        <v>145</v>
      </c>
    </row>
    <row r="178" spans="1:3" ht="18">
      <c r="A178" s="126">
        <v>167</v>
      </c>
      <c r="B178" s="127" t="s">
        <v>334</v>
      </c>
    </row>
    <row r="179" spans="1:3" ht="18">
      <c r="A179" s="126">
        <v>168</v>
      </c>
      <c r="B179" s="127" t="s">
        <v>335</v>
      </c>
    </row>
    <row r="180" spans="1:3" ht="18">
      <c r="A180" s="126">
        <v>169</v>
      </c>
      <c r="B180" s="127" t="s">
        <v>336</v>
      </c>
    </row>
    <row r="181" spans="1:3" ht="18">
      <c r="A181" s="126">
        <v>170</v>
      </c>
      <c r="B181" s="127" t="s">
        <v>337</v>
      </c>
    </row>
    <row r="182" spans="1:3" ht="18">
      <c r="A182" s="126">
        <v>171</v>
      </c>
      <c r="B182" s="127" t="s">
        <v>338</v>
      </c>
    </row>
    <row r="183" spans="1:3" ht="18">
      <c r="A183" s="126">
        <v>172</v>
      </c>
      <c r="B183" s="127" t="s">
        <v>339</v>
      </c>
    </row>
    <row r="184" spans="1:3" ht="18">
      <c r="A184" s="126">
        <v>173</v>
      </c>
      <c r="B184" s="127" t="s">
        <v>340</v>
      </c>
    </row>
    <row r="185" spans="1:3" ht="18">
      <c r="A185" s="126">
        <v>174</v>
      </c>
      <c r="B185" s="127" t="s">
        <v>341</v>
      </c>
    </row>
    <row r="186" spans="1:3" ht="18">
      <c r="A186" s="126">
        <v>175</v>
      </c>
      <c r="B186" s="127" t="s">
        <v>342</v>
      </c>
    </row>
    <row r="187" spans="1:3" ht="18">
      <c r="A187" s="126">
        <v>176</v>
      </c>
      <c r="B187" s="127" t="s">
        <v>343</v>
      </c>
    </row>
    <row r="188" spans="1:3" ht="18">
      <c r="A188" s="126">
        <v>177</v>
      </c>
      <c r="B188" s="127" t="s">
        <v>344</v>
      </c>
    </row>
    <row r="189" spans="1:3" ht="18">
      <c r="A189" s="126">
        <v>178</v>
      </c>
      <c r="B189" s="127" t="s">
        <v>345</v>
      </c>
    </row>
    <row r="190" spans="1:3" ht="18">
      <c r="A190" s="126">
        <v>179</v>
      </c>
      <c r="B190" s="127" t="s">
        <v>346</v>
      </c>
    </row>
    <row r="191" spans="1:3" ht="18">
      <c r="A191" s="126">
        <v>180</v>
      </c>
      <c r="B191" s="127" t="s">
        <v>347</v>
      </c>
    </row>
  </sheetData>
  <mergeCells count="10">
    <mergeCell ref="L7:P7"/>
    <mergeCell ref="L15:O21"/>
    <mergeCell ref="L22:O24"/>
    <mergeCell ref="A1:D1"/>
    <mergeCell ref="E1:L1"/>
    <mergeCell ref="L3:P3"/>
    <mergeCell ref="L4:P4"/>
    <mergeCell ref="L5:P5"/>
    <mergeCell ref="L6:P6"/>
    <mergeCell ref="A10:B11"/>
  </mergeCells>
  <dataValidations count="1">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WVK983044">
      <formula1>$E$4:$E$57</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0"/>
  <sheetViews>
    <sheetView rightToLeft="1" topLeftCell="A14" workbookViewId="0">
      <selection activeCell="A25" sqref="A25:A43"/>
    </sheetView>
  </sheetViews>
  <sheetFormatPr baseColWidth="10" defaultRowHeight="15"/>
  <cols>
    <col min="1" max="1" width="7.140625" customWidth="1"/>
    <col min="3" max="3" width="4" customWidth="1"/>
    <col min="4" max="4" width="7.140625" customWidth="1"/>
    <col min="6" max="6" width="4.28515625" customWidth="1"/>
    <col min="7" max="7" width="7.140625" customWidth="1"/>
    <col min="9" max="9" width="4.28515625" style="121" customWidth="1"/>
    <col min="10" max="10" width="7.140625" customWidth="1"/>
    <col min="12" max="12" width="4.140625" style="121" customWidth="1"/>
    <col min="13" max="13" width="7.140625" customWidth="1"/>
    <col min="15" max="15" width="5" style="121" customWidth="1"/>
    <col min="16" max="16" width="7.85546875" customWidth="1"/>
    <col min="18" max="18" width="4.85546875" style="121" customWidth="1"/>
    <col min="19" max="19" width="7.5703125" customWidth="1"/>
    <col min="21" max="21" width="4.42578125" style="121" customWidth="1"/>
    <col min="22" max="22" width="7.5703125" customWidth="1"/>
    <col min="24" max="24" width="5" style="121" customWidth="1"/>
    <col min="25" max="25" width="6.42578125" customWidth="1"/>
    <col min="27" max="27" width="4.42578125" style="121" customWidth="1"/>
  </cols>
  <sheetData>
    <row r="1" spans="1:27">
      <c r="A1" s="301" t="s">
        <v>20</v>
      </c>
      <c r="B1" s="301"/>
      <c r="C1" s="111"/>
      <c r="D1" s="301" t="s">
        <v>21</v>
      </c>
      <c r="E1" s="301"/>
      <c r="F1" s="111"/>
      <c r="G1" s="302" t="s">
        <v>24</v>
      </c>
      <c r="H1" s="302"/>
      <c r="I1" s="114"/>
      <c r="J1" s="302" t="s">
        <v>23</v>
      </c>
      <c r="K1" s="302"/>
      <c r="L1" s="114"/>
      <c r="M1" s="301" t="s">
        <v>146</v>
      </c>
      <c r="N1" s="301"/>
      <c r="O1" s="116"/>
      <c r="P1" s="301" t="s">
        <v>147</v>
      </c>
      <c r="Q1" s="301"/>
      <c r="R1" s="116"/>
      <c r="S1" s="301" t="s">
        <v>144</v>
      </c>
      <c r="T1" s="301"/>
      <c r="U1" s="116"/>
      <c r="V1" s="301" t="s">
        <v>145</v>
      </c>
      <c r="W1" s="301"/>
      <c r="X1" s="116"/>
      <c r="Y1" s="301" t="s">
        <v>29</v>
      </c>
      <c r="Z1" s="301"/>
    </row>
    <row r="2" spans="1:27">
      <c r="A2" s="108" t="s">
        <v>99</v>
      </c>
      <c r="B2" s="108" t="s">
        <v>98</v>
      </c>
      <c r="C2" s="112" t="s">
        <v>64</v>
      </c>
      <c r="D2" s="108" t="s">
        <v>99</v>
      </c>
      <c r="E2" s="108" t="s">
        <v>98</v>
      </c>
      <c r="F2" s="112" t="s">
        <v>64</v>
      </c>
      <c r="G2" s="108" t="s">
        <v>99</v>
      </c>
      <c r="H2" s="108" t="s">
        <v>98</v>
      </c>
      <c r="I2" s="112" t="s">
        <v>64</v>
      </c>
      <c r="J2" s="108" t="s">
        <v>99</v>
      </c>
      <c r="K2" s="108" t="s">
        <v>98</v>
      </c>
      <c r="L2" s="112" t="s">
        <v>64</v>
      </c>
      <c r="M2" s="108" t="s">
        <v>99</v>
      </c>
      <c r="N2" s="108" t="s">
        <v>98</v>
      </c>
      <c r="O2" s="112" t="s">
        <v>64</v>
      </c>
      <c r="P2" s="108" t="s">
        <v>99</v>
      </c>
      <c r="Q2" s="108" t="s">
        <v>98</v>
      </c>
      <c r="R2" s="115" t="s">
        <v>64</v>
      </c>
      <c r="S2" s="108" t="s">
        <v>99</v>
      </c>
      <c r="T2" s="108" t="s">
        <v>98</v>
      </c>
      <c r="U2" s="115" t="s">
        <v>64</v>
      </c>
      <c r="V2" s="108" t="s">
        <v>99</v>
      </c>
      <c r="W2" s="108" t="s">
        <v>98</v>
      </c>
      <c r="X2" s="115" t="s">
        <v>64</v>
      </c>
      <c r="Y2" s="108" t="s">
        <v>99</v>
      </c>
      <c r="Z2" s="108" t="s">
        <v>98</v>
      </c>
      <c r="AA2" s="115" t="s">
        <v>64</v>
      </c>
    </row>
    <row r="3" spans="1:27">
      <c r="A3" s="109" t="s">
        <v>162</v>
      </c>
      <c r="B3" s="109" t="s">
        <v>292</v>
      </c>
      <c r="C3" s="122" t="s">
        <v>122</v>
      </c>
      <c r="D3" s="109" t="s">
        <v>162</v>
      </c>
      <c r="E3" s="109" t="s">
        <v>164</v>
      </c>
      <c r="F3" s="122" t="s">
        <v>122</v>
      </c>
      <c r="G3" s="109" t="s">
        <v>226</v>
      </c>
      <c r="H3" s="109" t="s">
        <v>173</v>
      </c>
      <c r="I3" s="122" t="s">
        <v>122</v>
      </c>
      <c r="J3" s="109" t="s">
        <v>203</v>
      </c>
      <c r="K3" s="109" t="s">
        <v>204</v>
      </c>
      <c r="L3" s="122" t="s">
        <v>122</v>
      </c>
      <c r="M3" s="109" t="s">
        <v>162</v>
      </c>
      <c r="N3" s="109" t="s">
        <v>247</v>
      </c>
      <c r="O3" s="122" t="s">
        <v>122</v>
      </c>
      <c r="P3" s="109" t="s">
        <v>162</v>
      </c>
      <c r="Q3" s="109" t="s">
        <v>249</v>
      </c>
      <c r="R3" s="117" t="s">
        <v>122</v>
      </c>
      <c r="S3" s="109" t="s">
        <v>162</v>
      </c>
      <c r="T3" s="109" t="s">
        <v>270</v>
      </c>
      <c r="U3" s="117" t="s">
        <v>122</v>
      </c>
      <c r="V3" s="109" t="s">
        <v>162</v>
      </c>
      <c r="W3" s="109" t="s">
        <v>292</v>
      </c>
      <c r="X3" s="117" t="s">
        <v>122</v>
      </c>
      <c r="Y3" s="109" t="s">
        <v>203</v>
      </c>
      <c r="Z3" s="109" t="s">
        <v>281</v>
      </c>
      <c r="AA3" s="117" t="s">
        <v>122</v>
      </c>
    </row>
    <row r="4" spans="1:27">
      <c r="A4" s="109" t="s">
        <v>162</v>
      </c>
      <c r="B4" s="109" t="s">
        <v>188</v>
      </c>
      <c r="C4" s="122" t="s">
        <v>122</v>
      </c>
      <c r="D4" s="109" t="s">
        <v>165</v>
      </c>
      <c r="E4" s="109" t="s">
        <v>166</v>
      </c>
      <c r="F4" s="122" t="s">
        <v>122</v>
      </c>
      <c r="G4" s="109" t="s">
        <v>162</v>
      </c>
      <c r="H4" s="109" t="s">
        <v>227</v>
      </c>
      <c r="I4" s="122" t="s">
        <v>122</v>
      </c>
      <c r="J4" s="109" t="s">
        <v>162</v>
      </c>
      <c r="K4" s="109" t="s">
        <v>205</v>
      </c>
      <c r="L4" s="122" t="s">
        <v>122</v>
      </c>
      <c r="M4" s="109" t="s">
        <v>162</v>
      </c>
      <c r="N4" s="109" t="s">
        <v>248</v>
      </c>
      <c r="O4" s="122" t="s">
        <v>122</v>
      </c>
      <c r="P4" s="109" t="s">
        <v>162</v>
      </c>
      <c r="Q4" s="109" t="s">
        <v>251</v>
      </c>
      <c r="R4" s="117" t="s">
        <v>122</v>
      </c>
      <c r="S4" s="109" t="s">
        <v>162</v>
      </c>
      <c r="T4" s="109" t="s">
        <v>211</v>
      </c>
      <c r="U4" s="117" t="s">
        <v>122</v>
      </c>
      <c r="V4" s="109" t="s">
        <v>162</v>
      </c>
      <c r="W4" s="109" t="s">
        <v>188</v>
      </c>
      <c r="X4" s="117" t="s">
        <v>122</v>
      </c>
      <c r="Y4" s="109" t="s">
        <v>162</v>
      </c>
      <c r="Z4" s="109" t="s">
        <v>182</v>
      </c>
      <c r="AA4" s="117" t="s">
        <v>122</v>
      </c>
    </row>
    <row r="5" spans="1:27">
      <c r="A5" s="109" t="s">
        <v>162</v>
      </c>
      <c r="B5" s="109" t="s">
        <v>294</v>
      </c>
      <c r="C5" s="122" t="s">
        <v>122</v>
      </c>
      <c r="D5" s="109" t="s">
        <v>167</v>
      </c>
      <c r="E5" s="109" t="s">
        <v>168</v>
      </c>
      <c r="F5" s="122" t="s">
        <v>122</v>
      </c>
      <c r="G5" s="109" t="s">
        <v>162</v>
      </c>
      <c r="H5" s="109" t="s">
        <v>228</v>
      </c>
      <c r="I5" s="122" t="s">
        <v>122</v>
      </c>
      <c r="J5" s="109" t="s">
        <v>162</v>
      </c>
      <c r="K5" s="109" t="s">
        <v>206</v>
      </c>
      <c r="L5" s="122" t="s">
        <v>122</v>
      </c>
      <c r="M5" s="109" t="s">
        <v>162</v>
      </c>
      <c r="N5" s="109" t="s">
        <v>250</v>
      </c>
      <c r="O5" s="122" t="s">
        <v>122</v>
      </c>
      <c r="P5" s="109" t="s">
        <v>162</v>
      </c>
      <c r="Q5" s="109" t="s">
        <v>178</v>
      </c>
      <c r="R5" s="117" t="s">
        <v>122</v>
      </c>
      <c r="S5" s="109" t="s">
        <v>162</v>
      </c>
      <c r="T5" s="109" t="s">
        <v>293</v>
      </c>
      <c r="U5" s="117" t="s">
        <v>122</v>
      </c>
      <c r="V5" s="109" t="s">
        <v>162</v>
      </c>
      <c r="W5" s="109" t="s">
        <v>294</v>
      </c>
      <c r="X5" s="117" t="s">
        <v>122</v>
      </c>
      <c r="Y5" s="109" t="s">
        <v>162</v>
      </c>
      <c r="Z5" s="109" t="s">
        <v>178</v>
      </c>
      <c r="AA5" s="117" t="s">
        <v>122</v>
      </c>
    </row>
    <row r="6" spans="1:27">
      <c r="A6" s="109" t="s">
        <v>207</v>
      </c>
      <c r="B6" s="109" t="s">
        <v>166</v>
      </c>
      <c r="C6" s="122" t="s">
        <v>122</v>
      </c>
      <c r="D6" s="109" t="s">
        <v>170</v>
      </c>
      <c r="E6" s="109" t="s">
        <v>171</v>
      </c>
      <c r="F6" s="122" t="s">
        <v>122</v>
      </c>
      <c r="G6" s="109" t="s">
        <v>162</v>
      </c>
      <c r="H6" s="109" t="s">
        <v>208</v>
      </c>
      <c r="I6" s="122" t="s">
        <v>122</v>
      </c>
      <c r="J6" s="109" t="s">
        <v>207</v>
      </c>
      <c r="K6" s="109" t="s">
        <v>208</v>
      </c>
      <c r="L6" s="122" t="s">
        <v>122</v>
      </c>
      <c r="M6" s="109" t="s">
        <v>162</v>
      </c>
      <c r="N6" s="109" t="s">
        <v>253</v>
      </c>
      <c r="O6" s="122" t="s">
        <v>122</v>
      </c>
      <c r="P6" s="109" t="s">
        <v>162</v>
      </c>
      <c r="Q6" s="109" t="s">
        <v>252</v>
      </c>
      <c r="R6" s="117" t="s">
        <v>122</v>
      </c>
      <c r="S6" s="109" t="s">
        <v>229</v>
      </c>
      <c r="T6" s="109" t="s">
        <v>197</v>
      </c>
      <c r="U6" s="117" t="s">
        <v>122</v>
      </c>
      <c r="V6" s="109" t="s">
        <v>207</v>
      </c>
      <c r="W6" s="109" t="s">
        <v>166</v>
      </c>
      <c r="X6" s="117" t="s">
        <v>122</v>
      </c>
      <c r="Y6" s="109" t="s">
        <v>282</v>
      </c>
      <c r="Z6" s="109" t="s">
        <v>208</v>
      </c>
      <c r="AA6" s="117" t="s">
        <v>122</v>
      </c>
    </row>
    <row r="7" spans="1:27">
      <c r="A7" s="109" t="s">
        <v>207</v>
      </c>
      <c r="B7" s="109" t="s">
        <v>301</v>
      </c>
      <c r="C7" s="122" t="s">
        <v>122</v>
      </c>
      <c r="D7" s="109" t="s">
        <v>170</v>
      </c>
      <c r="E7" s="109" t="s">
        <v>211</v>
      </c>
      <c r="F7" s="122" t="s">
        <v>122</v>
      </c>
      <c r="G7" s="109" t="s">
        <v>229</v>
      </c>
      <c r="H7" s="109" t="s">
        <v>230</v>
      </c>
      <c r="I7" s="122" t="s">
        <v>122</v>
      </c>
      <c r="J7" s="109" t="s">
        <v>170</v>
      </c>
      <c r="K7" s="109" t="s">
        <v>209</v>
      </c>
      <c r="L7" s="122" t="s">
        <v>122</v>
      </c>
      <c r="M7" s="109" t="s">
        <v>254</v>
      </c>
      <c r="N7" s="109" t="s">
        <v>255</v>
      </c>
      <c r="O7" s="122" t="s">
        <v>122</v>
      </c>
      <c r="P7" s="109" t="s">
        <v>229</v>
      </c>
      <c r="Q7" s="109" t="s">
        <v>164</v>
      </c>
      <c r="R7" s="117" t="s">
        <v>122</v>
      </c>
      <c r="S7" s="109" t="s">
        <v>295</v>
      </c>
      <c r="T7" s="109" t="s">
        <v>296</v>
      </c>
      <c r="U7" s="117" t="s">
        <v>122</v>
      </c>
      <c r="V7" s="109" t="s">
        <v>207</v>
      </c>
      <c r="W7" s="109" t="s">
        <v>301</v>
      </c>
      <c r="X7" s="117" t="s">
        <v>122</v>
      </c>
      <c r="Y7" s="109" t="s">
        <v>167</v>
      </c>
      <c r="Z7" s="109" t="s">
        <v>182</v>
      </c>
      <c r="AA7" s="117" t="s">
        <v>122</v>
      </c>
    </row>
    <row r="8" spans="1:27">
      <c r="A8" s="109" t="s">
        <v>207</v>
      </c>
      <c r="B8" s="109" t="s">
        <v>302</v>
      </c>
      <c r="C8" s="122" t="s">
        <v>122</v>
      </c>
      <c r="D8" s="109" t="s">
        <v>172</v>
      </c>
      <c r="E8" s="109" t="s">
        <v>173</v>
      </c>
      <c r="F8" s="122" t="s">
        <v>122</v>
      </c>
      <c r="G8" s="109" t="s">
        <v>169</v>
      </c>
      <c r="H8" s="109" t="s">
        <v>180</v>
      </c>
      <c r="I8" s="122" t="s">
        <v>122</v>
      </c>
      <c r="J8" s="109" t="s">
        <v>170</v>
      </c>
      <c r="K8" s="109" t="s">
        <v>210</v>
      </c>
      <c r="L8" s="122" t="s">
        <v>122</v>
      </c>
      <c r="M8" s="109" t="s">
        <v>256</v>
      </c>
      <c r="N8" s="109" t="s">
        <v>257</v>
      </c>
      <c r="O8" s="122" t="s">
        <v>122</v>
      </c>
      <c r="P8" s="109" t="s">
        <v>207</v>
      </c>
      <c r="Q8" s="109" t="s">
        <v>258</v>
      </c>
      <c r="R8" s="117" t="s">
        <v>122</v>
      </c>
      <c r="S8" s="109" t="s">
        <v>297</v>
      </c>
      <c r="T8" s="109" t="s">
        <v>298</v>
      </c>
      <c r="U8" s="117" t="s">
        <v>122</v>
      </c>
      <c r="V8" s="109" t="s">
        <v>207</v>
      </c>
      <c r="W8" s="109" t="s">
        <v>302</v>
      </c>
      <c r="X8" s="117" t="s">
        <v>122</v>
      </c>
      <c r="Y8" s="109" t="s">
        <v>207</v>
      </c>
      <c r="Z8" s="109" t="s">
        <v>270</v>
      </c>
      <c r="AA8" s="117" t="s">
        <v>122</v>
      </c>
    </row>
    <row r="9" spans="1:27">
      <c r="A9" s="109" t="s">
        <v>207</v>
      </c>
      <c r="B9" s="109" t="s">
        <v>303</v>
      </c>
      <c r="C9" s="122" t="s">
        <v>122</v>
      </c>
      <c r="D9" s="109" t="s">
        <v>174</v>
      </c>
      <c r="E9" s="109" t="s">
        <v>175</v>
      </c>
      <c r="F9" s="122" t="s">
        <v>122</v>
      </c>
      <c r="G9" s="109" t="s">
        <v>231</v>
      </c>
      <c r="H9" s="109" t="s">
        <v>202</v>
      </c>
      <c r="I9" s="122" t="s">
        <v>122</v>
      </c>
      <c r="J9" s="109" t="s">
        <v>170</v>
      </c>
      <c r="K9" s="109" t="s">
        <v>211</v>
      </c>
      <c r="L9" s="122" t="s">
        <v>122</v>
      </c>
      <c r="M9" s="109" t="s">
        <v>169</v>
      </c>
      <c r="N9" s="109" t="s">
        <v>173</v>
      </c>
      <c r="O9" s="122" t="s">
        <v>122</v>
      </c>
      <c r="P9" s="109" t="s">
        <v>207</v>
      </c>
      <c r="Q9" s="109" t="s">
        <v>180</v>
      </c>
      <c r="R9" s="117" t="s">
        <v>122</v>
      </c>
      <c r="S9" s="109" t="s">
        <v>299</v>
      </c>
      <c r="T9" s="109" t="s">
        <v>300</v>
      </c>
      <c r="U9" s="117" t="s">
        <v>122</v>
      </c>
      <c r="V9" s="109" t="s">
        <v>207</v>
      </c>
      <c r="W9" s="109" t="s">
        <v>303</v>
      </c>
      <c r="X9" s="117" t="s">
        <v>122</v>
      </c>
      <c r="Y9" s="109" t="s">
        <v>212</v>
      </c>
      <c r="Z9" s="109" t="s">
        <v>283</v>
      </c>
      <c r="AA9" s="117" t="s">
        <v>122</v>
      </c>
    </row>
    <row r="10" spans="1:27">
      <c r="A10" s="109" t="s">
        <v>170</v>
      </c>
      <c r="B10" s="109" t="s">
        <v>306</v>
      </c>
      <c r="C10" s="122" t="s">
        <v>122</v>
      </c>
      <c r="D10" s="109" t="s">
        <v>176</v>
      </c>
      <c r="E10" s="109" t="s">
        <v>173</v>
      </c>
      <c r="F10" s="122" t="s">
        <v>122</v>
      </c>
      <c r="G10" s="109" t="s">
        <v>214</v>
      </c>
      <c r="H10" s="109" t="s">
        <v>232</v>
      </c>
      <c r="I10" s="122" t="s">
        <v>122</v>
      </c>
      <c r="J10" s="109" t="s">
        <v>172</v>
      </c>
      <c r="K10" s="109" t="s">
        <v>166</v>
      </c>
      <c r="L10" s="122" t="s">
        <v>122</v>
      </c>
      <c r="M10" s="109" t="s">
        <v>176</v>
      </c>
      <c r="N10" s="109" t="s">
        <v>259</v>
      </c>
      <c r="O10" s="122" t="s">
        <v>122</v>
      </c>
      <c r="P10" s="109" t="s">
        <v>183</v>
      </c>
      <c r="Q10" s="109" t="s">
        <v>260</v>
      </c>
      <c r="R10" s="117" t="s">
        <v>122</v>
      </c>
      <c r="S10" s="109" t="s">
        <v>170</v>
      </c>
      <c r="T10" s="109" t="s">
        <v>304</v>
      </c>
      <c r="U10" s="117" t="s">
        <v>122</v>
      </c>
      <c r="V10" s="109" t="s">
        <v>170</v>
      </c>
      <c r="W10" s="109" t="s">
        <v>306</v>
      </c>
      <c r="X10" s="117" t="s">
        <v>122</v>
      </c>
      <c r="Y10" s="109" t="s">
        <v>212</v>
      </c>
      <c r="Z10" s="109" t="s">
        <v>284</v>
      </c>
      <c r="AA10" s="117" t="s">
        <v>122</v>
      </c>
    </row>
    <row r="11" spans="1:27">
      <c r="A11" s="109" t="s">
        <v>170</v>
      </c>
      <c r="B11" s="109" t="s">
        <v>320</v>
      </c>
      <c r="C11" s="122" t="s">
        <v>122</v>
      </c>
      <c r="D11" s="109" t="s">
        <v>179</v>
      </c>
      <c r="E11" s="109" t="s">
        <v>180</v>
      </c>
      <c r="F11" s="122" t="s">
        <v>122</v>
      </c>
      <c r="G11" s="109" t="s">
        <v>176</v>
      </c>
      <c r="H11" s="109" t="s">
        <v>233</v>
      </c>
      <c r="I11" s="122" t="s">
        <v>122</v>
      </c>
      <c r="J11" s="109" t="s">
        <v>212</v>
      </c>
      <c r="K11" s="109" t="s">
        <v>186</v>
      </c>
      <c r="L11" s="122" t="s">
        <v>122</v>
      </c>
      <c r="M11" s="109" t="s">
        <v>183</v>
      </c>
      <c r="N11" s="109" t="s">
        <v>261</v>
      </c>
      <c r="O11" s="122" t="s">
        <v>122</v>
      </c>
      <c r="P11" s="109" t="s">
        <v>187</v>
      </c>
      <c r="Q11" s="109" t="s">
        <v>262</v>
      </c>
      <c r="R11" s="117" t="s">
        <v>122</v>
      </c>
      <c r="S11" s="109" t="s">
        <v>170</v>
      </c>
      <c r="T11" s="109" t="s">
        <v>305</v>
      </c>
      <c r="U11" s="117" t="s">
        <v>122</v>
      </c>
      <c r="V11" s="109" t="s">
        <v>170</v>
      </c>
      <c r="W11" s="109" t="s">
        <v>320</v>
      </c>
      <c r="X11" s="117" t="s">
        <v>122</v>
      </c>
      <c r="Y11" s="109" t="s">
        <v>174</v>
      </c>
      <c r="Z11" s="109" t="s">
        <v>285</v>
      </c>
      <c r="AA11" s="117" t="s">
        <v>122</v>
      </c>
    </row>
    <row r="12" spans="1:27">
      <c r="A12" s="109" t="s">
        <v>170</v>
      </c>
      <c r="B12" s="109" t="s">
        <v>307</v>
      </c>
      <c r="C12" s="122" t="s">
        <v>122</v>
      </c>
      <c r="D12" s="109" t="s">
        <v>181</v>
      </c>
      <c r="E12" s="109" t="s">
        <v>182</v>
      </c>
      <c r="F12" s="122" t="s">
        <v>122</v>
      </c>
      <c r="G12" s="109" t="s">
        <v>183</v>
      </c>
      <c r="H12" s="109" t="s">
        <v>234</v>
      </c>
      <c r="I12" s="122" t="s">
        <v>122</v>
      </c>
      <c r="J12" s="109" t="s">
        <v>174</v>
      </c>
      <c r="K12" s="109" t="s">
        <v>213</v>
      </c>
      <c r="L12" s="122" t="s">
        <v>122</v>
      </c>
      <c r="M12" s="109" t="s">
        <v>263</v>
      </c>
      <c r="N12" s="109" t="s">
        <v>184</v>
      </c>
      <c r="O12" s="122" t="s">
        <v>122</v>
      </c>
      <c r="P12" s="109" t="s">
        <v>189</v>
      </c>
      <c r="Q12" s="109" t="s">
        <v>264</v>
      </c>
      <c r="R12" s="117" t="s">
        <v>122</v>
      </c>
      <c r="S12" s="109" t="s">
        <v>174</v>
      </c>
      <c r="T12" s="109" t="s">
        <v>308</v>
      </c>
      <c r="U12" s="117" t="s">
        <v>122</v>
      </c>
      <c r="V12" s="109" t="s">
        <v>170</v>
      </c>
      <c r="W12" s="109" t="s">
        <v>307</v>
      </c>
      <c r="X12" s="117" t="s">
        <v>122</v>
      </c>
      <c r="Y12" s="109" t="s">
        <v>183</v>
      </c>
      <c r="Z12" s="109" t="s">
        <v>178</v>
      </c>
      <c r="AA12" s="117" t="s">
        <v>122</v>
      </c>
    </row>
    <row r="13" spans="1:27">
      <c r="A13" s="109" t="s">
        <v>174</v>
      </c>
      <c r="B13" s="109" t="s">
        <v>309</v>
      </c>
      <c r="C13" s="122" t="s">
        <v>122</v>
      </c>
      <c r="D13" s="109" t="s">
        <v>190</v>
      </c>
      <c r="E13" s="109" t="s">
        <v>193</v>
      </c>
      <c r="F13" s="122" t="s">
        <v>122</v>
      </c>
      <c r="G13" s="109" t="s">
        <v>190</v>
      </c>
      <c r="H13" s="109" t="s">
        <v>235</v>
      </c>
      <c r="I13" s="122" t="s">
        <v>122</v>
      </c>
      <c r="J13" s="109" t="s">
        <v>214</v>
      </c>
      <c r="K13" s="109" t="s">
        <v>215</v>
      </c>
      <c r="L13" s="122" t="s">
        <v>122</v>
      </c>
      <c r="M13" s="109" t="s">
        <v>194</v>
      </c>
      <c r="N13" s="109" t="s">
        <v>267</v>
      </c>
      <c r="O13" s="122" t="s">
        <v>122</v>
      </c>
      <c r="P13" s="109" t="s">
        <v>189</v>
      </c>
      <c r="Q13" s="109" t="s">
        <v>265</v>
      </c>
      <c r="R13" s="117" t="s">
        <v>122</v>
      </c>
      <c r="S13" s="109" t="s">
        <v>176</v>
      </c>
      <c r="T13" s="109" t="s">
        <v>311</v>
      </c>
      <c r="U13" s="117" t="s">
        <v>122</v>
      </c>
      <c r="V13" s="109" t="s">
        <v>174</v>
      </c>
      <c r="W13" s="109" t="s">
        <v>309</v>
      </c>
      <c r="X13" s="117" t="s">
        <v>122</v>
      </c>
      <c r="Y13" s="109" t="s">
        <v>189</v>
      </c>
      <c r="Z13" s="109" t="s">
        <v>315</v>
      </c>
      <c r="AA13" s="117" t="s">
        <v>122</v>
      </c>
    </row>
    <row r="14" spans="1:27">
      <c r="A14" s="109" t="s">
        <v>176</v>
      </c>
      <c r="B14" s="109" t="s">
        <v>310</v>
      </c>
      <c r="C14" s="122" t="s">
        <v>122</v>
      </c>
      <c r="D14" s="109" t="s">
        <v>194</v>
      </c>
      <c r="E14" s="109" t="s">
        <v>195</v>
      </c>
      <c r="F14" s="122" t="s">
        <v>122</v>
      </c>
      <c r="G14" s="109" t="s">
        <v>236</v>
      </c>
      <c r="H14" s="109" t="s">
        <v>237</v>
      </c>
      <c r="I14" s="122" t="s">
        <v>122</v>
      </c>
      <c r="J14" s="109" t="s">
        <v>183</v>
      </c>
      <c r="K14" s="109" t="s">
        <v>216</v>
      </c>
      <c r="L14" s="122" t="s">
        <v>122</v>
      </c>
      <c r="M14" s="109" t="s">
        <v>198</v>
      </c>
      <c r="N14" s="109" t="s">
        <v>268</v>
      </c>
      <c r="O14" s="122" t="s">
        <v>122</v>
      </c>
      <c r="P14" s="109" t="s">
        <v>194</v>
      </c>
      <c r="Q14" s="109" t="s">
        <v>266</v>
      </c>
      <c r="R14" s="117" t="s">
        <v>122</v>
      </c>
      <c r="S14" s="109" t="s">
        <v>313</v>
      </c>
      <c r="T14" s="109" t="s">
        <v>314</v>
      </c>
      <c r="U14" s="117" t="s">
        <v>122</v>
      </c>
      <c r="V14" s="109" t="s">
        <v>176</v>
      </c>
      <c r="W14" s="109" t="s">
        <v>310</v>
      </c>
      <c r="X14" s="117" t="s">
        <v>122</v>
      </c>
      <c r="Y14" s="109" t="s">
        <v>190</v>
      </c>
      <c r="Z14" s="109" t="s">
        <v>233</v>
      </c>
      <c r="AA14" s="117" t="s">
        <v>122</v>
      </c>
    </row>
    <row r="15" spans="1:27">
      <c r="A15" s="109" t="s">
        <v>185</v>
      </c>
      <c r="B15" s="109" t="s">
        <v>312</v>
      </c>
      <c r="C15" s="122" t="s">
        <v>122</v>
      </c>
      <c r="D15" s="109" t="s">
        <v>196</v>
      </c>
      <c r="E15" s="109" t="s">
        <v>192</v>
      </c>
      <c r="F15" s="122" t="s">
        <v>122</v>
      </c>
      <c r="G15" s="109" t="s">
        <v>198</v>
      </c>
      <c r="H15" s="109" t="s">
        <v>238</v>
      </c>
      <c r="I15" s="122" t="s">
        <v>122</v>
      </c>
      <c r="J15" s="109" t="s">
        <v>217</v>
      </c>
      <c r="K15" s="109" t="s">
        <v>218</v>
      </c>
      <c r="L15" s="122" t="s">
        <v>122</v>
      </c>
      <c r="M15" s="109" t="s">
        <v>221</v>
      </c>
      <c r="N15" s="109" t="s">
        <v>270</v>
      </c>
      <c r="O15" s="122" t="s">
        <v>122</v>
      </c>
      <c r="P15" s="109" t="s">
        <v>198</v>
      </c>
      <c r="Q15" s="109" t="s">
        <v>269</v>
      </c>
      <c r="R15" s="117" t="s">
        <v>122</v>
      </c>
      <c r="S15" s="109" t="s">
        <v>189</v>
      </c>
      <c r="T15" s="109" t="s">
        <v>286</v>
      </c>
      <c r="U15" s="117" t="s">
        <v>122</v>
      </c>
      <c r="V15" s="109" t="s">
        <v>185</v>
      </c>
      <c r="W15" s="109" t="s">
        <v>312</v>
      </c>
      <c r="X15" s="117" t="s">
        <v>122</v>
      </c>
      <c r="Y15" s="109" t="s">
        <v>190</v>
      </c>
      <c r="Z15" s="109" t="s">
        <v>180</v>
      </c>
      <c r="AA15" s="117" t="s">
        <v>122</v>
      </c>
    </row>
    <row r="16" spans="1:27">
      <c r="A16" s="109" t="s">
        <v>187</v>
      </c>
      <c r="B16" s="109" t="s">
        <v>215</v>
      </c>
      <c r="C16" s="122" t="s">
        <v>122</v>
      </c>
      <c r="D16" s="109" t="s">
        <v>196</v>
      </c>
      <c r="E16" s="109" t="s">
        <v>197</v>
      </c>
      <c r="F16" s="122" t="s">
        <v>122</v>
      </c>
      <c r="G16" s="109" t="s">
        <v>223</v>
      </c>
      <c r="H16" s="109" t="s">
        <v>168</v>
      </c>
      <c r="I16" s="122" t="s">
        <v>122</v>
      </c>
      <c r="J16" s="109" t="s">
        <v>189</v>
      </c>
      <c r="K16" s="109" t="s">
        <v>219</v>
      </c>
      <c r="L16" s="122" t="s">
        <v>122</v>
      </c>
      <c r="M16" s="109" t="s">
        <v>223</v>
      </c>
      <c r="N16" s="109" t="s">
        <v>271</v>
      </c>
      <c r="O16" s="122" t="s">
        <v>122</v>
      </c>
      <c r="P16" s="109" t="s">
        <v>274</v>
      </c>
      <c r="Q16" s="109" t="s">
        <v>275</v>
      </c>
      <c r="R16" s="117" t="s">
        <v>122</v>
      </c>
      <c r="S16" s="109" t="s">
        <v>189</v>
      </c>
      <c r="T16" s="109" t="s">
        <v>316</v>
      </c>
      <c r="U16" s="117" t="s">
        <v>122</v>
      </c>
      <c r="V16" s="109" t="s">
        <v>187</v>
      </c>
      <c r="W16" s="109" t="s">
        <v>215</v>
      </c>
      <c r="X16" s="117" t="s">
        <v>122</v>
      </c>
      <c r="Y16" s="109" t="s">
        <v>287</v>
      </c>
      <c r="Z16" s="109" t="s">
        <v>180</v>
      </c>
      <c r="AA16" s="117" t="s">
        <v>122</v>
      </c>
    </row>
    <row r="17" spans="1:27">
      <c r="A17" s="109" t="s">
        <v>287</v>
      </c>
      <c r="B17" s="109" t="s">
        <v>202</v>
      </c>
      <c r="C17" s="122" t="s">
        <v>122</v>
      </c>
      <c r="D17" s="109" t="s">
        <v>198</v>
      </c>
      <c r="E17" s="109" t="s">
        <v>199</v>
      </c>
      <c r="F17" s="122" t="s">
        <v>122</v>
      </c>
      <c r="G17" s="109" t="s">
        <v>239</v>
      </c>
      <c r="H17" s="109" t="s">
        <v>240</v>
      </c>
      <c r="I17" s="122" t="s">
        <v>122</v>
      </c>
      <c r="J17" s="109" t="s">
        <v>190</v>
      </c>
      <c r="K17" s="109" t="s">
        <v>197</v>
      </c>
      <c r="L17" s="122" t="s">
        <v>122</v>
      </c>
      <c r="M17" s="109" t="s">
        <v>272</v>
      </c>
      <c r="N17" s="109" t="s">
        <v>273</v>
      </c>
      <c r="O17" s="122" t="s">
        <v>122</v>
      </c>
      <c r="P17" s="109" t="s">
        <v>276</v>
      </c>
      <c r="Q17" s="109" t="s">
        <v>277</v>
      </c>
      <c r="R17" s="117" t="s">
        <v>122</v>
      </c>
      <c r="S17" s="109" t="s">
        <v>190</v>
      </c>
      <c r="T17" s="109" t="s">
        <v>252</v>
      </c>
      <c r="U17" s="117" t="s">
        <v>122</v>
      </c>
      <c r="V17" s="109" t="s">
        <v>287</v>
      </c>
      <c r="W17" s="109" t="s">
        <v>202</v>
      </c>
      <c r="X17" s="117" t="s">
        <v>122</v>
      </c>
      <c r="Y17" s="109" t="s">
        <v>200</v>
      </c>
      <c r="Z17" s="109" t="s">
        <v>288</v>
      </c>
      <c r="AA17" s="117" t="s">
        <v>122</v>
      </c>
    </row>
    <row r="18" spans="1:27">
      <c r="A18" s="109" t="s">
        <v>194</v>
      </c>
      <c r="B18" s="109" t="s">
        <v>208</v>
      </c>
      <c r="C18" s="122" t="s">
        <v>122</v>
      </c>
      <c r="D18" s="109" t="s">
        <v>201</v>
      </c>
      <c r="E18" s="109" t="s">
        <v>202</v>
      </c>
      <c r="F18" s="122" t="s">
        <v>122</v>
      </c>
      <c r="G18" s="109" t="s">
        <v>241</v>
      </c>
      <c r="H18" s="109" t="s">
        <v>163</v>
      </c>
      <c r="I18" s="122" t="s">
        <v>122</v>
      </c>
      <c r="J18" s="109" t="s">
        <v>194</v>
      </c>
      <c r="K18" s="109" t="s">
        <v>220</v>
      </c>
      <c r="L18" s="122" t="s">
        <v>122</v>
      </c>
      <c r="M18" s="109" t="s">
        <v>278</v>
      </c>
      <c r="N18" s="109" t="s">
        <v>279</v>
      </c>
      <c r="O18" s="122" t="s">
        <v>122</v>
      </c>
      <c r="P18" s="109" t="s">
        <v>201</v>
      </c>
      <c r="Q18" s="109" t="s">
        <v>280</v>
      </c>
      <c r="R18" s="117" t="s">
        <v>122</v>
      </c>
      <c r="S18" s="109" t="s">
        <v>190</v>
      </c>
      <c r="T18" s="109" t="s">
        <v>208</v>
      </c>
      <c r="U18" s="117" t="s">
        <v>122</v>
      </c>
      <c r="V18" s="109" t="s">
        <v>194</v>
      </c>
      <c r="W18" s="109" t="s">
        <v>208</v>
      </c>
      <c r="X18" s="117" t="s">
        <v>122</v>
      </c>
      <c r="Y18" s="109" t="s">
        <v>223</v>
      </c>
      <c r="Z18" s="109" t="s">
        <v>177</v>
      </c>
      <c r="AA18" s="117" t="s">
        <v>122</v>
      </c>
    </row>
    <row r="19" spans="1:27">
      <c r="A19" s="109" t="s">
        <v>198</v>
      </c>
      <c r="B19" s="109" t="s">
        <v>317</v>
      </c>
      <c r="C19" s="122"/>
      <c r="D19" s="109"/>
      <c r="E19" s="109"/>
      <c r="F19" s="122"/>
      <c r="G19" s="109" t="s">
        <v>201</v>
      </c>
      <c r="H19" s="109" t="s">
        <v>232</v>
      </c>
      <c r="I19" s="122" t="s">
        <v>122</v>
      </c>
      <c r="J19" s="109" t="s">
        <v>198</v>
      </c>
      <c r="K19" s="109" t="s">
        <v>199</v>
      </c>
      <c r="L19" s="122" t="s">
        <v>122</v>
      </c>
      <c r="M19" s="109"/>
      <c r="N19" s="109"/>
      <c r="O19" s="122"/>
      <c r="P19" s="109"/>
      <c r="Q19" s="109"/>
      <c r="R19" s="117"/>
      <c r="S19" s="109" t="s">
        <v>272</v>
      </c>
      <c r="T19" s="109" t="s">
        <v>245</v>
      </c>
      <c r="U19" s="117" t="s">
        <v>122</v>
      </c>
      <c r="V19" s="109" t="s">
        <v>198</v>
      </c>
      <c r="W19" s="109" t="s">
        <v>317</v>
      </c>
      <c r="X19" s="117" t="s">
        <v>122</v>
      </c>
      <c r="Y19" s="109" t="s">
        <v>289</v>
      </c>
      <c r="Z19" s="109" t="s">
        <v>290</v>
      </c>
      <c r="AA19" s="117" t="s">
        <v>122</v>
      </c>
    </row>
    <row r="20" spans="1:27">
      <c r="A20" s="109" t="s">
        <v>223</v>
      </c>
      <c r="B20" s="109" t="s">
        <v>318</v>
      </c>
      <c r="C20" s="122"/>
      <c r="D20" s="109"/>
      <c r="E20" s="109"/>
      <c r="F20" s="122"/>
      <c r="G20" s="109" t="s">
        <v>201</v>
      </c>
      <c r="H20" s="109" t="s">
        <v>191</v>
      </c>
      <c r="I20" s="122" t="s">
        <v>122</v>
      </c>
      <c r="J20" s="109" t="s">
        <v>198</v>
      </c>
      <c r="K20" s="109" t="s">
        <v>197</v>
      </c>
      <c r="L20" s="122" t="s">
        <v>122</v>
      </c>
      <c r="M20" s="109"/>
      <c r="N20" s="109"/>
      <c r="O20" s="122"/>
      <c r="P20" s="109"/>
      <c r="Q20" s="109"/>
      <c r="R20" s="117"/>
      <c r="S20" s="109" t="s">
        <v>276</v>
      </c>
      <c r="T20" s="109" t="s">
        <v>319</v>
      </c>
      <c r="U20" s="117" t="s">
        <v>122</v>
      </c>
      <c r="V20" s="109" t="s">
        <v>223</v>
      </c>
      <c r="W20" s="109" t="s">
        <v>318</v>
      </c>
      <c r="X20" s="117" t="s">
        <v>122</v>
      </c>
      <c r="Y20" s="109" t="s">
        <v>241</v>
      </c>
      <c r="Z20" s="109" t="s">
        <v>180</v>
      </c>
      <c r="AA20" s="117" t="s">
        <v>122</v>
      </c>
    </row>
    <row r="21" spans="1:27">
      <c r="A21" s="109" t="s">
        <v>223</v>
      </c>
      <c r="B21" s="109" t="s">
        <v>197</v>
      </c>
      <c r="C21" s="122"/>
      <c r="D21" s="109"/>
      <c r="E21" s="109"/>
      <c r="F21" s="122"/>
      <c r="G21" s="109" t="s">
        <v>242</v>
      </c>
      <c r="H21" s="109" t="s">
        <v>243</v>
      </c>
      <c r="I21" s="122" t="s">
        <v>122</v>
      </c>
      <c r="J21" s="109" t="s">
        <v>221</v>
      </c>
      <c r="K21" s="109" t="s">
        <v>222</v>
      </c>
      <c r="L21" s="122" t="s">
        <v>122</v>
      </c>
      <c r="M21" s="109"/>
      <c r="N21" s="109"/>
      <c r="O21" s="122"/>
      <c r="P21" s="109"/>
      <c r="Q21" s="109"/>
      <c r="R21" s="117"/>
      <c r="S21" s="109" t="s">
        <v>201</v>
      </c>
      <c r="T21" s="109" t="s">
        <v>316</v>
      </c>
      <c r="U21" s="117" t="s">
        <v>122</v>
      </c>
      <c r="V21" s="109" t="s">
        <v>223</v>
      </c>
      <c r="W21" s="109" t="s">
        <v>197</v>
      </c>
      <c r="X21" s="117" t="s">
        <v>122</v>
      </c>
      <c r="Y21" s="109" t="s">
        <v>224</v>
      </c>
      <c r="Z21" s="109" t="s">
        <v>166</v>
      </c>
      <c r="AA21" s="117" t="s">
        <v>122</v>
      </c>
    </row>
    <row r="22" spans="1:27">
      <c r="A22" s="109" t="s">
        <v>201</v>
      </c>
      <c r="B22" s="109" t="s">
        <v>291</v>
      </c>
      <c r="C22" s="122"/>
      <c r="D22" s="109"/>
      <c r="E22" s="109"/>
      <c r="F22" s="122"/>
      <c r="G22" s="109" t="s">
        <v>242</v>
      </c>
      <c r="H22" s="109" t="s">
        <v>244</v>
      </c>
      <c r="I22" s="122" t="s">
        <v>122</v>
      </c>
      <c r="J22" s="109" t="s">
        <v>223</v>
      </c>
      <c r="K22" s="109" t="s">
        <v>188</v>
      </c>
      <c r="L22" s="122" t="s">
        <v>122</v>
      </c>
      <c r="M22" s="109"/>
      <c r="N22" s="109"/>
      <c r="O22" s="122"/>
      <c r="P22" s="109"/>
      <c r="Q22" s="109"/>
      <c r="R22" s="117"/>
      <c r="S22" s="109"/>
      <c r="T22" s="109"/>
      <c r="U22" s="117"/>
      <c r="V22" s="109"/>
      <c r="W22" s="109"/>
      <c r="X22" s="117"/>
      <c r="Y22" s="109" t="s">
        <v>201</v>
      </c>
      <c r="Z22" s="109" t="s">
        <v>291</v>
      </c>
      <c r="AA22" s="117" t="s">
        <v>122</v>
      </c>
    </row>
    <row r="23" spans="1:27">
      <c r="A23" s="109" t="s">
        <v>242</v>
      </c>
      <c r="B23" s="109" t="s">
        <v>245</v>
      </c>
      <c r="C23" s="122"/>
      <c r="D23" s="109"/>
      <c r="E23" s="109"/>
      <c r="F23" s="122"/>
      <c r="G23" s="109" t="s">
        <v>242</v>
      </c>
      <c r="H23" s="109" t="s">
        <v>245</v>
      </c>
      <c r="I23" s="122" t="s">
        <v>122</v>
      </c>
      <c r="J23" s="109" t="s">
        <v>224</v>
      </c>
      <c r="K23" s="109" t="s">
        <v>197</v>
      </c>
      <c r="L23" s="122" t="s">
        <v>122</v>
      </c>
      <c r="M23" s="109"/>
      <c r="N23" s="109"/>
      <c r="O23" s="122"/>
      <c r="P23" s="109"/>
      <c r="Q23" s="109"/>
      <c r="R23" s="117"/>
      <c r="S23" s="109"/>
      <c r="T23" s="109"/>
      <c r="U23" s="117"/>
      <c r="V23" s="109"/>
      <c r="W23" s="109"/>
      <c r="X23" s="117"/>
      <c r="Y23" s="110"/>
      <c r="Z23" s="110"/>
      <c r="AA23" s="117"/>
    </row>
    <row r="24" spans="1:27">
      <c r="A24" s="109" t="s">
        <v>242</v>
      </c>
      <c r="B24" s="109" t="s">
        <v>246</v>
      </c>
      <c r="C24" s="113"/>
      <c r="D24" s="109"/>
      <c r="E24" s="109"/>
      <c r="F24" s="112"/>
      <c r="G24" s="109" t="s">
        <v>242</v>
      </c>
      <c r="H24" s="109" t="s">
        <v>246</v>
      </c>
      <c r="I24" s="112" t="s">
        <v>122</v>
      </c>
      <c r="J24" s="109" t="s">
        <v>201</v>
      </c>
      <c r="K24" s="109" t="s">
        <v>225</v>
      </c>
      <c r="L24" s="112" t="s">
        <v>122</v>
      </c>
      <c r="M24" s="109"/>
      <c r="N24" s="109"/>
      <c r="O24" s="112"/>
      <c r="P24" s="109"/>
      <c r="Q24" s="109"/>
      <c r="R24" s="117"/>
      <c r="S24" s="109"/>
      <c r="T24" s="109"/>
      <c r="U24" s="117"/>
      <c r="V24" s="109"/>
      <c r="W24" s="109"/>
      <c r="X24" s="117"/>
      <c r="Y24" s="110"/>
      <c r="Z24" s="110"/>
      <c r="AA24" s="117"/>
    </row>
    <row r="25" spans="1:27" ht="29.25">
      <c r="A25" s="107" t="str">
        <f>A3&amp;" "&amp;B3</f>
        <v>بركاك آمينة</v>
      </c>
      <c r="B25" s="107"/>
      <c r="C25" s="107"/>
      <c r="D25" s="107"/>
      <c r="E25" s="107"/>
      <c r="F25" s="107"/>
      <c r="G25" s="107"/>
      <c r="H25" s="107"/>
      <c r="I25" s="118"/>
      <c r="J25" s="107"/>
      <c r="K25" s="107"/>
      <c r="L25" s="118"/>
      <c r="M25" s="107"/>
      <c r="N25" s="107"/>
      <c r="O25" s="118"/>
      <c r="P25" s="107"/>
      <c r="Q25" s="107"/>
      <c r="R25" s="118"/>
      <c r="S25" s="107"/>
      <c r="T25" s="107"/>
      <c r="U25" s="118"/>
      <c r="V25" s="107"/>
      <c r="W25" s="107"/>
      <c r="X25" s="120"/>
    </row>
    <row r="26" spans="1:27" ht="29.25">
      <c r="A26" s="107" t="str">
        <f t="shared" ref="A26:A46" si="0">A4&amp;" "&amp;B4</f>
        <v>بركاك فاطيمة</v>
      </c>
      <c r="B26" s="105"/>
      <c r="C26" s="105"/>
      <c r="D26" s="105"/>
      <c r="E26" s="105"/>
      <c r="F26" s="105"/>
      <c r="G26" s="105"/>
      <c r="H26" s="105"/>
      <c r="I26" s="119"/>
      <c r="J26" s="105"/>
      <c r="K26" s="105"/>
      <c r="L26" s="119"/>
      <c r="M26" s="105"/>
      <c r="N26" s="105"/>
      <c r="O26" s="119"/>
      <c r="P26" s="105"/>
      <c r="Q26" s="105"/>
      <c r="R26" s="119"/>
      <c r="S26" s="105"/>
      <c r="T26" s="105"/>
      <c r="U26" s="119"/>
      <c r="V26" s="105"/>
      <c r="W26" s="105"/>
      <c r="X26" s="120"/>
    </row>
    <row r="27" spans="1:27" ht="57.75">
      <c r="A27" s="107" t="str">
        <f t="shared" si="0"/>
        <v>بركاك وئام فاطمة الزهراء</v>
      </c>
      <c r="B27" s="105"/>
      <c r="C27" s="105"/>
      <c r="D27" s="105"/>
      <c r="E27" s="105"/>
      <c r="F27" s="105"/>
      <c r="G27" s="105"/>
      <c r="H27" s="105"/>
      <c r="I27" s="119"/>
      <c r="J27" s="105"/>
      <c r="K27" s="105"/>
      <c r="L27" s="119"/>
      <c r="M27" s="105"/>
      <c r="N27" s="105"/>
      <c r="O27" s="119"/>
      <c r="P27" s="105"/>
      <c r="Q27" s="105"/>
      <c r="R27" s="119"/>
      <c r="S27" s="105"/>
      <c r="T27" s="105"/>
      <c r="U27" s="119"/>
      <c r="V27" s="105"/>
      <c r="W27" s="105"/>
      <c r="X27" s="120"/>
    </row>
    <row r="28" spans="1:27" ht="29.25">
      <c r="A28" s="107" t="str">
        <f t="shared" si="0"/>
        <v>بومفتاح أحمد</v>
      </c>
      <c r="B28" s="105"/>
      <c r="C28" s="105"/>
      <c r="D28" s="105"/>
      <c r="E28" s="105"/>
      <c r="F28" s="105"/>
      <c r="G28" s="105"/>
      <c r="H28" s="105"/>
      <c r="I28" s="119"/>
      <c r="J28" s="105"/>
      <c r="K28" s="105"/>
      <c r="L28" s="119"/>
      <c r="M28" s="105"/>
      <c r="N28" s="105"/>
      <c r="O28" s="119"/>
      <c r="P28" s="105"/>
      <c r="Q28" s="105"/>
      <c r="R28" s="119"/>
      <c r="S28" s="105"/>
      <c r="T28" s="105"/>
      <c r="U28" s="119"/>
      <c r="V28" s="105"/>
      <c r="W28" s="105"/>
      <c r="X28" s="120"/>
    </row>
    <row r="29" spans="1:27" ht="57.75">
      <c r="A29" s="107" t="str">
        <f t="shared" si="0"/>
        <v>بومفتاح أيوب عبد الجليل</v>
      </c>
      <c r="B29" s="105"/>
      <c r="C29" s="105"/>
      <c r="D29" s="105"/>
      <c r="E29" s="105"/>
      <c r="F29" s="105"/>
      <c r="G29" s="105"/>
      <c r="H29" s="105"/>
      <c r="I29" s="119"/>
      <c r="J29" s="105"/>
      <c r="K29" s="105"/>
      <c r="L29" s="119"/>
      <c r="M29" s="105"/>
      <c r="N29" s="105"/>
      <c r="O29" s="119"/>
      <c r="P29" s="105"/>
      <c r="Q29" s="105"/>
      <c r="R29" s="119"/>
      <c r="S29" s="105"/>
      <c r="T29" s="105"/>
      <c r="U29" s="119"/>
      <c r="V29" s="105"/>
      <c r="W29" s="105"/>
      <c r="X29" s="120"/>
    </row>
    <row r="30" spans="1:27" ht="29.25">
      <c r="A30" s="107" t="str">
        <f t="shared" si="0"/>
        <v>بومفتاح حامد</v>
      </c>
      <c r="B30" s="105"/>
      <c r="C30" s="105"/>
      <c r="D30" s="105"/>
      <c r="E30" s="105"/>
      <c r="F30" s="105"/>
      <c r="G30" s="105"/>
      <c r="H30" s="105"/>
      <c r="I30" s="119"/>
      <c r="J30" s="105"/>
      <c r="K30" s="105"/>
      <c r="L30" s="119"/>
      <c r="M30" s="105"/>
      <c r="N30" s="105"/>
      <c r="O30" s="119"/>
      <c r="P30" s="105"/>
      <c r="Q30" s="105"/>
      <c r="R30" s="119"/>
      <c r="S30" s="105"/>
      <c r="T30" s="105"/>
      <c r="U30" s="119"/>
      <c r="V30" s="105"/>
      <c r="W30" s="105"/>
      <c r="X30" s="120"/>
    </row>
    <row r="31" spans="1:27" ht="29.25">
      <c r="A31" s="107" t="str">
        <f t="shared" si="0"/>
        <v>بومفتاح عيسى</v>
      </c>
      <c r="B31" s="105"/>
      <c r="C31" s="105"/>
      <c r="D31" s="105"/>
      <c r="E31" s="105"/>
      <c r="F31" s="105"/>
      <c r="G31" s="105"/>
      <c r="H31" s="105"/>
      <c r="I31" s="119"/>
      <c r="J31" s="105"/>
      <c r="K31" s="105"/>
      <c r="L31" s="119"/>
      <c r="M31" s="105"/>
      <c r="N31" s="105"/>
      <c r="O31" s="119"/>
      <c r="P31" s="105"/>
      <c r="Q31" s="105"/>
      <c r="R31" s="119"/>
      <c r="S31" s="105"/>
      <c r="T31" s="105"/>
      <c r="U31" s="119"/>
      <c r="V31" s="105"/>
      <c r="W31" s="105"/>
      <c r="X31" s="120"/>
    </row>
    <row r="32" spans="1:27" ht="29.25">
      <c r="A32" s="107" t="str">
        <f t="shared" si="0"/>
        <v>تبينة كلثوم</v>
      </c>
      <c r="B32" s="105"/>
      <c r="C32" s="105"/>
      <c r="D32" s="105"/>
      <c r="E32" s="105"/>
      <c r="F32" s="105"/>
      <c r="G32" s="105"/>
      <c r="H32" s="105"/>
      <c r="I32" s="119"/>
      <c r="J32" s="105"/>
      <c r="K32" s="105"/>
      <c r="L32" s="119"/>
      <c r="M32" s="105"/>
      <c r="N32" s="105"/>
      <c r="O32" s="119"/>
      <c r="P32" s="105"/>
      <c r="Q32" s="105"/>
      <c r="R32" s="119"/>
      <c r="S32" s="105"/>
      <c r="T32" s="105"/>
      <c r="U32" s="119"/>
      <c r="V32" s="105"/>
      <c r="W32" s="105"/>
      <c r="X32" s="120"/>
    </row>
    <row r="33" spans="1:24" ht="29.25">
      <c r="A33" s="107" t="str">
        <f t="shared" si="0"/>
        <v>تبينة وئام</v>
      </c>
      <c r="B33" s="105"/>
      <c r="C33" s="105"/>
      <c r="D33" s="105"/>
      <c r="E33" s="105"/>
      <c r="F33" s="105"/>
      <c r="G33" s="105"/>
      <c r="H33" s="105"/>
      <c r="I33" s="119"/>
      <c r="J33" s="105"/>
      <c r="K33" s="105"/>
      <c r="L33" s="119"/>
      <c r="M33" s="105"/>
      <c r="N33" s="105"/>
      <c r="O33" s="119"/>
      <c r="P33" s="105"/>
      <c r="Q33" s="105"/>
      <c r="R33" s="119"/>
      <c r="S33" s="105"/>
      <c r="T33" s="105"/>
      <c r="U33" s="119"/>
      <c r="V33" s="105"/>
      <c r="W33" s="105"/>
      <c r="X33" s="120"/>
    </row>
    <row r="34" spans="1:24" ht="43.5">
      <c r="A34" s="107" t="str">
        <f t="shared" si="0"/>
        <v>تبينة يونس خليل</v>
      </c>
      <c r="B34" s="105"/>
      <c r="C34" s="105"/>
      <c r="D34" s="105"/>
      <c r="E34" s="105"/>
      <c r="F34" s="105"/>
      <c r="G34" s="105"/>
      <c r="H34" s="105"/>
      <c r="I34" s="119"/>
      <c r="J34" s="105"/>
      <c r="K34" s="105"/>
      <c r="L34" s="119"/>
      <c r="M34" s="105"/>
      <c r="N34" s="105"/>
      <c r="O34" s="119"/>
      <c r="P34" s="105"/>
      <c r="Q34" s="105"/>
      <c r="R34" s="119"/>
      <c r="S34" s="105"/>
      <c r="T34" s="105"/>
      <c r="U34" s="119"/>
      <c r="V34" s="105"/>
      <c r="W34" s="105"/>
      <c r="X34" s="120"/>
    </row>
    <row r="35" spans="1:24">
      <c r="A35" s="107" t="str">
        <f t="shared" si="0"/>
        <v>دلة نبيل</v>
      </c>
      <c r="B35" s="105"/>
      <c r="C35" s="105"/>
      <c r="D35" s="105"/>
      <c r="E35" s="105"/>
      <c r="F35" s="105"/>
      <c r="G35" s="105"/>
      <c r="H35" s="105"/>
      <c r="I35" s="119"/>
      <c r="J35" s="105"/>
      <c r="K35" s="105"/>
      <c r="L35" s="119"/>
      <c r="M35" s="105"/>
      <c r="N35" s="105"/>
      <c r="O35" s="119"/>
      <c r="P35" s="105"/>
      <c r="Q35" s="105"/>
      <c r="R35" s="119"/>
      <c r="S35" s="105"/>
      <c r="T35" s="105"/>
      <c r="U35" s="119"/>
      <c r="V35" s="105"/>
      <c r="W35" s="105"/>
      <c r="X35" s="120"/>
    </row>
    <row r="36" spans="1:24" ht="43.5">
      <c r="A36" s="107" t="str">
        <f t="shared" si="0"/>
        <v>دوار بدرة هاجر</v>
      </c>
      <c r="B36" s="105"/>
      <c r="C36" s="105"/>
      <c r="D36" s="105"/>
      <c r="E36" s="105"/>
      <c r="F36" s="105"/>
      <c r="G36" s="105"/>
      <c r="H36" s="105"/>
      <c r="I36" s="119"/>
      <c r="J36" s="105"/>
      <c r="K36" s="105"/>
      <c r="L36" s="119"/>
      <c r="M36" s="105"/>
      <c r="N36" s="105"/>
      <c r="O36" s="119"/>
      <c r="P36" s="105"/>
      <c r="Q36" s="105"/>
      <c r="R36" s="119"/>
      <c r="S36" s="105"/>
      <c r="T36" s="105"/>
      <c r="U36" s="119"/>
      <c r="V36" s="105"/>
      <c r="W36" s="105"/>
      <c r="X36" s="120"/>
    </row>
    <row r="37" spans="1:24" ht="29.25">
      <c r="A37" s="107" t="str">
        <f t="shared" si="0"/>
        <v>زلبون زكرياء</v>
      </c>
      <c r="B37" s="105"/>
      <c r="C37" s="105"/>
      <c r="D37" s="105"/>
      <c r="E37" s="105"/>
      <c r="F37" s="105"/>
      <c r="G37" s="105"/>
      <c r="H37" s="105"/>
      <c r="I37" s="119"/>
      <c r="J37" s="105"/>
      <c r="K37" s="105"/>
      <c r="L37" s="119"/>
      <c r="M37" s="105"/>
      <c r="N37" s="105"/>
      <c r="O37" s="119"/>
      <c r="P37" s="105"/>
      <c r="Q37" s="105"/>
      <c r="R37" s="119"/>
      <c r="S37" s="105"/>
      <c r="T37" s="105"/>
      <c r="U37" s="119"/>
      <c r="V37" s="105"/>
      <c r="W37" s="105"/>
      <c r="X37" s="120"/>
    </row>
    <row r="38" spans="1:24" ht="29.25">
      <c r="A38" s="107" t="str">
        <f t="shared" si="0"/>
        <v>ستار هشام</v>
      </c>
      <c r="B38" s="105"/>
      <c r="C38" s="105"/>
      <c r="D38" s="105"/>
      <c r="E38" s="105"/>
      <c r="F38" s="105"/>
      <c r="G38" s="105"/>
      <c r="H38" s="105"/>
      <c r="I38" s="119"/>
      <c r="J38" s="105"/>
      <c r="K38" s="105"/>
      <c r="L38" s="119"/>
      <c r="M38" s="105"/>
      <c r="N38" s="105"/>
      <c r="O38" s="119"/>
      <c r="P38" s="105"/>
      <c r="Q38" s="105"/>
      <c r="R38" s="119"/>
      <c r="S38" s="105"/>
      <c r="T38" s="105"/>
      <c r="U38" s="119"/>
      <c r="V38" s="105"/>
      <c r="W38" s="105"/>
      <c r="X38" s="120"/>
    </row>
    <row r="39" spans="1:24" ht="29.25">
      <c r="A39" s="107" t="str">
        <f t="shared" si="0"/>
        <v>فريد أمينة</v>
      </c>
      <c r="B39" s="105"/>
      <c r="C39" s="105"/>
      <c r="D39" s="105"/>
      <c r="E39" s="105"/>
      <c r="F39" s="105"/>
      <c r="G39" s="105"/>
      <c r="H39" s="105"/>
      <c r="I39" s="119"/>
      <c r="J39" s="105"/>
      <c r="K39" s="105"/>
      <c r="L39" s="119"/>
      <c r="M39" s="105"/>
      <c r="N39" s="105"/>
      <c r="O39" s="119"/>
      <c r="P39" s="105"/>
      <c r="Q39" s="105"/>
      <c r="R39" s="119"/>
      <c r="S39" s="105"/>
      <c r="T39" s="105"/>
      <c r="U39" s="119"/>
      <c r="V39" s="105"/>
      <c r="W39" s="105"/>
      <c r="X39" s="120"/>
    </row>
    <row r="40" spans="1:24" ht="43.5">
      <c r="A40" s="107" t="str">
        <f>A18&amp;" "&amp;B18</f>
        <v>فيجل نور الهدى</v>
      </c>
      <c r="B40" s="105"/>
      <c r="C40" s="105"/>
      <c r="D40" s="105"/>
      <c r="E40" s="105"/>
      <c r="F40" s="105"/>
      <c r="G40" s="105"/>
      <c r="H40" s="105"/>
      <c r="I40" s="119"/>
      <c r="J40" s="105"/>
      <c r="K40" s="105"/>
      <c r="L40" s="119"/>
      <c r="M40" s="105"/>
      <c r="N40" s="105"/>
      <c r="O40" s="119"/>
      <c r="P40" s="105"/>
      <c r="Q40" s="105"/>
      <c r="R40" s="119"/>
      <c r="S40" s="105"/>
      <c r="T40" s="105"/>
      <c r="U40" s="119"/>
      <c r="V40" s="105"/>
      <c r="W40" s="105"/>
      <c r="X40" s="120"/>
    </row>
    <row r="41" spans="1:24" ht="29.25">
      <c r="A41" s="107" t="str">
        <f t="shared" si="0"/>
        <v>قدوس جيلالي</v>
      </c>
      <c r="B41" s="105"/>
      <c r="C41" s="105"/>
      <c r="D41" s="105"/>
      <c r="E41" s="105"/>
      <c r="F41" s="105"/>
      <c r="G41" s="105"/>
      <c r="H41" s="105"/>
      <c r="I41" s="119"/>
      <c r="J41" s="105"/>
      <c r="K41" s="105"/>
      <c r="L41" s="119"/>
      <c r="M41" s="105"/>
      <c r="N41" s="105"/>
      <c r="O41" s="119"/>
      <c r="P41" s="105"/>
      <c r="Q41" s="105"/>
      <c r="R41" s="119"/>
      <c r="S41" s="105"/>
      <c r="T41" s="105"/>
      <c r="U41" s="119"/>
      <c r="V41" s="105"/>
      <c r="W41" s="105"/>
      <c r="X41" s="120"/>
    </row>
    <row r="42" spans="1:24" ht="43.5">
      <c r="A42" s="107" t="str">
        <f t="shared" si="0"/>
        <v>كعبور آية الرحمن</v>
      </c>
      <c r="B42" s="105"/>
      <c r="C42" s="105"/>
      <c r="D42" s="105"/>
      <c r="E42" s="105"/>
      <c r="F42" s="105"/>
      <c r="G42" s="105"/>
      <c r="H42" s="105"/>
      <c r="I42" s="119"/>
      <c r="J42" s="105"/>
      <c r="K42" s="105"/>
      <c r="L42" s="119"/>
      <c r="M42" s="105"/>
      <c r="N42" s="105"/>
      <c r="O42" s="119"/>
      <c r="P42" s="105"/>
      <c r="Q42" s="105"/>
      <c r="R42" s="119"/>
      <c r="S42" s="105"/>
      <c r="T42" s="105"/>
      <c r="U42" s="120"/>
    </row>
    <row r="43" spans="1:24" ht="29.25">
      <c r="A43" s="107" t="str">
        <f t="shared" si="0"/>
        <v>كعبور مريم</v>
      </c>
      <c r="B43" s="105"/>
      <c r="C43" s="105"/>
      <c r="D43" s="105"/>
      <c r="E43" s="105"/>
      <c r="F43" s="105"/>
      <c r="G43" s="105"/>
      <c r="H43" s="105"/>
      <c r="I43" s="119"/>
      <c r="J43" s="105"/>
      <c r="K43" s="105"/>
      <c r="L43" s="119"/>
      <c r="M43" s="105"/>
      <c r="N43" s="105"/>
      <c r="O43" s="119"/>
      <c r="P43" s="105"/>
      <c r="Q43" s="105"/>
      <c r="R43" s="119"/>
      <c r="S43" s="105"/>
      <c r="T43" s="105"/>
      <c r="U43" s="120"/>
    </row>
    <row r="44" spans="1:24" ht="29.25">
      <c r="A44" s="107" t="str">
        <f t="shared" si="0"/>
        <v>وافريغ بسمة</v>
      </c>
      <c r="B44" s="105"/>
      <c r="C44" s="105"/>
      <c r="D44" s="105"/>
      <c r="E44" s="105"/>
      <c r="F44" s="105"/>
      <c r="G44" s="105"/>
      <c r="H44" s="105"/>
      <c r="I44" s="119"/>
      <c r="J44" s="105"/>
      <c r="K44" s="105"/>
      <c r="L44" s="119"/>
      <c r="M44" s="105"/>
      <c r="N44" s="105"/>
      <c r="O44" s="119"/>
      <c r="P44" s="105"/>
      <c r="Q44" s="105"/>
      <c r="R44" s="119"/>
      <c r="S44" s="105"/>
      <c r="T44" s="105"/>
      <c r="U44" s="120"/>
    </row>
    <row r="45" spans="1:24" ht="29.25">
      <c r="A45" s="107" t="str">
        <f t="shared" si="0"/>
        <v>وفريغ حياة</v>
      </c>
      <c r="B45" s="105"/>
      <c r="C45" s="105"/>
      <c r="D45" s="105"/>
      <c r="E45" s="105"/>
      <c r="F45" s="105"/>
      <c r="G45" s="105"/>
      <c r="H45" s="105"/>
      <c r="I45" s="119"/>
      <c r="J45" s="105"/>
      <c r="K45" s="105"/>
      <c r="L45" s="119"/>
      <c r="M45" s="105"/>
      <c r="N45" s="105"/>
      <c r="O45" s="119"/>
      <c r="P45" s="105"/>
      <c r="Q45" s="105"/>
      <c r="R45" s="119"/>
      <c r="S45" s="105"/>
      <c r="T45" s="105"/>
      <c r="U45" s="120"/>
    </row>
    <row r="46" spans="1:24" ht="29.25">
      <c r="A46" s="107" t="str">
        <f t="shared" si="0"/>
        <v>وفريغ كوثر</v>
      </c>
      <c r="B46" s="105"/>
      <c r="C46" s="105"/>
      <c r="D46" s="105"/>
      <c r="E46" s="105"/>
      <c r="F46" s="105"/>
      <c r="G46" s="105"/>
      <c r="H46" s="105"/>
      <c r="I46" s="119"/>
      <c r="J46" s="105"/>
      <c r="K46" s="105"/>
      <c r="L46" s="119"/>
      <c r="M46" s="105"/>
      <c r="N46" s="105"/>
      <c r="O46" s="119"/>
      <c r="P46" s="105"/>
      <c r="Q46" s="105"/>
      <c r="R46" s="119"/>
      <c r="S46" s="105"/>
      <c r="T46" s="105"/>
      <c r="U46" s="120"/>
    </row>
    <row r="47" spans="1:24">
      <c r="A47" s="107"/>
      <c r="B47" s="105"/>
      <c r="C47" s="105"/>
      <c r="D47" s="105"/>
      <c r="E47" s="105"/>
      <c r="F47" s="105"/>
      <c r="G47" s="105"/>
      <c r="H47" s="105"/>
      <c r="I47" s="119"/>
      <c r="J47" s="105"/>
      <c r="K47" s="105"/>
      <c r="L47" s="119"/>
      <c r="M47" s="105"/>
      <c r="N47" s="105"/>
      <c r="O47" s="119"/>
      <c r="P47" s="105"/>
      <c r="Q47" s="105"/>
      <c r="R47" s="119"/>
      <c r="S47" s="105"/>
      <c r="T47" s="105"/>
      <c r="U47" s="120"/>
    </row>
    <row r="48" spans="1:24">
      <c r="A48" s="105"/>
      <c r="B48" s="105"/>
      <c r="C48" s="105"/>
      <c r="D48" s="105"/>
      <c r="E48" s="105"/>
      <c r="F48" s="105"/>
      <c r="G48" s="105"/>
      <c r="H48" s="105"/>
      <c r="I48" s="119"/>
      <c r="J48" s="105"/>
      <c r="K48" s="105"/>
      <c r="L48" s="119"/>
      <c r="M48" s="105"/>
      <c r="N48" s="105"/>
      <c r="O48" s="119"/>
      <c r="P48" s="105"/>
      <c r="Q48" s="105"/>
      <c r="R48" s="119"/>
      <c r="S48" s="105"/>
      <c r="T48" s="105"/>
      <c r="U48" s="120"/>
    </row>
    <row r="49" spans="1:21">
      <c r="A49" s="105"/>
      <c r="B49" s="105"/>
      <c r="C49" s="105"/>
      <c r="D49" s="105"/>
      <c r="E49" s="105"/>
      <c r="F49" s="105"/>
      <c r="G49" s="105"/>
      <c r="H49" s="105"/>
      <c r="I49" s="119"/>
      <c r="J49" s="105"/>
      <c r="K49" s="105"/>
      <c r="L49" s="119"/>
      <c r="M49" s="105"/>
      <c r="N49" s="105"/>
      <c r="O49" s="119"/>
      <c r="P49" s="105"/>
      <c r="Q49" s="105"/>
      <c r="R49" s="119"/>
      <c r="S49" s="105"/>
      <c r="T49" s="105"/>
      <c r="U49" s="120"/>
    </row>
    <row r="50" spans="1:21">
      <c r="A50" s="105"/>
      <c r="B50" s="105"/>
      <c r="C50" s="105"/>
      <c r="D50" s="105"/>
      <c r="E50" s="105"/>
      <c r="F50" s="105"/>
      <c r="G50" s="105"/>
      <c r="H50" s="105"/>
      <c r="I50" s="119"/>
      <c r="J50" s="105"/>
      <c r="K50" s="105"/>
      <c r="L50" s="119"/>
      <c r="M50" s="105"/>
      <c r="N50" s="105"/>
      <c r="O50" s="119"/>
      <c r="P50" s="105"/>
      <c r="Q50" s="105"/>
      <c r="R50" s="119"/>
      <c r="S50" s="105"/>
      <c r="T50" s="105"/>
      <c r="U50" s="120"/>
    </row>
    <row r="51" spans="1:21">
      <c r="A51" s="105"/>
      <c r="B51" s="105"/>
      <c r="C51" s="105"/>
      <c r="D51" s="105"/>
      <c r="E51" s="105"/>
      <c r="F51" s="105"/>
      <c r="G51" s="105"/>
      <c r="H51" s="105"/>
      <c r="I51" s="119"/>
      <c r="J51" s="105"/>
      <c r="K51" s="105"/>
      <c r="L51" s="119"/>
      <c r="M51" s="105"/>
      <c r="N51" s="105"/>
      <c r="O51" s="119"/>
      <c r="P51" s="105"/>
      <c r="Q51" s="105"/>
      <c r="R51" s="119"/>
      <c r="S51" s="105"/>
      <c r="T51" s="105"/>
      <c r="U51" s="120"/>
    </row>
    <row r="52" spans="1:21">
      <c r="A52" s="105"/>
      <c r="B52" s="105"/>
      <c r="C52" s="105"/>
      <c r="D52" s="105"/>
      <c r="E52" s="105"/>
      <c r="F52" s="105"/>
      <c r="G52" s="105"/>
      <c r="H52" s="105"/>
      <c r="I52" s="119"/>
      <c r="J52" s="105"/>
      <c r="K52" s="105"/>
      <c r="L52" s="119"/>
      <c r="M52" s="105"/>
      <c r="N52" s="105"/>
      <c r="O52" s="119"/>
      <c r="P52" s="105"/>
      <c r="Q52" s="105"/>
      <c r="R52" s="119"/>
      <c r="S52" s="105"/>
      <c r="T52" s="105"/>
      <c r="U52" s="120"/>
    </row>
    <row r="53" spans="1:21">
      <c r="A53" s="105"/>
      <c r="B53" s="105"/>
      <c r="C53" s="105"/>
      <c r="D53" s="105"/>
      <c r="E53" s="105"/>
      <c r="F53" s="105"/>
      <c r="G53" s="105"/>
      <c r="H53" s="105"/>
      <c r="I53" s="119"/>
      <c r="J53" s="105"/>
      <c r="K53" s="105"/>
      <c r="L53" s="119"/>
      <c r="M53" s="105"/>
      <c r="N53" s="105"/>
      <c r="O53" s="119"/>
      <c r="P53" s="105"/>
      <c r="Q53" s="105"/>
      <c r="R53" s="119"/>
      <c r="S53" s="105"/>
      <c r="T53" s="105"/>
      <c r="U53" s="120"/>
    </row>
    <row r="54" spans="1:21">
      <c r="A54" s="105"/>
      <c r="B54" s="105"/>
      <c r="C54" s="105"/>
      <c r="D54" s="105"/>
      <c r="E54" s="105"/>
      <c r="F54" s="105"/>
      <c r="G54" s="105"/>
      <c r="H54" s="105"/>
      <c r="I54" s="119"/>
      <c r="J54" s="105"/>
      <c r="K54" s="105"/>
      <c r="L54" s="119"/>
      <c r="M54" s="105"/>
      <c r="N54" s="105"/>
      <c r="O54" s="119"/>
      <c r="P54" s="105"/>
      <c r="Q54" s="105"/>
      <c r="R54" s="119"/>
      <c r="S54" s="105"/>
      <c r="T54" s="105"/>
      <c r="U54" s="120"/>
    </row>
    <row r="55" spans="1:21">
      <c r="A55" s="105"/>
      <c r="B55" s="105"/>
      <c r="C55" s="105"/>
      <c r="D55" s="105"/>
      <c r="E55" s="105"/>
      <c r="F55" s="105"/>
      <c r="G55" s="105"/>
      <c r="H55" s="105"/>
      <c r="I55" s="119"/>
      <c r="J55" s="105"/>
      <c r="K55" s="105"/>
      <c r="L55" s="119"/>
      <c r="M55" s="105"/>
      <c r="N55" s="105"/>
      <c r="O55" s="119"/>
      <c r="P55" s="105"/>
      <c r="Q55" s="105"/>
      <c r="R55" s="119"/>
      <c r="S55" s="105"/>
      <c r="T55" s="105"/>
      <c r="U55" s="120"/>
    </row>
    <row r="56" spans="1:21">
      <c r="A56" s="105"/>
      <c r="B56" s="105"/>
      <c r="C56" s="105"/>
      <c r="D56" s="105"/>
      <c r="E56" s="105"/>
      <c r="F56" s="105"/>
      <c r="G56" s="105"/>
      <c r="H56" s="105"/>
      <c r="I56" s="119"/>
      <c r="J56" s="105"/>
      <c r="K56" s="105"/>
      <c r="L56" s="119"/>
      <c r="M56" s="105"/>
      <c r="N56" s="105"/>
      <c r="O56" s="119"/>
      <c r="P56" s="105"/>
      <c r="Q56" s="105"/>
      <c r="R56" s="119"/>
      <c r="S56" s="105"/>
      <c r="T56" s="105"/>
      <c r="U56" s="120"/>
    </row>
    <row r="57" spans="1:21">
      <c r="A57" s="105"/>
      <c r="B57" s="105"/>
      <c r="C57" s="105"/>
      <c r="D57" s="105"/>
      <c r="E57" s="105"/>
      <c r="F57" s="105"/>
      <c r="G57" s="105"/>
      <c r="H57" s="105"/>
      <c r="I57" s="119"/>
      <c r="J57" s="105"/>
      <c r="K57" s="105"/>
      <c r="L57" s="119"/>
      <c r="M57" s="105"/>
      <c r="N57" s="105"/>
      <c r="O57" s="119"/>
      <c r="P57" s="105"/>
      <c r="Q57" s="105"/>
      <c r="R57" s="119"/>
      <c r="S57" s="105"/>
      <c r="T57" s="105"/>
      <c r="U57" s="120"/>
    </row>
    <row r="58" spans="1:21">
      <c r="A58" s="105"/>
      <c r="B58" s="105"/>
      <c r="C58" s="105"/>
      <c r="D58" s="105"/>
      <c r="E58" s="105"/>
      <c r="F58" s="105"/>
      <c r="G58" s="105"/>
      <c r="H58" s="105"/>
      <c r="I58" s="119"/>
      <c r="J58" s="105"/>
      <c r="K58" s="105"/>
      <c r="L58" s="119"/>
      <c r="M58" s="105"/>
      <c r="N58" s="105"/>
      <c r="O58" s="119"/>
      <c r="P58" s="105"/>
      <c r="Q58" s="105"/>
      <c r="R58" s="119"/>
      <c r="S58" s="105"/>
      <c r="T58" s="105"/>
      <c r="U58" s="120"/>
    </row>
    <row r="59" spans="1:21">
      <c r="A59" s="105"/>
      <c r="B59" s="105"/>
      <c r="C59" s="105"/>
      <c r="D59" s="105"/>
      <c r="E59" s="105"/>
      <c r="F59" s="105"/>
      <c r="G59" s="105"/>
      <c r="H59" s="105"/>
      <c r="I59" s="119"/>
      <c r="J59" s="105"/>
      <c r="K59" s="105"/>
      <c r="L59" s="119"/>
      <c r="M59" s="105"/>
      <c r="N59" s="105"/>
      <c r="O59" s="119"/>
      <c r="P59" s="105"/>
      <c r="Q59" s="105"/>
      <c r="R59" s="119"/>
      <c r="S59" s="105"/>
      <c r="T59" s="105"/>
      <c r="U59" s="120"/>
    </row>
    <row r="60" spans="1:21">
      <c r="A60" s="105"/>
      <c r="B60" s="105"/>
      <c r="C60" s="105"/>
      <c r="D60" s="105"/>
      <c r="E60" s="105"/>
      <c r="F60" s="105"/>
      <c r="G60" s="105"/>
      <c r="H60" s="105"/>
      <c r="I60" s="119"/>
      <c r="J60" s="105"/>
      <c r="K60" s="105"/>
      <c r="L60" s="119"/>
      <c r="M60" s="105"/>
      <c r="N60" s="105"/>
      <c r="O60" s="119"/>
      <c r="P60" s="105"/>
      <c r="Q60" s="105"/>
      <c r="R60" s="119"/>
      <c r="S60" s="105"/>
      <c r="T60" s="105"/>
      <c r="U60" s="120"/>
    </row>
    <row r="61" spans="1:21">
      <c r="A61" s="105"/>
      <c r="B61" s="105"/>
      <c r="C61" s="105"/>
      <c r="D61" s="105"/>
      <c r="E61" s="105"/>
      <c r="F61" s="105"/>
      <c r="G61" s="105"/>
      <c r="H61" s="105"/>
      <c r="I61" s="119"/>
      <c r="J61" s="105"/>
      <c r="K61" s="105"/>
      <c r="L61" s="119"/>
      <c r="M61" s="105"/>
      <c r="N61" s="105"/>
      <c r="O61" s="120"/>
      <c r="P61" s="106"/>
      <c r="Q61" s="106"/>
      <c r="R61" s="120"/>
    </row>
    <row r="62" spans="1:21">
      <c r="A62" s="105"/>
      <c r="B62" s="105"/>
      <c r="C62" s="105"/>
      <c r="D62" s="105"/>
      <c r="E62" s="105"/>
      <c r="F62" s="105"/>
      <c r="G62" s="105"/>
      <c r="H62" s="105"/>
      <c r="I62" s="119"/>
      <c r="J62" s="105"/>
      <c r="K62" s="105"/>
      <c r="L62" s="119"/>
      <c r="M62" s="105"/>
      <c r="N62" s="105"/>
      <c r="O62" s="120"/>
      <c r="P62" s="106"/>
      <c r="Q62" s="106"/>
      <c r="R62" s="120"/>
    </row>
    <row r="63" spans="1:21">
      <c r="A63" s="105"/>
      <c r="B63" s="105"/>
      <c r="C63" s="105"/>
      <c r="D63" s="105"/>
      <c r="E63" s="105"/>
      <c r="F63" s="105"/>
      <c r="G63" s="105"/>
      <c r="H63" s="105"/>
      <c r="I63" s="119"/>
      <c r="J63" s="105"/>
      <c r="K63" s="105"/>
      <c r="L63" s="119"/>
      <c r="M63" s="105"/>
      <c r="N63" s="105"/>
      <c r="O63" s="120"/>
      <c r="P63" s="106"/>
      <c r="Q63" s="106"/>
      <c r="R63" s="120"/>
    </row>
    <row r="64" spans="1:21">
      <c r="A64" s="105"/>
      <c r="B64" s="105"/>
      <c r="C64" s="105"/>
      <c r="D64" s="105"/>
      <c r="E64" s="105"/>
      <c r="F64" s="105"/>
      <c r="G64" s="105"/>
      <c r="H64" s="105"/>
      <c r="I64" s="119"/>
      <c r="J64" s="105"/>
      <c r="K64" s="105"/>
      <c r="L64" s="119"/>
      <c r="M64" s="105"/>
      <c r="N64" s="105"/>
      <c r="O64" s="120"/>
      <c r="P64" s="106"/>
      <c r="Q64" s="106"/>
      <c r="R64" s="120"/>
    </row>
    <row r="65" spans="1:18">
      <c r="A65" s="105"/>
      <c r="B65" s="105"/>
      <c r="C65" s="105"/>
      <c r="D65" s="105"/>
      <c r="E65" s="105"/>
      <c r="F65" s="105"/>
      <c r="G65" s="105"/>
      <c r="H65" s="105"/>
      <c r="I65" s="119"/>
      <c r="J65" s="105"/>
      <c r="K65" s="105"/>
      <c r="L65" s="119"/>
      <c r="M65" s="105"/>
      <c r="N65" s="105"/>
      <c r="O65" s="120"/>
      <c r="P65" s="106"/>
      <c r="Q65" s="106"/>
      <c r="R65" s="120"/>
    </row>
    <row r="66" spans="1:18">
      <c r="A66" s="105"/>
      <c r="B66" s="105"/>
      <c r="C66" s="105"/>
      <c r="D66" s="105"/>
      <c r="E66" s="105"/>
      <c r="F66" s="105"/>
      <c r="G66" s="105"/>
      <c r="H66" s="105"/>
      <c r="I66" s="119"/>
      <c r="J66" s="105"/>
      <c r="K66" s="105"/>
      <c r="L66" s="119"/>
      <c r="M66" s="105"/>
      <c r="N66" s="105"/>
      <c r="O66" s="120"/>
      <c r="P66" s="106"/>
      <c r="Q66" s="106"/>
      <c r="R66" s="120"/>
    </row>
    <row r="67" spans="1:18">
      <c r="A67" s="105"/>
      <c r="B67" s="105"/>
      <c r="C67" s="105"/>
      <c r="D67" s="105"/>
      <c r="E67" s="105"/>
      <c r="F67" s="105"/>
      <c r="G67" s="105"/>
      <c r="H67" s="105"/>
      <c r="I67" s="119"/>
      <c r="J67" s="105"/>
      <c r="K67" s="105"/>
      <c r="L67" s="119"/>
      <c r="M67" s="105"/>
      <c r="N67" s="105"/>
      <c r="O67" s="120"/>
      <c r="P67" s="106"/>
      <c r="Q67" s="106"/>
      <c r="R67" s="120"/>
    </row>
    <row r="68" spans="1:18">
      <c r="A68" s="105"/>
      <c r="B68" s="105"/>
      <c r="C68" s="105"/>
      <c r="D68" s="105"/>
      <c r="E68" s="105"/>
      <c r="F68" s="105"/>
      <c r="G68" s="105"/>
      <c r="H68" s="105"/>
      <c r="I68" s="119"/>
      <c r="J68" s="105"/>
      <c r="K68" s="105"/>
      <c r="L68" s="119"/>
      <c r="M68" s="105"/>
      <c r="N68" s="105"/>
      <c r="O68" s="120"/>
      <c r="P68" s="106"/>
      <c r="Q68" s="106"/>
      <c r="R68" s="120"/>
    </row>
    <row r="69" spans="1:18">
      <c r="A69" s="105"/>
      <c r="B69" s="105"/>
      <c r="C69" s="105"/>
      <c r="D69" s="105"/>
      <c r="E69" s="105"/>
      <c r="F69" s="105"/>
      <c r="G69" s="105"/>
      <c r="H69" s="105"/>
      <c r="I69" s="119"/>
      <c r="J69" s="105"/>
      <c r="K69" s="105"/>
      <c r="L69" s="119"/>
      <c r="M69" s="105"/>
      <c r="N69" s="105"/>
      <c r="O69" s="120"/>
      <c r="P69" s="106"/>
      <c r="Q69" s="106"/>
      <c r="R69" s="120"/>
    </row>
    <row r="70" spans="1:18">
      <c r="A70" s="105"/>
      <c r="B70" s="105"/>
      <c r="C70" s="105"/>
      <c r="D70" s="105"/>
      <c r="E70" s="105"/>
      <c r="F70" s="105"/>
      <c r="G70" s="105"/>
      <c r="H70" s="105"/>
      <c r="I70" s="119"/>
      <c r="J70" s="105"/>
      <c r="K70" s="105"/>
      <c r="L70" s="119"/>
      <c r="M70" s="105"/>
      <c r="N70" s="105"/>
      <c r="O70" s="120"/>
      <c r="P70" s="106"/>
      <c r="Q70" s="106"/>
      <c r="R70" s="120"/>
    </row>
    <row r="71" spans="1:18">
      <c r="A71" s="105"/>
      <c r="B71" s="105"/>
      <c r="C71" s="105"/>
      <c r="D71" s="105"/>
      <c r="E71" s="105"/>
      <c r="F71" s="105"/>
      <c r="G71" s="105"/>
      <c r="H71" s="105"/>
      <c r="I71" s="119"/>
      <c r="J71" s="105"/>
      <c r="K71" s="105"/>
      <c r="L71" s="119"/>
      <c r="M71" s="105"/>
      <c r="N71" s="105"/>
      <c r="O71" s="120"/>
      <c r="P71" s="106"/>
      <c r="Q71" s="106"/>
      <c r="R71" s="120"/>
    </row>
    <row r="72" spans="1:18">
      <c r="A72" s="105"/>
      <c r="B72" s="105"/>
      <c r="C72" s="105"/>
      <c r="D72" s="105"/>
      <c r="E72" s="105"/>
      <c r="F72" s="105"/>
      <c r="G72" s="105"/>
      <c r="H72" s="105"/>
      <c r="I72" s="119"/>
      <c r="J72" s="105"/>
      <c r="K72" s="105"/>
      <c r="L72" s="119"/>
      <c r="M72" s="105"/>
      <c r="N72" s="105"/>
      <c r="O72" s="120"/>
      <c r="P72" s="106"/>
      <c r="Q72" s="106"/>
      <c r="R72" s="120"/>
    </row>
    <row r="73" spans="1:18">
      <c r="A73" s="105"/>
      <c r="B73" s="105"/>
      <c r="C73" s="105"/>
      <c r="D73" s="105"/>
      <c r="E73" s="105"/>
      <c r="F73" s="105"/>
      <c r="G73" s="105"/>
      <c r="H73" s="105"/>
      <c r="I73" s="119"/>
      <c r="J73" s="105"/>
      <c r="K73" s="105"/>
      <c r="L73" s="119"/>
      <c r="M73" s="105"/>
      <c r="N73" s="105"/>
      <c r="O73" s="120"/>
      <c r="P73" s="106"/>
      <c r="Q73" s="106"/>
      <c r="R73" s="120"/>
    </row>
    <row r="74" spans="1:18">
      <c r="A74" s="105"/>
      <c r="B74" s="105"/>
      <c r="C74" s="105"/>
      <c r="D74" s="105"/>
      <c r="E74" s="105"/>
      <c r="F74" s="105"/>
      <c r="G74" s="105"/>
      <c r="H74" s="105"/>
      <c r="I74" s="119"/>
      <c r="J74" s="105"/>
      <c r="K74" s="105"/>
      <c r="L74" s="119"/>
      <c r="M74" s="105"/>
      <c r="N74" s="105"/>
      <c r="O74" s="120"/>
      <c r="P74" s="106"/>
      <c r="Q74" s="106"/>
      <c r="R74" s="120"/>
    </row>
    <row r="75" spans="1:18">
      <c r="A75" s="105"/>
      <c r="B75" s="105"/>
      <c r="C75" s="105"/>
      <c r="D75" s="105"/>
      <c r="E75" s="105"/>
      <c r="F75" s="105"/>
      <c r="G75" s="105"/>
      <c r="H75" s="105"/>
      <c r="I75" s="119"/>
      <c r="J75" s="105"/>
      <c r="K75" s="105"/>
      <c r="L75" s="119"/>
      <c r="M75" s="105"/>
      <c r="N75" s="105"/>
      <c r="O75" s="120"/>
      <c r="P75" s="106"/>
      <c r="Q75" s="106"/>
      <c r="R75" s="120"/>
    </row>
    <row r="76" spans="1:18">
      <c r="A76" s="105"/>
      <c r="B76" s="105"/>
      <c r="C76" s="105"/>
      <c r="D76" s="105"/>
      <c r="E76" s="105"/>
      <c r="F76" s="105"/>
      <c r="G76" s="105"/>
      <c r="H76" s="105"/>
      <c r="I76" s="119"/>
      <c r="J76" s="105"/>
      <c r="K76" s="105"/>
      <c r="L76" s="119"/>
      <c r="M76" s="105"/>
      <c r="N76" s="105"/>
      <c r="O76" s="120"/>
      <c r="P76" s="106"/>
      <c r="Q76" s="106"/>
      <c r="R76" s="120"/>
    </row>
    <row r="77" spans="1:18">
      <c r="A77" s="105"/>
      <c r="B77" s="105"/>
      <c r="C77" s="105"/>
      <c r="D77" s="105"/>
      <c r="E77" s="105"/>
      <c r="F77" s="105"/>
      <c r="G77" s="105"/>
      <c r="H77" s="105"/>
      <c r="I77" s="119"/>
      <c r="J77" s="105"/>
      <c r="K77" s="105"/>
      <c r="L77" s="119"/>
      <c r="M77" s="105"/>
      <c r="N77" s="105"/>
      <c r="O77" s="120"/>
      <c r="P77" s="106"/>
      <c r="Q77" s="106"/>
      <c r="R77" s="120"/>
    </row>
    <row r="78" spans="1:18">
      <c r="A78" s="105"/>
      <c r="B78" s="105"/>
      <c r="C78" s="105"/>
      <c r="D78" s="105"/>
      <c r="E78" s="105"/>
      <c r="F78" s="105"/>
      <c r="G78" s="105"/>
      <c r="H78" s="105"/>
      <c r="I78" s="119"/>
      <c r="J78" s="105"/>
      <c r="K78" s="105"/>
      <c r="L78" s="119"/>
      <c r="M78" s="105"/>
      <c r="N78" s="105"/>
      <c r="O78" s="120"/>
      <c r="P78" s="106"/>
      <c r="Q78" s="106"/>
      <c r="R78" s="120"/>
    </row>
    <row r="79" spans="1:18">
      <c r="A79" s="105"/>
      <c r="B79" s="105"/>
      <c r="C79" s="105"/>
      <c r="D79" s="105"/>
      <c r="E79" s="105"/>
      <c r="F79" s="105"/>
      <c r="G79" s="105"/>
      <c r="H79" s="105"/>
      <c r="I79" s="119"/>
      <c r="J79" s="105"/>
      <c r="K79" s="105"/>
      <c r="L79" s="119"/>
      <c r="M79" s="105"/>
      <c r="N79" s="105"/>
      <c r="O79" s="120"/>
      <c r="P79" s="106"/>
      <c r="Q79" s="106"/>
      <c r="R79" s="120"/>
    </row>
    <row r="80" spans="1:18">
      <c r="A80" s="105"/>
      <c r="B80" s="105"/>
      <c r="C80" s="105"/>
      <c r="D80" s="105"/>
      <c r="E80" s="105"/>
      <c r="F80" s="105"/>
      <c r="G80" s="105"/>
      <c r="H80" s="105"/>
      <c r="I80" s="119"/>
      <c r="J80" s="105"/>
      <c r="K80" s="105"/>
      <c r="L80" s="119"/>
      <c r="M80" s="105"/>
      <c r="N80" s="105"/>
      <c r="O80" s="120"/>
      <c r="P80" s="106"/>
      <c r="Q80" s="106"/>
      <c r="R80" s="120"/>
    </row>
    <row r="81" spans="1:18">
      <c r="A81" s="105"/>
      <c r="B81" s="105"/>
      <c r="C81" s="105"/>
      <c r="D81" s="105"/>
      <c r="E81" s="105"/>
      <c r="F81" s="105"/>
      <c r="G81" s="105"/>
      <c r="H81" s="105"/>
      <c r="I81" s="119"/>
      <c r="J81" s="105"/>
      <c r="K81" s="105"/>
      <c r="L81" s="119"/>
      <c r="M81" s="105"/>
      <c r="N81" s="105"/>
      <c r="O81" s="120"/>
      <c r="P81" s="106"/>
      <c r="Q81" s="106"/>
      <c r="R81" s="120"/>
    </row>
    <row r="82" spans="1:18">
      <c r="A82" s="105"/>
      <c r="B82" s="105"/>
      <c r="C82" s="105"/>
      <c r="D82" s="105"/>
      <c r="E82" s="105"/>
      <c r="F82" s="105"/>
      <c r="G82" s="105"/>
      <c r="H82" s="105"/>
      <c r="I82" s="119"/>
      <c r="J82" s="105"/>
      <c r="K82" s="105"/>
      <c r="L82" s="119"/>
      <c r="M82" s="105"/>
      <c r="N82" s="105"/>
      <c r="O82" s="120"/>
      <c r="P82" s="106"/>
      <c r="Q82" s="106"/>
      <c r="R82" s="120"/>
    </row>
    <row r="83" spans="1:18">
      <c r="A83" s="105"/>
      <c r="B83" s="105"/>
      <c r="C83" s="105"/>
      <c r="D83" s="105"/>
      <c r="E83" s="105"/>
      <c r="F83" s="105"/>
      <c r="G83" s="105"/>
      <c r="H83" s="105"/>
      <c r="I83" s="119"/>
      <c r="J83" s="105"/>
      <c r="K83" s="105"/>
      <c r="L83" s="119"/>
      <c r="M83" s="105"/>
      <c r="N83" s="105"/>
      <c r="O83" s="120"/>
      <c r="P83" s="106"/>
      <c r="Q83" s="106"/>
      <c r="R83" s="120"/>
    </row>
    <row r="84" spans="1:18">
      <c r="A84" s="105"/>
      <c r="B84" s="105"/>
      <c r="C84" s="105"/>
      <c r="D84" s="105"/>
      <c r="E84" s="105"/>
      <c r="F84" s="105"/>
      <c r="G84" s="105"/>
      <c r="H84" s="105"/>
      <c r="I84" s="119"/>
      <c r="J84" s="105"/>
      <c r="K84" s="105"/>
      <c r="L84" s="119"/>
      <c r="M84" s="105"/>
      <c r="N84" s="105"/>
      <c r="O84" s="120"/>
      <c r="P84" s="106"/>
      <c r="Q84" s="106"/>
      <c r="R84" s="120"/>
    </row>
    <row r="85" spans="1:18">
      <c r="A85" s="105"/>
      <c r="B85" s="105"/>
      <c r="C85" s="105"/>
      <c r="D85" s="105"/>
      <c r="E85" s="105"/>
      <c r="F85" s="105"/>
      <c r="G85" s="105"/>
      <c r="H85" s="105"/>
      <c r="I85" s="119"/>
      <c r="J85" s="105"/>
      <c r="K85" s="105"/>
      <c r="L85" s="119"/>
      <c r="M85" s="105"/>
      <c r="N85" s="105"/>
      <c r="O85" s="120"/>
      <c r="P85" s="106"/>
      <c r="Q85" s="106"/>
      <c r="R85" s="120"/>
    </row>
    <row r="86" spans="1:18">
      <c r="A86" s="105"/>
      <c r="B86" s="105"/>
      <c r="C86" s="105"/>
      <c r="D86" s="105"/>
      <c r="E86" s="105"/>
      <c r="F86" s="105"/>
      <c r="G86" s="105"/>
      <c r="H86" s="105"/>
      <c r="I86" s="119"/>
      <c r="J86" s="105"/>
      <c r="K86" s="105"/>
      <c r="L86" s="119"/>
      <c r="M86" s="105"/>
      <c r="N86" s="105"/>
      <c r="O86" s="120"/>
      <c r="P86" s="106"/>
      <c r="Q86" s="106"/>
      <c r="R86" s="120"/>
    </row>
    <row r="87" spans="1:18">
      <c r="A87" s="105"/>
      <c r="B87" s="105"/>
      <c r="C87" s="105"/>
      <c r="D87" s="105"/>
      <c r="E87" s="105"/>
      <c r="F87" s="105"/>
      <c r="G87" s="105"/>
      <c r="H87" s="105"/>
      <c r="I87" s="119"/>
      <c r="J87" s="105"/>
      <c r="K87" s="105"/>
      <c r="L87" s="119"/>
      <c r="M87" s="105"/>
      <c r="N87" s="105"/>
      <c r="O87" s="120"/>
      <c r="P87" s="106"/>
      <c r="Q87" s="106"/>
      <c r="R87" s="120"/>
    </row>
    <row r="88" spans="1:18">
      <c r="A88" s="105"/>
      <c r="B88" s="105"/>
      <c r="C88" s="105"/>
      <c r="D88" s="105"/>
      <c r="E88" s="105"/>
      <c r="F88" s="105"/>
      <c r="G88" s="105"/>
      <c r="H88" s="105"/>
      <c r="I88" s="119"/>
      <c r="J88" s="105"/>
      <c r="K88" s="105"/>
      <c r="L88" s="119"/>
      <c r="M88" s="105"/>
      <c r="N88" s="105"/>
      <c r="O88" s="120"/>
      <c r="P88" s="106"/>
      <c r="Q88" s="106"/>
      <c r="R88" s="120"/>
    </row>
    <row r="89" spans="1:18">
      <c r="A89" s="105"/>
      <c r="B89" s="105"/>
      <c r="C89" s="105"/>
      <c r="D89" s="105"/>
      <c r="E89" s="105"/>
      <c r="F89" s="105"/>
      <c r="G89" s="105"/>
      <c r="H89" s="105"/>
      <c r="I89" s="119"/>
      <c r="J89" s="105"/>
      <c r="K89" s="105"/>
      <c r="L89" s="119"/>
      <c r="M89" s="105"/>
      <c r="N89" s="105"/>
      <c r="O89" s="120"/>
      <c r="P89" s="106"/>
      <c r="Q89" s="106"/>
      <c r="R89" s="120"/>
    </row>
    <row r="90" spans="1:18">
      <c r="A90" s="105"/>
      <c r="B90" s="105"/>
      <c r="C90" s="105"/>
      <c r="D90" s="105"/>
      <c r="E90" s="105"/>
      <c r="F90" s="105"/>
      <c r="G90" s="105"/>
      <c r="H90" s="105"/>
      <c r="I90" s="119"/>
      <c r="J90" s="105"/>
      <c r="K90" s="105"/>
      <c r="L90" s="119"/>
      <c r="M90" s="105"/>
      <c r="N90" s="105"/>
      <c r="O90" s="120"/>
      <c r="P90" s="106"/>
      <c r="Q90" s="106"/>
      <c r="R90" s="120"/>
    </row>
    <row r="91" spans="1:18">
      <c r="A91" s="105"/>
      <c r="B91" s="105"/>
      <c r="C91" s="105"/>
      <c r="D91" s="105"/>
      <c r="E91" s="105"/>
      <c r="F91" s="105"/>
      <c r="G91" s="105"/>
      <c r="H91" s="105"/>
      <c r="I91" s="119"/>
      <c r="J91" s="105"/>
      <c r="K91" s="105"/>
      <c r="L91" s="119"/>
      <c r="M91" s="105"/>
      <c r="N91" s="105"/>
      <c r="O91" s="120"/>
      <c r="P91" s="106"/>
      <c r="Q91" s="106"/>
      <c r="R91" s="120"/>
    </row>
    <row r="92" spans="1:18">
      <c r="A92" s="105"/>
      <c r="B92" s="105"/>
      <c r="C92" s="105"/>
      <c r="D92" s="105"/>
      <c r="E92" s="105"/>
      <c r="F92" s="105"/>
      <c r="G92" s="105"/>
      <c r="H92" s="105"/>
      <c r="I92" s="119"/>
      <c r="J92" s="105"/>
      <c r="K92" s="105"/>
      <c r="L92" s="119"/>
      <c r="M92" s="105"/>
      <c r="N92" s="105"/>
      <c r="O92" s="120"/>
      <c r="P92" s="106"/>
      <c r="Q92" s="106"/>
      <c r="R92" s="120"/>
    </row>
    <row r="93" spans="1:18">
      <c r="A93" s="105"/>
      <c r="B93" s="105"/>
      <c r="C93" s="105"/>
      <c r="D93" s="105"/>
      <c r="E93" s="105"/>
      <c r="F93" s="105"/>
      <c r="G93" s="105"/>
      <c r="H93" s="105"/>
      <c r="I93" s="119"/>
      <c r="J93" s="105"/>
      <c r="K93" s="105"/>
      <c r="L93" s="120"/>
    </row>
    <row r="94" spans="1:18">
      <c r="A94" s="105"/>
      <c r="B94" s="105"/>
      <c r="C94" s="105"/>
      <c r="D94" s="105"/>
      <c r="E94" s="105"/>
      <c r="F94" s="105"/>
      <c r="G94" s="105"/>
      <c r="H94" s="105"/>
      <c r="I94" s="119"/>
      <c r="J94" s="105"/>
      <c r="K94" s="105"/>
      <c r="L94" s="120"/>
    </row>
    <row r="95" spans="1:18">
      <c r="A95" s="105"/>
      <c r="B95" s="105"/>
      <c r="C95" s="105"/>
      <c r="D95" s="105"/>
      <c r="E95" s="105"/>
      <c r="F95" s="105"/>
      <c r="G95" s="105"/>
      <c r="H95" s="105"/>
      <c r="I95" s="119"/>
      <c r="J95" s="105"/>
      <c r="K95" s="105"/>
      <c r="L95" s="120"/>
    </row>
    <row r="96" spans="1:18">
      <c r="A96" s="105"/>
      <c r="B96" s="105"/>
      <c r="C96" s="105"/>
      <c r="D96" s="105"/>
      <c r="E96" s="105"/>
      <c r="F96" s="105"/>
      <c r="G96" s="105"/>
      <c r="H96" s="105"/>
      <c r="I96" s="119"/>
      <c r="J96" s="105"/>
      <c r="K96" s="105"/>
      <c r="L96" s="120"/>
    </row>
    <row r="97" spans="1:12">
      <c r="A97" s="105"/>
      <c r="B97" s="105"/>
      <c r="C97" s="105"/>
      <c r="D97" s="105"/>
      <c r="E97" s="105"/>
      <c r="F97" s="105"/>
      <c r="G97" s="105"/>
      <c r="H97" s="105"/>
      <c r="I97" s="119"/>
      <c r="J97" s="105"/>
      <c r="K97" s="105"/>
      <c r="L97" s="120"/>
    </row>
    <row r="98" spans="1:12">
      <c r="A98" s="105"/>
      <c r="B98" s="105"/>
      <c r="C98" s="105"/>
      <c r="D98" s="105"/>
      <c r="E98" s="105"/>
      <c r="F98" s="105"/>
      <c r="G98" s="105"/>
      <c r="H98" s="105"/>
      <c r="I98" s="119"/>
      <c r="J98" s="105"/>
      <c r="K98" s="105"/>
      <c r="L98" s="120"/>
    </row>
    <row r="99" spans="1:12">
      <c r="A99" s="105"/>
      <c r="B99" s="105"/>
      <c r="C99" s="105"/>
      <c r="D99" s="105"/>
      <c r="E99" s="105"/>
      <c r="F99" s="105"/>
      <c r="G99" s="105"/>
      <c r="H99" s="105"/>
      <c r="I99" s="119"/>
      <c r="J99" s="105"/>
      <c r="K99" s="105"/>
      <c r="L99" s="120"/>
    </row>
    <row r="100" spans="1:12">
      <c r="A100" s="105"/>
      <c r="B100" s="105"/>
      <c r="C100" s="105"/>
      <c r="D100" s="105"/>
      <c r="E100" s="105"/>
      <c r="F100" s="105"/>
      <c r="G100" s="105"/>
      <c r="H100" s="105"/>
      <c r="I100" s="119"/>
      <c r="J100" s="105"/>
      <c r="K100" s="105"/>
      <c r="L100" s="120"/>
    </row>
    <row r="101" spans="1:12">
      <c r="A101" s="105"/>
      <c r="B101" s="105"/>
      <c r="C101" s="105"/>
      <c r="D101" s="105"/>
      <c r="E101" s="105"/>
      <c r="F101" s="105"/>
      <c r="G101" s="105"/>
      <c r="H101" s="105"/>
      <c r="I101" s="119"/>
      <c r="J101" s="105"/>
      <c r="K101" s="105"/>
      <c r="L101" s="120"/>
    </row>
    <row r="102" spans="1:12">
      <c r="A102" s="105"/>
      <c r="B102" s="105"/>
      <c r="C102" s="105"/>
      <c r="D102" s="105"/>
      <c r="E102" s="105"/>
      <c r="F102" s="105"/>
      <c r="G102" s="105"/>
      <c r="H102" s="105"/>
      <c r="I102" s="119"/>
      <c r="J102" s="105"/>
      <c r="K102" s="105"/>
      <c r="L102" s="120"/>
    </row>
    <row r="103" spans="1:12">
      <c r="A103" s="105"/>
      <c r="B103" s="105"/>
      <c r="C103" s="105"/>
      <c r="D103" s="105"/>
      <c r="E103" s="105"/>
      <c r="F103" s="105"/>
      <c r="G103" s="105"/>
      <c r="H103" s="105"/>
      <c r="I103" s="119"/>
      <c r="J103" s="105"/>
      <c r="K103" s="105"/>
      <c r="L103" s="120"/>
    </row>
    <row r="104" spans="1:12">
      <c r="A104" s="105"/>
      <c r="B104" s="105"/>
      <c r="C104" s="105"/>
      <c r="D104" s="105"/>
      <c r="E104" s="105"/>
      <c r="F104" s="105"/>
      <c r="G104" s="105"/>
      <c r="H104" s="105"/>
      <c r="I104" s="119"/>
      <c r="J104" s="105"/>
      <c r="K104" s="105"/>
      <c r="L104" s="120"/>
    </row>
    <row r="105" spans="1:12">
      <c r="A105" s="105"/>
      <c r="B105" s="105"/>
      <c r="C105" s="105"/>
      <c r="D105" s="105"/>
      <c r="E105" s="105"/>
      <c r="F105" s="105"/>
      <c r="G105" s="105"/>
      <c r="H105" s="105"/>
      <c r="I105" s="119"/>
      <c r="J105" s="105"/>
      <c r="K105" s="105"/>
      <c r="L105" s="120"/>
    </row>
    <row r="106" spans="1:12">
      <c r="A106" s="105"/>
      <c r="B106" s="105"/>
      <c r="C106" s="105"/>
      <c r="D106" s="105"/>
      <c r="E106" s="105"/>
      <c r="F106" s="105"/>
      <c r="G106" s="105"/>
      <c r="H106" s="105"/>
      <c r="I106" s="119"/>
      <c r="J106" s="105"/>
      <c r="K106" s="105"/>
      <c r="L106" s="120"/>
    </row>
    <row r="107" spans="1:12">
      <c r="A107" s="105"/>
      <c r="B107" s="105"/>
      <c r="C107" s="105"/>
      <c r="D107" s="105"/>
      <c r="E107" s="105"/>
      <c r="F107" s="105"/>
      <c r="G107" s="105"/>
      <c r="H107" s="105"/>
      <c r="I107" s="119"/>
      <c r="J107" s="105"/>
      <c r="K107" s="105"/>
      <c r="L107" s="120"/>
    </row>
    <row r="108" spans="1:12">
      <c r="A108" s="105"/>
      <c r="B108" s="105"/>
      <c r="C108" s="105"/>
      <c r="D108" s="105"/>
      <c r="E108" s="105"/>
      <c r="F108" s="105"/>
      <c r="G108" s="105"/>
      <c r="H108" s="105"/>
      <c r="I108" s="119"/>
      <c r="J108" s="105"/>
      <c r="K108" s="105"/>
      <c r="L108" s="120"/>
    </row>
    <row r="109" spans="1:12">
      <c r="A109" s="105"/>
      <c r="B109" s="105"/>
      <c r="C109" s="105"/>
      <c r="D109" s="105"/>
      <c r="E109" s="105"/>
      <c r="F109" s="105"/>
      <c r="G109" s="105"/>
      <c r="H109" s="105"/>
      <c r="I109" s="119"/>
      <c r="J109" s="105"/>
      <c r="K109" s="105"/>
      <c r="L109" s="120"/>
    </row>
    <row r="110" spans="1:12">
      <c r="A110" s="105"/>
      <c r="B110" s="105"/>
      <c r="C110" s="105"/>
      <c r="D110" s="105"/>
      <c r="E110" s="105"/>
      <c r="F110" s="105"/>
      <c r="G110" s="105"/>
      <c r="H110" s="105"/>
      <c r="I110" s="119"/>
      <c r="J110" s="105"/>
      <c r="K110" s="105"/>
      <c r="L110" s="120"/>
    </row>
    <row r="111" spans="1:12">
      <c r="A111" s="105"/>
      <c r="B111" s="105"/>
      <c r="C111" s="105"/>
      <c r="D111" s="105"/>
      <c r="E111" s="105"/>
      <c r="F111" s="105"/>
      <c r="G111" s="105"/>
      <c r="H111" s="105"/>
      <c r="I111" s="119"/>
      <c r="J111" s="105"/>
      <c r="K111" s="105"/>
      <c r="L111" s="120"/>
    </row>
    <row r="112" spans="1:12">
      <c r="A112" s="105"/>
      <c r="B112" s="105"/>
      <c r="C112" s="105"/>
      <c r="D112" s="105"/>
      <c r="E112" s="105"/>
      <c r="F112" s="105"/>
      <c r="G112" s="105"/>
      <c r="H112" s="105"/>
      <c r="I112" s="119"/>
      <c r="J112" s="105"/>
      <c r="K112" s="105"/>
      <c r="L112" s="120"/>
    </row>
    <row r="113" spans="1:12">
      <c r="A113" s="105"/>
      <c r="B113" s="105"/>
      <c r="C113" s="105"/>
      <c r="D113" s="105"/>
      <c r="E113" s="105"/>
      <c r="F113" s="105"/>
      <c r="G113" s="105"/>
      <c r="H113" s="105"/>
      <c r="I113" s="119"/>
      <c r="J113" s="105"/>
      <c r="K113" s="105"/>
      <c r="L113" s="120"/>
    </row>
    <row r="114" spans="1:12">
      <c r="A114" s="105"/>
      <c r="B114" s="105"/>
      <c r="C114" s="105"/>
      <c r="D114" s="105"/>
      <c r="E114" s="105"/>
      <c r="F114" s="105"/>
      <c r="G114" s="105"/>
      <c r="H114" s="105"/>
      <c r="I114" s="119"/>
      <c r="J114" s="105"/>
      <c r="K114" s="105"/>
      <c r="L114" s="120"/>
    </row>
    <row r="115" spans="1:12">
      <c r="A115" s="105"/>
      <c r="B115" s="105"/>
      <c r="C115" s="105"/>
      <c r="D115" s="105"/>
      <c r="E115" s="105"/>
      <c r="F115" s="105"/>
      <c r="G115" s="105"/>
      <c r="H115" s="105"/>
      <c r="I115" s="120"/>
    </row>
    <row r="116" spans="1:12">
      <c r="A116" s="105"/>
      <c r="B116" s="105"/>
      <c r="C116" s="105"/>
      <c r="D116" s="105"/>
      <c r="E116" s="105"/>
      <c r="F116" s="105"/>
      <c r="G116" s="105"/>
      <c r="H116" s="105"/>
      <c r="I116" s="120"/>
    </row>
    <row r="117" spans="1:12">
      <c r="A117" s="105"/>
      <c r="B117" s="105"/>
      <c r="C117" s="105"/>
      <c r="D117" s="105"/>
      <c r="E117" s="105"/>
      <c r="F117" s="105"/>
      <c r="G117" s="105"/>
      <c r="H117" s="105"/>
      <c r="I117" s="120"/>
    </row>
    <row r="118" spans="1:12">
      <c r="A118" s="105"/>
      <c r="B118" s="105"/>
      <c r="C118" s="105"/>
      <c r="D118" s="105"/>
      <c r="E118" s="105"/>
      <c r="F118" s="105"/>
      <c r="G118" s="105"/>
      <c r="H118" s="105"/>
      <c r="I118" s="120"/>
    </row>
    <row r="119" spans="1:12">
      <c r="A119" s="105"/>
      <c r="B119" s="105"/>
      <c r="C119" s="105"/>
      <c r="D119" s="105"/>
      <c r="E119" s="105"/>
      <c r="F119" s="105"/>
      <c r="G119" s="105"/>
      <c r="H119" s="105"/>
      <c r="I119" s="120"/>
    </row>
    <row r="120" spans="1:12">
      <c r="A120" s="105"/>
      <c r="B120" s="105"/>
      <c r="C120" s="105"/>
      <c r="D120" s="105"/>
      <c r="E120" s="105"/>
      <c r="F120" s="105"/>
      <c r="G120" s="105"/>
      <c r="H120" s="105"/>
      <c r="I120" s="120"/>
    </row>
    <row r="121" spans="1:12">
      <c r="A121" s="105"/>
      <c r="B121" s="105"/>
      <c r="C121" s="105"/>
      <c r="D121" s="105"/>
      <c r="E121" s="105"/>
      <c r="F121" s="105"/>
      <c r="G121" s="105"/>
      <c r="H121" s="105"/>
      <c r="I121" s="120"/>
    </row>
    <row r="122" spans="1:12">
      <c r="A122" s="105"/>
      <c r="B122" s="105"/>
      <c r="C122" s="105"/>
      <c r="D122" s="105"/>
      <c r="E122" s="105"/>
      <c r="F122" s="105"/>
      <c r="G122" s="105"/>
      <c r="H122" s="105"/>
      <c r="I122" s="120"/>
    </row>
    <row r="123" spans="1:12">
      <c r="A123" s="105"/>
      <c r="B123" s="105"/>
      <c r="C123" s="105"/>
      <c r="D123" s="105"/>
      <c r="E123" s="105"/>
      <c r="F123" s="105"/>
      <c r="G123" s="105"/>
      <c r="H123" s="105"/>
      <c r="I123" s="120"/>
    </row>
    <row r="124" spans="1:12">
      <c r="A124" s="105"/>
      <c r="B124" s="105"/>
      <c r="C124" s="105"/>
      <c r="D124" s="105"/>
      <c r="E124" s="105"/>
      <c r="F124" s="105"/>
      <c r="G124" s="105"/>
      <c r="H124" s="105"/>
      <c r="I124" s="120"/>
    </row>
    <row r="125" spans="1:12">
      <c r="A125" s="105"/>
      <c r="B125" s="105"/>
      <c r="C125" s="105"/>
      <c r="D125" s="105"/>
      <c r="E125" s="105"/>
      <c r="F125" s="105"/>
      <c r="G125" s="105"/>
      <c r="H125" s="105"/>
      <c r="I125" s="120"/>
    </row>
    <row r="126" spans="1:12">
      <c r="A126" s="105"/>
      <c r="B126" s="105"/>
      <c r="C126" s="105"/>
      <c r="D126" s="105"/>
      <c r="E126" s="105"/>
      <c r="F126" s="105"/>
      <c r="G126" s="105"/>
      <c r="H126" s="105"/>
      <c r="I126" s="120"/>
    </row>
    <row r="127" spans="1:12">
      <c r="A127" s="105"/>
      <c r="B127" s="105"/>
      <c r="C127" s="105"/>
      <c r="D127" s="105"/>
      <c r="E127" s="105"/>
      <c r="F127" s="105"/>
      <c r="G127" s="105"/>
      <c r="H127" s="105"/>
      <c r="I127" s="120"/>
    </row>
    <row r="128" spans="1:12">
      <c r="A128" s="105"/>
      <c r="B128" s="105"/>
      <c r="C128" s="105"/>
      <c r="D128" s="105"/>
      <c r="E128" s="105"/>
      <c r="F128" s="105"/>
      <c r="G128" s="105"/>
      <c r="H128" s="105"/>
      <c r="I128" s="120"/>
    </row>
    <row r="129" spans="1:9">
      <c r="A129" s="105"/>
      <c r="B129" s="105"/>
      <c r="C129" s="105"/>
      <c r="D129" s="105"/>
      <c r="E129" s="105"/>
      <c r="F129" s="105"/>
      <c r="G129" s="105"/>
      <c r="H129" s="105"/>
      <c r="I129" s="120"/>
    </row>
    <row r="130" spans="1:9">
      <c r="A130" s="105"/>
      <c r="B130" s="105"/>
      <c r="C130" s="105"/>
      <c r="D130" s="105"/>
      <c r="E130" s="105"/>
      <c r="F130" s="105"/>
      <c r="G130" s="105"/>
      <c r="H130" s="105"/>
      <c r="I130" s="120"/>
    </row>
    <row r="131" spans="1:9">
      <c r="A131" s="105"/>
      <c r="B131" s="105"/>
      <c r="C131" s="105"/>
      <c r="D131" s="105"/>
      <c r="E131" s="105"/>
      <c r="F131" s="105"/>
      <c r="G131" s="105"/>
      <c r="H131" s="105"/>
      <c r="I131" s="120"/>
    </row>
    <row r="132" spans="1:9">
      <c r="A132" s="105"/>
      <c r="B132" s="105"/>
      <c r="C132" s="105"/>
      <c r="D132" s="105"/>
      <c r="E132" s="105"/>
      <c r="F132" s="105"/>
      <c r="G132" s="105"/>
      <c r="H132" s="105"/>
      <c r="I132" s="120"/>
    </row>
    <row r="133" spans="1:9">
      <c r="A133" s="105"/>
      <c r="B133" s="105"/>
      <c r="C133" s="105"/>
      <c r="D133" s="105"/>
      <c r="E133" s="105"/>
      <c r="F133" s="105"/>
      <c r="G133" s="105"/>
      <c r="H133" s="105"/>
      <c r="I133" s="120"/>
    </row>
    <row r="134" spans="1:9">
      <c r="A134" s="105"/>
      <c r="B134" s="105"/>
      <c r="C134" s="105"/>
      <c r="D134" s="105"/>
      <c r="E134" s="105"/>
      <c r="F134" s="105"/>
      <c r="G134" s="105"/>
      <c r="H134" s="105"/>
      <c r="I134" s="120"/>
    </row>
    <row r="135" spans="1:9">
      <c r="A135" s="105"/>
      <c r="B135" s="105"/>
      <c r="C135" s="105"/>
      <c r="D135" s="105"/>
      <c r="E135" s="105"/>
      <c r="F135" s="105"/>
      <c r="G135" s="105"/>
      <c r="H135" s="105"/>
      <c r="I135" s="120"/>
    </row>
    <row r="136" spans="1:9">
      <c r="A136" s="105"/>
      <c r="B136" s="105"/>
      <c r="C136" s="105"/>
      <c r="D136" s="105"/>
      <c r="E136" s="105"/>
      <c r="F136" s="105"/>
      <c r="G136" s="105"/>
      <c r="H136" s="105"/>
      <c r="I136" s="120"/>
    </row>
    <row r="137" spans="1:9">
      <c r="A137" s="105"/>
      <c r="B137" s="105"/>
      <c r="C137" s="105"/>
      <c r="D137" s="105"/>
      <c r="E137" s="105"/>
      <c r="F137" s="106"/>
    </row>
    <row r="138" spans="1:9">
      <c r="A138" s="105"/>
      <c r="B138" s="105"/>
      <c r="C138" s="105"/>
      <c r="D138" s="105"/>
      <c r="E138" s="105"/>
      <c r="F138" s="106"/>
    </row>
    <row r="139" spans="1:9">
      <c r="A139" s="105"/>
      <c r="B139" s="105"/>
      <c r="C139" s="105"/>
      <c r="D139" s="105"/>
      <c r="E139" s="105"/>
      <c r="F139" s="106"/>
    </row>
    <row r="140" spans="1:9">
      <c r="A140" s="105"/>
      <c r="B140" s="105"/>
      <c r="C140" s="105"/>
      <c r="D140" s="105"/>
      <c r="E140" s="105"/>
      <c r="F140" s="106"/>
    </row>
    <row r="141" spans="1:9">
      <c r="A141" s="105"/>
      <c r="B141" s="105"/>
      <c r="C141" s="105"/>
      <c r="D141" s="105"/>
      <c r="E141" s="105"/>
      <c r="F141" s="106"/>
    </row>
    <row r="142" spans="1:9">
      <c r="A142" s="105"/>
      <c r="B142" s="105"/>
      <c r="C142" s="105"/>
      <c r="D142" s="105"/>
      <c r="E142" s="105"/>
      <c r="F142" s="106"/>
    </row>
    <row r="143" spans="1:9">
      <c r="A143" s="105"/>
      <c r="B143" s="105"/>
      <c r="C143" s="105"/>
      <c r="D143" s="105"/>
      <c r="E143" s="105"/>
      <c r="F143" s="106"/>
    </row>
    <row r="144" spans="1:9">
      <c r="A144" s="105"/>
      <c r="B144" s="105"/>
      <c r="C144" s="105"/>
      <c r="D144" s="105"/>
      <c r="E144" s="105"/>
      <c r="F144" s="106"/>
    </row>
    <row r="145" spans="1:6">
      <c r="A145" s="105"/>
      <c r="B145" s="105"/>
      <c r="C145" s="105"/>
      <c r="D145" s="105"/>
      <c r="E145" s="105"/>
      <c r="F145" s="106"/>
    </row>
    <row r="146" spans="1:6">
      <c r="A146" s="105"/>
      <c r="B146" s="105"/>
      <c r="C146" s="105"/>
      <c r="D146" s="105"/>
      <c r="E146" s="105"/>
      <c r="F146" s="106"/>
    </row>
    <row r="147" spans="1:6">
      <c r="A147" s="105"/>
      <c r="B147" s="105"/>
      <c r="C147" s="105"/>
      <c r="D147" s="105"/>
      <c r="E147" s="105"/>
      <c r="F147" s="106"/>
    </row>
    <row r="148" spans="1:6">
      <c r="A148" s="105"/>
      <c r="B148" s="105"/>
      <c r="C148" s="105"/>
      <c r="D148" s="105"/>
      <c r="E148" s="105"/>
      <c r="F148" s="106"/>
    </row>
    <row r="149" spans="1:6">
      <c r="A149" s="105"/>
      <c r="B149" s="105"/>
      <c r="C149" s="105"/>
      <c r="D149" s="105"/>
      <c r="E149" s="105"/>
      <c r="F149" s="106"/>
    </row>
    <row r="150" spans="1:6">
      <c r="A150" s="105"/>
      <c r="B150" s="105"/>
      <c r="C150" s="105"/>
      <c r="D150" s="105"/>
      <c r="E150" s="105"/>
      <c r="F150" s="106"/>
    </row>
    <row r="151" spans="1:6">
      <c r="A151" s="105"/>
      <c r="B151" s="105"/>
      <c r="C151" s="105"/>
      <c r="D151" s="105"/>
      <c r="E151" s="105"/>
      <c r="F151" s="106"/>
    </row>
    <row r="152" spans="1:6">
      <c r="A152" s="105"/>
      <c r="B152" s="105"/>
      <c r="C152" s="105"/>
      <c r="D152" s="105"/>
      <c r="E152" s="105"/>
      <c r="F152" s="106"/>
    </row>
    <row r="153" spans="1:6">
      <c r="A153" s="105"/>
      <c r="B153" s="105"/>
      <c r="C153" s="106"/>
    </row>
    <row r="154" spans="1:6">
      <c r="A154" s="105"/>
      <c r="B154" s="105"/>
      <c r="C154" s="106"/>
    </row>
    <row r="155" spans="1:6">
      <c r="A155" s="105"/>
      <c r="B155" s="105"/>
      <c r="C155" s="106"/>
    </row>
    <row r="156" spans="1:6">
      <c r="A156" s="105"/>
      <c r="B156" s="105"/>
      <c r="C156" s="106"/>
    </row>
    <row r="157" spans="1:6">
      <c r="A157" s="105"/>
      <c r="B157" s="105"/>
      <c r="C157" s="106"/>
    </row>
    <row r="158" spans="1:6">
      <c r="A158" s="105"/>
      <c r="B158" s="105"/>
      <c r="C158" s="106"/>
    </row>
    <row r="159" spans="1:6">
      <c r="A159" s="105"/>
      <c r="B159" s="105"/>
      <c r="C159" s="106"/>
    </row>
    <row r="160" spans="1:6">
      <c r="A160" s="105"/>
      <c r="B160" s="105"/>
      <c r="C160" s="106"/>
    </row>
    <row r="161" spans="1:3">
      <c r="A161" s="105"/>
      <c r="B161" s="105"/>
      <c r="C161" s="106"/>
    </row>
    <row r="162" spans="1:3">
      <c r="A162" s="105"/>
      <c r="B162" s="105"/>
      <c r="C162" s="106"/>
    </row>
    <row r="163" spans="1:3">
      <c r="A163" s="105"/>
      <c r="B163" s="105"/>
      <c r="C163" s="106"/>
    </row>
    <row r="164" spans="1:3">
      <c r="A164" s="105"/>
      <c r="B164" s="105"/>
      <c r="C164" s="106"/>
    </row>
    <row r="165" spans="1:3">
      <c r="A165" s="105"/>
      <c r="B165" s="105"/>
      <c r="C165" s="106"/>
    </row>
    <row r="166" spans="1:3">
      <c r="A166" s="105"/>
      <c r="B166" s="105"/>
      <c r="C166" s="106"/>
    </row>
    <row r="167" spans="1:3">
      <c r="A167" s="105"/>
      <c r="B167" s="105"/>
      <c r="C167" s="106"/>
    </row>
    <row r="168" spans="1:3">
      <c r="A168" s="105"/>
      <c r="B168" s="105"/>
      <c r="C168" s="106"/>
    </row>
    <row r="169" spans="1:3">
      <c r="A169" s="105"/>
      <c r="B169" s="105"/>
      <c r="C169" s="106"/>
    </row>
    <row r="170" spans="1:3">
      <c r="A170" s="105"/>
      <c r="B170" s="105"/>
      <c r="C170" s="106"/>
    </row>
    <row r="171" spans="1:3">
      <c r="A171" s="105"/>
      <c r="B171" s="105"/>
      <c r="C171" s="106"/>
    </row>
    <row r="172" spans="1:3">
      <c r="A172" s="105"/>
      <c r="B172" s="105"/>
      <c r="C172" s="106"/>
    </row>
    <row r="173" spans="1:3">
      <c r="A173" s="105"/>
      <c r="B173" s="105"/>
      <c r="C173" s="106"/>
    </row>
    <row r="174" spans="1:3">
      <c r="A174" s="105"/>
      <c r="B174" s="105"/>
      <c r="C174" s="106"/>
    </row>
    <row r="175" spans="1:3">
      <c r="A175" s="105"/>
      <c r="B175" s="105"/>
      <c r="C175" s="106"/>
    </row>
    <row r="176" spans="1:3">
      <c r="A176" s="105"/>
      <c r="B176" s="105"/>
      <c r="C176" s="106"/>
    </row>
    <row r="177" spans="1:3">
      <c r="A177" s="105"/>
      <c r="B177" s="105"/>
      <c r="C177" s="106"/>
    </row>
    <row r="178" spans="1:3">
      <c r="A178" s="105"/>
      <c r="B178" s="105"/>
      <c r="C178" s="106"/>
    </row>
    <row r="179" spans="1:3">
      <c r="A179" s="105"/>
      <c r="B179" s="105"/>
      <c r="C179" s="106"/>
    </row>
    <row r="180" spans="1:3">
      <c r="A180" s="105"/>
      <c r="B180" s="105"/>
      <c r="C180" s="106"/>
    </row>
  </sheetData>
  <sortState ref="A3:D168">
    <sortCondition ref="A3:A168"/>
    <sortCondition ref="B3:B168"/>
  </sortState>
  <mergeCells count="9">
    <mergeCell ref="V1:W1"/>
    <mergeCell ref="Y1:Z1"/>
    <mergeCell ref="P1:Q1"/>
    <mergeCell ref="A1:B1"/>
    <mergeCell ref="D1:E1"/>
    <mergeCell ref="G1:H1"/>
    <mergeCell ref="J1:K1"/>
    <mergeCell ref="M1:N1"/>
    <mergeCell ref="S1:T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5</vt:i4>
      </vt:variant>
    </vt:vector>
  </HeadingPairs>
  <TitlesOfParts>
    <vt:vector size="12" baseType="lpstr">
      <vt:lpstr>7</vt:lpstr>
      <vt:lpstr>6</vt:lpstr>
      <vt:lpstr>5</vt:lpstr>
      <vt:lpstr>4</vt:lpstr>
      <vt:lpstr>3</vt:lpstr>
      <vt:lpstr>معلومات</vt:lpstr>
      <vt:lpstr>Feuil1</vt:lpstr>
      <vt:lpstr>'3'!Zone_d_impression</vt:lpstr>
      <vt:lpstr>'4'!Zone_d_impression</vt:lpstr>
      <vt:lpstr>'5'!Zone_d_impression</vt:lpstr>
      <vt:lpstr>'6'!Zone_d_impression</vt:lpstr>
      <vt:lpstr>'7'!Zone_d_impression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houari edu</dc:creator>
  <cp:lastModifiedBy>houari edu</cp:lastModifiedBy>
  <cp:lastPrinted>2021-10-07T12:48:05Z</cp:lastPrinted>
  <dcterms:created xsi:type="dcterms:W3CDTF">2020-12-27T07:20:25Z</dcterms:created>
  <dcterms:modified xsi:type="dcterms:W3CDTF">2021-10-07T12:48:37Z</dcterms:modified>
</cp:coreProperties>
</file>