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458F188D-AC8C-4C3D-8198-445509031D0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" sheetId="1" r:id="rId1"/>
    <sheet name="القوائم " sheetId="2" r:id="rId2"/>
  </sheets>
  <definedNames>
    <definedName name="data">data!$A$2:$K$999</definedName>
    <definedName name="fa">data!$N$2:$N$1048576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G33" i="2"/>
  <c r="G34" i="2"/>
  <c r="G35" i="2"/>
  <c r="G36" i="2"/>
  <c r="G30" i="2"/>
  <c r="G31" i="2"/>
  <c r="H13" i="2" a="1"/>
  <c r="H13" i="2" s="1"/>
  <c r="I13" i="2" a="1"/>
  <c r="I13" i="2" s="1"/>
  <c r="J13" i="2" a="1"/>
  <c r="J13" i="2" s="1"/>
  <c r="H14" i="2" a="1"/>
  <c r="H14" i="2" s="1"/>
  <c r="I14" i="2" a="1"/>
  <c r="I14" i="2" s="1"/>
  <c r="J14" i="2" a="1"/>
  <c r="J14" i="2" s="1"/>
  <c r="H15" i="2" a="1"/>
  <c r="H15" i="2" s="1"/>
  <c r="I15" i="2" a="1"/>
  <c r="I15" i="2" s="1"/>
  <c r="J15" i="2" a="1"/>
  <c r="J15" i="2" s="1"/>
  <c r="H16" i="2" a="1"/>
  <c r="H16" i="2" s="1"/>
  <c r="I16" i="2" a="1"/>
  <c r="I16" i="2" s="1"/>
  <c r="J16" i="2" a="1"/>
  <c r="J16" i="2" s="1"/>
  <c r="H17" i="2" a="1"/>
  <c r="H17" i="2" s="1"/>
  <c r="I17" i="2" a="1"/>
  <c r="I17" i="2" s="1"/>
  <c r="J17" i="2" a="1"/>
  <c r="J17" i="2" s="1"/>
  <c r="H18" i="2" a="1"/>
  <c r="H18" i="2" s="1"/>
  <c r="I18" i="2" a="1"/>
  <c r="I18" i="2" s="1"/>
  <c r="J18" i="2" a="1"/>
  <c r="J18" i="2" s="1"/>
  <c r="H19" i="2" a="1"/>
  <c r="H19" i="2" s="1"/>
  <c r="I19" i="2" a="1"/>
  <c r="I19" i="2" s="1"/>
  <c r="J19" i="2" a="1"/>
  <c r="J19" i="2" s="1"/>
  <c r="H20" i="2" a="1"/>
  <c r="H20" i="2" s="1"/>
  <c r="I20" i="2" a="1"/>
  <c r="I20" i="2" s="1"/>
  <c r="J20" i="2" a="1"/>
  <c r="J20" i="2" s="1"/>
  <c r="H21" i="2" a="1"/>
  <c r="H21" i="2" s="1"/>
  <c r="I21" i="2" a="1"/>
  <c r="I21" i="2" s="1"/>
  <c r="J21" i="2" a="1"/>
  <c r="J21" i="2" s="1"/>
  <c r="H22" i="2" a="1"/>
  <c r="H22" i="2" s="1"/>
  <c r="I22" i="2" a="1"/>
  <c r="I22" i="2" s="1"/>
  <c r="J22" i="2" a="1"/>
  <c r="J22" i="2" s="1"/>
  <c r="H23" i="2" a="1"/>
  <c r="H23" i="2" s="1"/>
  <c r="I23" i="2" a="1"/>
  <c r="I23" i="2" s="1"/>
  <c r="J23" i="2" a="1"/>
  <c r="J23" i="2" s="1"/>
  <c r="H24" i="2" a="1"/>
  <c r="H24" i="2" s="1"/>
  <c r="I24" i="2" a="1"/>
  <c r="I24" i="2" s="1"/>
  <c r="J24" i="2" a="1"/>
  <c r="J24" i="2" s="1"/>
  <c r="H25" i="2" a="1"/>
  <c r="H25" i="2" s="1"/>
  <c r="I25" i="2" a="1"/>
  <c r="I25" i="2" s="1"/>
  <c r="J25" i="2" a="1"/>
  <c r="J25" i="2" s="1"/>
  <c r="H26" i="2" a="1"/>
  <c r="H26" i="2" s="1"/>
  <c r="I26" i="2" a="1"/>
  <c r="I26" i="2" s="1"/>
  <c r="J26" i="2" a="1"/>
  <c r="J26" i="2" s="1"/>
  <c r="H27" i="2" a="1"/>
  <c r="H27" i="2" s="1"/>
  <c r="I27" i="2" a="1"/>
  <c r="I27" i="2" s="1"/>
  <c r="J27" i="2" a="1"/>
  <c r="J27" i="2" s="1"/>
  <c r="H28" i="2" a="1"/>
  <c r="H28" i="2" s="1"/>
  <c r="I28" i="2" a="1"/>
  <c r="I28" i="2" s="1"/>
  <c r="J28" i="2" a="1"/>
  <c r="J28" i="2" s="1"/>
  <c r="H29" i="2" a="1"/>
  <c r="H29" i="2" s="1"/>
  <c r="G29" i="2" s="1"/>
  <c r="I29" i="2" a="1"/>
  <c r="I29" i="2" s="1"/>
  <c r="J29" i="2" a="1"/>
  <c r="J29" i="2" s="1"/>
  <c r="I12" i="2" a="1"/>
  <c r="I12" i="2" s="1"/>
  <c r="J12" i="2" a="1"/>
  <c r="J12" i="2" s="1"/>
  <c r="H12" i="2" a="1"/>
  <c r="H12" i="2" s="1"/>
  <c r="D12" i="2" a="1"/>
  <c r="D12" i="2" s="1"/>
  <c r="C12" i="2" s="1"/>
  <c r="D9" i="2"/>
  <c r="D13" i="2" a="1"/>
  <c r="D13" i="2" s="1"/>
  <c r="E13" i="2" a="1"/>
  <c r="E13" i="2" s="1"/>
  <c r="F13" i="2" a="1"/>
  <c r="F13" i="2" s="1"/>
  <c r="D14" i="2" a="1"/>
  <c r="D14" i="2" s="1"/>
  <c r="E14" i="2" a="1"/>
  <c r="E14" i="2" s="1"/>
  <c r="F14" i="2" a="1"/>
  <c r="F14" i="2" s="1"/>
  <c r="D15" i="2" a="1"/>
  <c r="D15" i="2" s="1"/>
  <c r="E15" i="2" a="1"/>
  <c r="E15" i="2" s="1"/>
  <c r="F15" i="2" a="1"/>
  <c r="F15" i="2" s="1"/>
  <c r="D16" i="2" a="1"/>
  <c r="D16" i="2" s="1"/>
  <c r="E16" i="2" a="1"/>
  <c r="E16" i="2" s="1"/>
  <c r="F16" i="2" a="1"/>
  <c r="F16" i="2" s="1"/>
  <c r="D17" i="2" a="1"/>
  <c r="D17" i="2" s="1"/>
  <c r="E17" i="2" a="1"/>
  <c r="E17" i="2" s="1"/>
  <c r="F17" i="2" a="1"/>
  <c r="F17" i="2" s="1"/>
  <c r="D18" i="2" a="1"/>
  <c r="D18" i="2" s="1"/>
  <c r="E18" i="2" a="1"/>
  <c r="E18" i="2" s="1"/>
  <c r="F18" i="2" a="1"/>
  <c r="F18" i="2" s="1"/>
  <c r="D19" i="2" a="1"/>
  <c r="D19" i="2" s="1"/>
  <c r="E19" i="2" a="1"/>
  <c r="E19" i="2" s="1"/>
  <c r="F19" i="2" a="1"/>
  <c r="F19" i="2" s="1"/>
  <c r="D20" i="2" a="1"/>
  <c r="D20" i="2" s="1"/>
  <c r="E20" i="2" a="1"/>
  <c r="E20" i="2" s="1"/>
  <c r="F20" i="2" a="1"/>
  <c r="F20" i="2" s="1"/>
  <c r="D21" i="2" a="1"/>
  <c r="D21" i="2" s="1"/>
  <c r="E21" i="2" a="1"/>
  <c r="E21" i="2" s="1"/>
  <c r="F21" i="2" a="1"/>
  <c r="F21" i="2" s="1"/>
  <c r="D22" i="2" a="1"/>
  <c r="D22" i="2" s="1"/>
  <c r="E22" i="2" a="1"/>
  <c r="E22" i="2" s="1"/>
  <c r="F22" i="2" a="1"/>
  <c r="F22" i="2" s="1"/>
  <c r="D23" i="2" a="1"/>
  <c r="D23" i="2" s="1"/>
  <c r="E23" i="2" a="1"/>
  <c r="E23" i="2" s="1"/>
  <c r="F23" i="2" a="1"/>
  <c r="F23" i="2" s="1"/>
  <c r="D24" i="2" a="1"/>
  <c r="D24" i="2" s="1"/>
  <c r="E24" i="2" a="1"/>
  <c r="E24" i="2" s="1"/>
  <c r="F24" i="2" a="1"/>
  <c r="F24" i="2" s="1"/>
  <c r="D25" i="2" a="1"/>
  <c r="D25" i="2" s="1"/>
  <c r="E25" i="2" a="1"/>
  <c r="E25" i="2" s="1"/>
  <c r="F25" i="2" a="1"/>
  <c r="F25" i="2" s="1"/>
  <c r="D26" i="2" a="1"/>
  <c r="D26" i="2" s="1"/>
  <c r="E26" i="2" a="1"/>
  <c r="E26" i="2" s="1"/>
  <c r="F26" i="2" a="1"/>
  <c r="F26" i="2" s="1"/>
  <c r="D27" i="2" a="1"/>
  <c r="D27" i="2" s="1"/>
  <c r="E27" i="2" a="1"/>
  <c r="E27" i="2" s="1"/>
  <c r="F27" i="2" a="1"/>
  <c r="F27" i="2" s="1"/>
  <c r="D28" i="2" a="1"/>
  <c r="D28" i="2" s="1"/>
  <c r="E28" i="2" a="1"/>
  <c r="E28" i="2" s="1"/>
  <c r="F28" i="2" a="1"/>
  <c r="F28" i="2" s="1"/>
  <c r="D29" i="2" a="1"/>
  <c r="D29" i="2" s="1"/>
  <c r="E29" i="2" a="1"/>
  <c r="E29" i="2" s="1"/>
  <c r="F29" i="2" a="1"/>
  <c r="F29" i="2" s="1"/>
  <c r="D30" i="2" a="1"/>
  <c r="D30" i="2" s="1"/>
  <c r="C30" i="2" s="1"/>
  <c r="E30" i="2" a="1"/>
  <c r="E30" i="2" s="1"/>
  <c r="F30" i="2" a="1"/>
  <c r="F30" i="2" s="1"/>
  <c r="D31" i="2" a="1"/>
  <c r="D31" i="2" s="1"/>
  <c r="C31" i="2" s="1"/>
  <c r="E31" i="2" a="1"/>
  <c r="E31" i="2" s="1"/>
  <c r="F31" i="2" a="1"/>
  <c r="F31" i="2" s="1"/>
  <c r="D32" i="2" a="1"/>
  <c r="D32" i="2" s="1"/>
  <c r="C32" i="2" s="1"/>
  <c r="E32" i="2" a="1"/>
  <c r="E32" i="2" s="1"/>
  <c r="F32" i="2" a="1"/>
  <c r="F32" i="2" s="1"/>
  <c r="D33" i="2" a="1"/>
  <c r="D33" i="2" s="1"/>
  <c r="C33" i="2" s="1"/>
  <c r="E33" i="2" a="1"/>
  <c r="E33" i="2" s="1"/>
  <c r="F33" i="2" a="1"/>
  <c r="F33" i="2" s="1"/>
  <c r="D34" i="2" a="1"/>
  <c r="D34" i="2" s="1"/>
  <c r="C34" i="2" s="1"/>
  <c r="E34" i="2" a="1"/>
  <c r="E34" i="2" s="1"/>
  <c r="F34" i="2" a="1"/>
  <c r="F34" i="2" s="1"/>
  <c r="D35" i="2" a="1"/>
  <c r="D35" i="2" s="1"/>
  <c r="C35" i="2" s="1"/>
  <c r="E35" i="2" a="1"/>
  <c r="E35" i="2" s="1"/>
  <c r="F35" i="2" a="1"/>
  <c r="F35" i="2" s="1"/>
  <c r="D36" i="2" a="1"/>
  <c r="D36" i="2" s="1"/>
  <c r="C36" i="2" s="1"/>
  <c r="E36" i="2" a="1"/>
  <c r="E36" i="2" s="1"/>
  <c r="F36" i="2" a="1"/>
  <c r="F36" i="2" s="1"/>
  <c r="E12" i="2" a="1"/>
  <c r="E12" i="2" s="1"/>
  <c r="F12" i="2" a="1"/>
  <c r="F12" i="2" s="1"/>
  <c r="C13" i="2" l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G12" i="2" l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N2" i="1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N43" i="1" l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4" i="1"/>
  <c r="N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<sst xmlns="http://schemas.openxmlformats.org/spreadsheetml/2006/main" count="356" uniqueCount="92">
  <si>
    <t>م</t>
  </si>
  <si>
    <t>اسم  التلميذ</t>
  </si>
  <si>
    <t>النوع</t>
  </si>
  <si>
    <t>الحالة</t>
  </si>
  <si>
    <t>الفصل</t>
  </si>
  <si>
    <t>اختر  الفصل</t>
  </si>
  <si>
    <t>1/1</t>
  </si>
  <si>
    <t>الصف  الأول  الاعدادى</t>
  </si>
  <si>
    <t>للعام  الدراسى  2020 -2021م</t>
  </si>
  <si>
    <t>االديانة</t>
  </si>
  <si>
    <t>بنون</t>
  </si>
  <si>
    <t xml:space="preserve">بنات </t>
  </si>
  <si>
    <t>2/1</t>
  </si>
  <si>
    <t>اسم  الفصل</t>
  </si>
  <si>
    <t>مستجد</t>
  </si>
  <si>
    <t>الديانة</t>
  </si>
  <si>
    <t>مسلم</t>
  </si>
  <si>
    <t>ذكر</t>
  </si>
  <si>
    <t>انثى</t>
  </si>
  <si>
    <t xml:space="preserve"> رقم الفصل</t>
  </si>
  <si>
    <t xml:space="preserve">مدرسة  :  </t>
  </si>
  <si>
    <t xml:space="preserve">محافظة : </t>
  </si>
  <si>
    <t xml:space="preserve">إدارة  :  </t>
  </si>
  <si>
    <t>الاســـــــــــــــــــم</t>
  </si>
  <si>
    <t>الاســــــــــــــــــــــــــم</t>
  </si>
  <si>
    <t>احمد شريف محمد المالكى</t>
  </si>
  <si>
    <t>أحمد فتوح أحمد سمك</t>
  </si>
  <si>
    <t>احمد محمد حسن يوسف على عبد ربه</t>
  </si>
  <si>
    <t>أحمد محمود رجب ابوعبده</t>
  </si>
  <si>
    <t>خالد رضا زاهر احمد</t>
  </si>
  <si>
    <t>عبد الرحمن احمد عبد الرؤف بسيونى الخولى</t>
  </si>
  <si>
    <t>عمر احمد السيد عبد الهادى على موسى</t>
  </si>
  <si>
    <t>عمر احمد نصر محمد عبد الحفيظ عايد</t>
  </si>
  <si>
    <t>عمر حسين صادق على</t>
  </si>
  <si>
    <t>عمر سامح عبد الفتاح احمد رمضان</t>
  </si>
  <si>
    <t>عمر محمد السيد محمد وهيب</t>
  </si>
  <si>
    <t>عمر محمد عزت عبد الوهاب الشريف</t>
  </si>
  <si>
    <t>لؤى محمد رشاد محجوب</t>
  </si>
  <si>
    <t>مازن محمد عبدالنبى كامل</t>
  </si>
  <si>
    <t>مالك احمد السيد سيد احمد البابلى</t>
  </si>
  <si>
    <t>محمد السيد المحمدى زيان</t>
  </si>
  <si>
    <t>محمد سمير صبرى جاد الحق برهومه</t>
  </si>
  <si>
    <t>محمد عبد الوهاب السيد عبد الوهاب دراز</t>
  </si>
  <si>
    <t>الاء المحمدى الدسوقى مصطفى ابو شنادى</t>
  </si>
  <si>
    <t>ايتن طارق حسن محمد فره</t>
  </si>
  <si>
    <t>أيسن انور مرسى مرسى</t>
  </si>
  <si>
    <t>ايمى شريف محمد المالكى</t>
  </si>
  <si>
    <t>بتول نادر عبدالله عبدالله</t>
  </si>
  <si>
    <t>بسمله عادل محمود فؤاد محمود</t>
  </si>
  <si>
    <t>بسمه هانى محمد ابراهيم محمد</t>
  </si>
  <si>
    <t>تاليا طارق محمد احمد مقرونه</t>
  </si>
  <si>
    <t>جنى محمد على محمد العجيزى</t>
  </si>
  <si>
    <t>جودى احمد محمد السيد الهمشرى</t>
  </si>
  <si>
    <t>رودينا ايهاب كمال ابوالمكارم</t>
  </si>
  <si>
    <t>ريماس احمد محمود العطار</t>
  </si>
  <si>
    <t>ساندى احمد محمد جلال على زلط</t>
  </si>
  <si>
    <t>محمد مجدى ابراهيم مرسى</t>
  </si>
  <si>
    <t>محمد مصطفى عباس عباس</t>
  </si>
  <si>
    <t>محمد هانى رمضان احمد على البسطويسى</t>
  </si>
  <si>
    <t>محمد وائل فوزى محمد رمضان</t>
  </si>
  <si>
    <t>مروان شريف السيد جعيصه</t>
  </si>
  <si>
    <t>مروان محمود صبحى القط</t>
  </si>
  <si>
    <t>مصطفى احمد مصطفى حسن شرشر</t>
  </si>
  <si>
    <t>معاذ عبدالله حسين الصولى</t>
  </si>
  <si>
    <t>مؤمن وائل عبد العزيز محمود نصار</t>
  </si>
  <si>
    <t>مؤيد محمد السيد عيد</t>
  </si>
  <si>
    <t>نور شريف حسن السعيد حدوه</t>
  </si>
  <si>
    <t>نورالدين محمود حسن العيسوى</t>
  </si>
  <si>
    <t>ياسين محمد احمد ابراهيم سلام</t>
  </si>
  <si>
    <t>ياسين محمد سعيد محمد الشال</t>
  </si>
  <si>
    <t>يوسف احمد محمد صفوت محمد فرج</t>
  </si>
  <si>
    <t>يوسف محمد شلبى رجب</t>
  </si>
  <si>
    <t>يوسف مصطفى عبد العال السنباوى</t>
  </si>
  <si>
    <t>يوسف معتز محمد احمد الاصيل</t>
  </si>
  <si>
    <t>سجده احمد ابراهيم مصطفى نصار</t>
  </si>
  <si>
    <t>سجده محمد ابراهيم خالد بلال</t>
  </si>
  <si>
    <t>سلمى احمد السيد حامد يونس</t>
  </si>
  <si>
    <t>سلمى عبدالفتاح سعيد عبدالسلام</t>
  </si>
  <si>
    <t>فريده احمد السيد محمد</t>
  </si>
  <si>
    <t>كنزى محمد جلال أبو المجد</t>
  </si>
  <si>
    <t>لارا حازم السيد كامل السيد غلاب</t>
  </si>
  <si>
    <t>لمار خالد رفعت البيلى</t>
  </si>
  <si>
    <t>ليلى ابراهيم سعد عبد الطيف بيومى</t>
  </si>
  <si>
    <t>مريم السيد المحمدى زيان</t>
  </si>
  <si>
    <t>مريم علاء الدين صابر محمد سيد احمد</t>
  </si>
  <si>
    <t>مهاد محمد جابر طه</t>
  </si>
  <si>
    <t>موده على ابراهيم صيام</t>
  </si>
  <si>
    <t>ميرنا احمد محمد محمد الميهى</t>
  </si>
  <si>
    <t>ندى احمد محمد صفوت محمد فرج</t>
  </si>
  <si>
    <t>هنا حسن مصطفى ابوقوره</t>
  </si>
  <si>
    <t>يوانا اميل سمير جرجس</t>
  </si>
  <si>
    <t>مسيحى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</si>
</sst>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ج.م.‏&quot;\ * #,##0_-;_-&quot;ج.م.‏&quot;\ * #,##0\-;_-&quot;ج.م.‏&quot;\ * &quot;-&quot;_-;_-@_-"/>
    <numFmt numFmtId="165" formatCode="_-&quot;ج.م.‏&quot;\ * #,##0.00_-;_-&quot;ج.م.‏&quot;\ * #,##0.00\-;_-&quot;ج.م.‏&quot;\ * &quot;-&quot;??_-;_-@_-"/>
  </numFmts>
  <fonts count="33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0"/>
      <name val="Arial"/>
      <family val="2"/>
    </font>
    <font>
      <b/>
      <sz val="11"/>
      <color indexed="8"/>
      <name val="Calibri"/>
      <family val="2"/>
      <charset val="178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  <charset val="178"/>
    </font>
    <font>
      <sz val="11"/>
      <color indexed="8"/>
      <name val="Arial"/>
      <family val="2"/>
    </font>
    <font>
      <b/>
      <sz val="18"/>
      <color indexed="62"/>
      <name val="Cambria"/>
      <family val="2"/>
      <charset val="178"/>
    </font>
    <font>
      <sz val="10"/>
      <color indexed="8"/>
      <name val="MS Sans Serif"/>
      <family val="2"/>
      <charset val="178"/>
    </font>
    <font>
      <b/>
      <sz val="28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22"/>
      <color theme="0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20"/>
      <color theme="1"/>
      <name val="(AH) Manal Black"/>
      <charset val="178"/>
    </font>
    <font>
      <b/>
      <sz val="24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4"/>
      <color indexed="8"/>
      <name val="Arial"/>
      <family val="2"/>
    </font>
    <font>
      <b/>
      <sz val="24"/>
      <color rgb="FFC0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name val="Arial"/>
      <family val="2"/>
    </font>
    <font>
      <sz val="18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b/>
      <sz val="18"/>
      <color theme="1"/>
      <name val="(AH) Manal Black"/>
      <charset val="178"/>
    </font>
    <font>
      <sz val="18"/>
      <color theme="1"/>
      <name val="(AH) Manal Black"/>
      <charset val="178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5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3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3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4" fillId="0" borderId="0" applyNumberFormat="0"/>
    <xf numFmtId="0" fontId="4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60">
    <xf numFmtId="0" fontId="0" fillId="0" borderId="0" xfId="0"/>
    <xf numFmtId="0" fontId="12" fillId="0" borderId="0" xfId="0" applyFont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16" fillId="13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7" fillId="0" borderId="4" xfId="0" applyFont="1" applyBorder="1"/>
    <xf numFmtId="0" fontId="0" fillId="0" borderId="0" xfId="0" applyBorder="1"/>
    <xf numFmtId="0" fontId="0" fillId="0" borderId="5" xfId="0" applyBorder="1"/>
    <xf numFmtId="0" fontId="17" fillId="0" borderId="0" xfId="0" applyFont="1" applyBorder="1"/>
    <xf numFmtId="0" fontId="12" fillId="0" borderId="0" xfId="0" applyFont="1" applyBorder="1" applyAlignment="1">
      <alignment horizontal="center" vertical="center"/>
    </xf>
    <xf numFmtId="0" fontId="0" fillId="0" borderId="4" xfId="0" applyBorder="1"/>
    <xf numFmtId="0" fontId="18" fillId="14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NumberFormat="1" applyBorder="1" applyAlignment="1">
      <alignment horizontal="center" vertical="center" readingOrder="2"/>
    </xf>
    <xf numFmtId="0" fontId="23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49" fontId="22" fillId="13" borderId="0" xfId="0" applyNumberFormat="1" applyFont="1" applyFill="1" applyAlignment="1">
      <alignment horizontal="center" vertical="center"/>
    </xf>
    <xf numFmtId="0" fontId="13" fillId="16" borderId="0" xfId="0" applyFont="1" applyFill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vertical="center" shrinkToFit="1" readingOrder="2"/>
    </xf>
    <xf numFmtId="0" fontId="24" fillId="0" borderId="12" xfId="0" applyFont="1" applyBorder="1" applyAlignment="1">
      <alignment horizontal="right" shrinkToFit="1" readingOrder="2"/>
    </xf>
    <xf numFmtId="0" fontId="24" fillId="0" borderId="13" xfId="0" applyFont="1" applyBorder="1" applyAlignment="1">
      <alignment horizontal="right" shrinkToFit="1" readingOrder="2"/>
    </xf>
    <xf numFmtId="0" fontId="24" fillId="0" borderId="13" xfId="0" applyFont="1" applyBorder="1" applyAlignment="1">
      <alignment vertical="center" shrinkToFit="1" readingOrder="2"/>
    </xf>
    <xf numFmtId="0" fontId="24" fillId="0" borderId="12" xfId="0" applyFont="1" applyBorder="1" applyAlignment="1">
      <alignment vertical="center" shrinkToFit="1" readingOrder="2"/>
    </xf>
    <xf numFmtId="0" fontId="24" fillId="0" borderId="14" xfId="0" applyFont="1" applyBorder="1" applyAlignment="1">
      <alignment vertical="center" shrinkToFit="1" readingOrder="2"/>
    </xf>
    <xf numFmtId="0" fontId="24" fillId="0" borderId="15" xfId="0" applyFont="1" applyBorder="1" applyAlignment="1">
      <alignment horizontal="right" shrinkToFit="1" readingOrder="2"/>
    </xf>
    <xf numFmtId="0" fontId="24" fillId="0" borderId="15" xfId="0" applyFont="1" applyBorder="1" applyAlignment="1">
      <alignment vertical="center" shrinkToFit="1" readingOrder="2"/>
    </xf>
    <xf numFmtId="0" fontId="24" fillId="0" borderId="16" xfId="0" applyFont="1" applyBorder="1" applyAlignment="1">
      <alignment horizontal="right" shrinkToFit="1" readingOrder="2"/>
    </xf>
    <xf numFmtId="0" fontId="19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9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Border="1"/>
    <xf numFmtId="0" fontId="30" fillId="0" borderId="0" xfId="0" applyFont="1" applyBorder="1"/>
    <xf numFmtId="0" fontId="20" fillId="15" borderId="9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/>
    </xf>
    <xf numFmtId="0" fontId="21" fillId="0" borderId="9" xfId="1" applyFont="1" applyBorder="1" applyAlignment="1">
      <alignment horizontal="center" vertical="center" shrinkToFit="1" readingOrder="2"/>
    </xf>
    <xf numFmtId="0" fontId="0" fillId="0" borderId="9" xfId="0" applyBorder="1"/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9" fillId="0" borderId="0" xfId="0" applyFont="1" applyBorder="1" applyAlignment="1">
      <alignment horizontal="right"/>
    </xf>
    <xf numFmtId="0" fontId="26" fillId="14" borderId="6" xfId="0" applyFont="1" applyFill="1" applyBorder="1" applyAlignment="1">
      <alignment horizontal="center" vertical="center"/>
    </xf>
    <xf numFmtId="0" fontId="26" fillId="14" borderId="7" xfId="0" applyFont="1" applyFill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horizontal="center" vertical="center"/>
    </xf>
    <xf numFmtId="0" fontId="27" fillId="14" borderId="2" xfId="0" applyFont="1" applyFill="1" applyBorder="1" applyAlignment="1">
      <alignment horizontal="center" vertical="center"/>
    </xf>
    <xf numFmtId="0" fontId="27" fillId="14" borderId="3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12" fillId="14" borderId="2" xfId="0" applyFont="1" applyFill="1" applyBorder="1" applyAlignment="1">
      <alignment horizontal="center" vertical="center"/>
    </xf>
    <xf numFmtId="0" fontId="12" fillId="14" borderId="3" xfId="0" applyFont="1" applyFill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/>
    </xf>
  </cellXfs>
  <cellStyles count="53">
    <cellStyle name="Accent1 - 20%" xfId="2" xr:uid="{00000000-0005-0000-0000-000000000000}"/>
    <cellStyle name="Accent1 - 40%" xfId="3" xr:uid="{00000000-0005-0000-0000-000001000000}"/>
    <cellStyle name="Accent1 - 60%" xfId="4" xr:uid="{00000000-0005-0000-0000-000002000000}"/>
    <cellStyle name="Accent2 - 20%" xfId="5" xr:uid="{00000000-0005-0000-0000-000003000000}"/>
    <cellStyle name="Accent2 - 40%" xfId="6" xr:uid="{00000000-0005-0000-0000-000004000000}"/>
    <cellStyle name="Accent2 - 60%" xfId="7" xr:uid="{00000000-0005-0000-0000-000005000000}"/>
    <cellStyle name="Accent3 - 20%" xfId="8" xr:uid="{00000000-0005-0000-0000-000006000000}"/>
    <cellStyle name="Accent3 - 40%" xfId="9" xr:uid="{00000000-0005-0000-0000-000007000000}"/>
    <cellStyle name="Accent3 - 60%" xfId="10" xr:uid="{00000000-0005-0000-0000-000008000000}"/>
    <cellStyle name="Accent4 - 20%" xfId="11" xr:uid="{00000000-0005-0000-0000-000009000000}"/>
    <cellStyle name="Accent4 - 40%" xfId="12" xr:uid="{00000000-0005-0000-0000-00000A000000}"/>
    <cellStyle name="Accent4 - 60%" xfId="13" xr:uid="{00000000-0005-0000-0000-00000B000000}"/>
    <cellStyle name="Accent5 - 20%" xfId="14" xr:uid="{00000000-0005-0000-0000-00000C000000}"/>
    <cellStyle name="Accent5 - 40%" xfId="15" xr:uid="{00000000-0005-0000-0000-00000D000000}"/>
    <cellStyle name="Accent5 - 60%" xfId="16" xr:uid="{00000000-0005-0000-0000-00000E000000}"/>
    <cellStyle name="Accent6 - 20%" xfId="17" xr:uid="{00000000-0005-0000-0000-00000F000000}"/>
    <cellStyle name="Accent6 - 40%" xfId="18" xr:uid="{00000000-0005-0000-0000-000010000000}"/>
    <cellStyle name="Accent6 - 60%" xfId="19" xr:uid="{00000000-0005-0000-0000-000011000000}"/>
    <cellStyle name="Comma 2" xfId="20" xr:uid="{00000000-0005-0000-0000-000012000000}"/>
    <cellStyle name="Comma 3" xfId="21" xr:uid="{00000000-0005-0000-0000-000013000000}"/>
    <cellStyle name="Comma 4" xfId="22" xr:uid="{00000000-0005-0000-0000-000014000000}"/>
    <cellStyle name="Emphasis 1" xfId="23" xr:uid="{00000000-0005-0000-0000-000015000000}"/>
    <cellStyle name="Emphasis 2" xfId="24" xr:uid="{00000000-0005-0000-0000-000016000000}"/>
    <cellStyle name="Hyperlink 2" xfId="25" xr:uid="{00000000-0005-0000-0000-000017000000}"/>
    <cellStyle name="Normal" xfId="0" builtinId="0"/>
    <cellStyle name="Normal 10" xfId="26" xr:uid="{00000000-0005-0000-0000-000019000000}"/>
    <cellStyle name="Normal 11" xfId="1" xr:uid="{00000000-0005-0000-0000-00001A000000}"/>
    <cellStyle name="Normal 13" xfId="27" xr:uid="{00000000-0005-0000-0000-00001B000000}"/>
    <cellStyle name="Normal 2" xfId="28" xr:uid="{00000000-0005-0000-0000-00001C000000}"/>
    <cellStyle name="Normal 2 2" xfId="29" xr:uid="{00000000-0005-0000-0000-00001D000000}"/>
    <cellStyle name="Normal 2 2 2" xfId="30" xr:uid="{00000000-0005-0000-0000-00001E000000}"/>
    <cellStyle name="Normal 2 3" xfId="31" xr:uid="{00000000-0005-0000-0000-00001F000000}"/>
    <cellStyle name="Normal 2 3 2" xfId="32" xr:uid="{00000000-0005-0000-0000-000020000000}"/>
    <cellStyle name="Normal 2 4" xfId="33" xr:uid="{00000000-0005-0000-0000-000021000000}"/>
    <cellStyle name="Normal 3" xfId="34" xr:uid="{00000000-0005-0000-0000-000022000000}"/>
    <cellStyle name="Normal 3 2" xfId="35" xr:uid="{00000000-0005-0000-0000-000023000000}"/>
    <cellStyle name="Normal 3 2 2" xfId="36" xr:uid="{00000000-0005-0000-0000-000024000000}"/>
    <cellStyle name="Normal 3 3" xfId="37" xr:uid="{00000000-0005-0000-0000-000025000000}"/>
    <cellStyle name="Normal 3_الصف  الخامس 2011-2012" xfId="38" xr:uid="{00000000-0005-0000-0000-000026000000}"/>
    <cellStyle name="Normal 4" xfId="39" xr:uid="{00000000-0005-0000-0000-000027000000}"/>
    <cellStyle name="Normal 4 2" xfId="40" xr:uid="{00000000-0005-0000-0000-000028000000}"/>
    <cellStyle name="Normal 5" xfId="41" xr:uid="{00000000-0005-0000-0000-000029000000}"/>
    <cellStyle name="Normal 5 2" xfId="42" xr:uid="{00000000-0005-0000-0000-00002A000000}"/>
    <cellStyle name="Normal 6" xfId="43" xr:uid="{00000000-0005-0000-0000-00002B000000}"/>
    <cellStyle name="Normal 7" xfId="44" xr:uid="{00000000-0005-0000-0000-00002C000000}"/>
    <cellStyle name="Normal 8" xfId="45" xr:uid="{00000000-0005-0000-0000-00002D000000}"/>
    <cellStyle name="Normal 9" xfId="46" xr:uid="{00000000-0005-0000-0000-00002E000000}"/>
    <cellStyle name="Percent 2" xfId="47" xr:uid="{00000000-0005-0000-0000-00002F000000}"/>
    <cellStyle name="Percent 3" xfId="48" xr:uid="{00000000-0005-0000-0000-000030000000}"/>
    <cellStyle name="Sheet Title" xfId="49" xr:uid="{00000000-0005-0000-0000-000031000000}"/>
    <cellStyle name="عادي_ورقة1" xfId="50" xr:uid="{00000000-0005-0000-0000-000032000000}"/>
    <cellStyle name="عملة [0]_كشوف " xfId="51" xr:uid="{00000000-0005-0000-0000-000033000000}"/>
    <cellStyle name="عملة_كشوف 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8"/>
  <sheetViews>
    <sheetView rightToLeft="1" workbookViewId="0">
      <selection activeCell="B3" sqref="B3"/>
    </sheetView>
  </sheetViews>
  <sheetFormatPr defaultRowHeight="34.5"/>
  <cols>
    <col min="1" max="1" width="5.375" customWidth="1"/>
    <col min="2" max="2" width="28.625" customWidth="1"/>
    <col min="3" max="3" width="6.875" style="35" customWidth="1"/>
    <col min="4" max="4" width="7.25" style="18" customWidth="1"/>
    <col min="5" max="5" width="10.625" style="39" customWidth="1"/>
    <col min="7" max="7" width="17.125" style="38" customWidth="1"/>
    <col min="11" max="11" width="9.75" customWidth="1"/>
    <col min="12" max="12" width="5.5" customWidth="1"/>
    <col min="13" max="13" width="9.875" customWidth="1"/>
    <col min="14" max="14" width="17.25" customWidth="1"/>
    <col min="15" max="15" width="9" style="18"/>
  </cols>
  <sheetData>
    <row r="1" spans="1:19" s="16" customFormat="1" ht="22.5" customHeight="1">
      <c r="A1" s="16">
        <v>1</v>
      </c>
      <c r="B1" s="16">
        <v>2</v>
      </c>
      <c r="C1" s="32">
        <v>3</v>
      </c>
      <c r="D1" s="21">
        <v>4</v>
      </c>
      <c r="E1" s="16">
        <v>5</v>
      </c>
      <c r="F1" s="16">
        <v>6</v>
      </c>
      <c r="G1" s="1">
        <v>7</v>
      </c>
      <c r="H1" s="16">
        <v>8</v>
      </c>
      <c r="I1" s="16">
        <v>9</v>
      </c>
      <c r="J1" s="16">
        <v>10</v>
      </c>
      <c r="K1" s="16">
        <v>11</v>
      </c>
      <c r="N1" s="20" t="s">
        <v>13</v>
      </c>
    </row>
    <row r="2" spans="1:19" ht="25.5" customHeight="1">
      <c r="A2" s="18" t="s">
        <v>0</v>
      </c>
      <c r="B2" s="18" t="s">
        <v>1</v>
      </c>
      <c r="C2" s="35" t="s">
        <v>2</v>
      </c>
      <c r="D2" s="18" t="s">
        <v>15</v>
      </c>
      <c r="E2" s="18" t="s">
        <v>3</v>
      </c>
      <c r="F2" s="18" t="s">
        <v>4</v>
      </c>
      <c r="G2" s="37" t="s">
        <v>19</v>
      </c>
      <c r="H2" s="18"/>
      <c r="I2" s="18"/>
      <c r="J2" s="18"/>
      <c r="K2" s="18"/>
      <c r="L2" s="18"/>
      <c r="M2" s="16"/>
      <c r="N2" s="19" t="str">
        <f>'القوائم '!K6</f>
        <v>2/1</v>
      </c>
      <c r="O2"/>
      <c r="S2" s="14" t="str">
        <f>"1/1"</f>
        <v>1/1</v>
      </c>
    </row>
    <row r="3" spans="1:19">
      <c r="A3">
        <v>1</v>
      </c>
      <c r="B3" s="33" t="s">
        <v>25</v>
      </c>
      <c r="C3" s="36" t="s">
        <v>17</v>
      </c>
      <c r="D3" s="18" t="s">
        <v>16</v>
      </c>
      <c r="E3" s="39" t="s">
        <v>14</v>
      </c>
      <c r="F3" s="17" t="s">
        <v>6</v>
      </c>
      <c r="G3" s="38">
        <v>1</v>
      </c>
      <c r="N3" s="15" t="str">
        <f>IF(F3=$N$2,COUNTIF($F3:F$3,$N$2),"")</f>
        <v/>
      </c>
      <c r="O3" s="18">
        <v>1</v>
      </c>
      <c r="S3" s="14" t="str">
        <f>"2/1"</f>
        <v>2/1</v>
      </c>
    </row>
    <row r="4" spans="1:19">
      <c r="A4">
        <v>2</v>
      </c>
      <c r="B4" s="33" t="s">
        <v>26</v>
      </c>
      <c r="C4" s="36" t="s">
        <v>17</v>
      </c>
      <c r="D4" s="18" t="s">
        <v>16</v>
      </c>
      <c r="E4" s="39" t="s">
        <v>14</v>
      </c>
      <c r="F4" s="22" t="s">
        <v>6</v>
      </c>
      <c r="G4" s="38">
        <v>1</v>
      </c>
      <c r="H4" s="8"/>
      <c r="I4" s="8"/>
      <c r="J4" s="8"/>
      <c r="K4" s="8"/>
      <c r="L4" s="8"/>
      <c r="N4" s="15" t="str">
        <f>IF(F4=$N$2,COUNTIF($F$3:F4,$N$2),"")</f>
        <v/>
      </c>
      <c r="O4" s="18">
        <v>1</v>
      </c>
      <c r="S4" s="14" t="str">
        <f>"3/1"</f>
        <v>3/1</v>
      </c>
    </row>
    <row r="5" spans="1:19">
      <c r="A5" s="34">
        <v>3</v>
      </c>
      <c r="B5" s="33" t="s">
        <v>27</v>
      </c>
      <c r="C5" s="36" t="s">
        <v>17</v>
      </c>
      <c r="D5" s="18" t="s">
        <v>16</v>
      </c>
      <c r="E5" s="39" t="s">
        <v>14</v>
      </c>
      <c r="F5" s="17" t="s">
        <v>6</v>
      </c>
      <c r="G5" s="38">
        <v>1</v>
      </c>
      <c r="N5" s="15" t="str">
        <f>IF(F5=$N$2,COUNTIF($F$3:F5,$N$2),"")</f>
        <v/>
      </c>
      <c r="O5" s="18">
        <v>1</v>
      </c>
      <c r="S5" s="14" t="str">
        <f>"4/1"</f>
        <v>4/1</v>
      </c>
    </row>
    <row r="6" spans="1:19">
      <c r="A6" s="34">
        <v>4</v>
      </c>
      <c r="B6" s="33" t="s">
        <v>28</v>
      </c>
      <c r="C6" s="36" t="s">
        <v>17</v>
      </c>
      <c r="D6" s="18" t="s">
        <v>16</v>
      </c>
      <c r="E6" s="39" t="s">
        <v>14</v>
      </c>
      <c r="F6" s="17" t="s">
        <v>6</v>
      </c>
      <c r="G6" s="38">
        <v>1</v>
      </c>
      <c r="N6" s="15" t="str">
        <f>IF(F6=$N$2,COUNTIF($F$3:F6,$N$2),"")</f>
        <v/>
      </c>
      <c r="O6" s="18">
        <v>1</v>
      </c>
      <c r="S6" s="14" t="str">
        <f>"5/1"</f>
        <v>5/1</v>
      </c>
    </row>
    <row r="7" spans="1:19">
      <c r="A7" s="34">
        <v>5</v>
      </c>
      <c r="B7" s="33" t="s">
        <v>29</v>
      </c>
      <c r="C7" s="36" t="s">
        <v>17</v>
      </c>
      <c r="D7" s="18" t="s">
        <v>16</v>
      </c>
      <c r="E7" s="39" t="s">
        <v>14</v>
      </c>
      <c r="F7" s="17" t="s">
        <v>6</v>
      </c>
      <c r="G7" s="38">
        <v>1</v>
      </c>
      <c r="N7" s="15" t="str">
        <f>IF(F7=$N$2,COUNTIF($F$3:F7,$N$2),"")</f>
        <v/>
      </c>
      <c r="O7" s="18">
        <v>1</v>
      </c>
      <c r="S7" s="14" t="str">
        <f>"6/1"</f>
        <v>6/1</v>
      </c>
    </row>
    <row r="8" spans="1:19">
      <c r="A8" s="34">
        <v>6</v>
      </c>
      <c r="B8" s="33" t="s">
        <v>30</v>
      </c>
      <c r="C8" s="36" t="s">
        <v>17</v>
      </c>
      <c r="D8" s="18" t="s">
        <v>16</v>
      </c>
      <c r="E8" s="39" t="s">
        <v>14</v>
      </c>
      <c r="F8" s="17" t="s">
        <v>6</v>
      </c>
      <c r="G8" s="38">
        <v>1</v>
      </c>
      <c r="N8" s="15" t="str">
        <f>IF(F8=$N$2,COUNTIF($F$3:F8,$N$2),"")</f>
        <v/>
      </c>
      <c r="O8" s="18">
        <v>1</v>
      </c>
      <c r="S8" s="14" t="str">
        <f>"7/1"</f>
        <v>7/1</v>
      </c>
    </row>
    <row r="9" spans="1:19">
      <c r="A9" s="34">
        <v>7</v>
      </c>
      <c r="B9" s="33" t="s">
        <v>31</v>
      </c>
      <c r="C9" s="36" t="s">
        <v>17</v>
      </c>
      <c r="D9" s="18" t="s">
        <v>16</v>
      </c>
      <c r="E9" s="39" t="s">
        <v>14</v>
      </c>
      <c r="F9" s="17" t="s">
        <v>6</v>
      </c>
      <c r="G9" s="38">
        <v>1</v>
      </c>
      <c r="N9" s="15" t="str">
        <f>IF(F9=$N$2,COUNTIF($F$3:F9,$N$2),"")</f>
        <v/>
      </c>
      <c r="O9" s="18">
        <v>1</v>
      </c>
      <c r="S9" s="14" t="str">
        <f>"8/1"</f>
        <v>8/1</v>
      </c>
    </row>
    <row r="10" spans="1:19">
      <c r="A10" s="34">
        <v>8</v>
      </c>
      <c r="B10" s="33" t="s">
        <v>32</v>
      </c>
      <c r="C10" s="36" t="s">
        <v>17</v>
      </c>
      <c r="D10" s="18" t="s">
        <v>16</v>
      </c>
      <c r="E10" s="39" t="s">
        <v>14</v>
      </c>
      <c r="F10" s="17" t="s">
        <v>6</v>
      </c>
      <c r="G10" s="38">
        <v>1</v>
      </c>
      <c r="N10" s="15" t="str">
        <f>IF(F10=$N$2,COUNTIF($F$3:F10,$N$2),"")</f>
        <v/>
      </c>
      <c r="O10" s="18">
        <v>1</v>
      </c>
      <c r="S10" s="14" t="str">
        <f>"9/1"</f>
        <v>9/1</v>
      </c>
    </row>
    <row r="11" spans="1:19">
      <c r="A11" s="34">
        <v>9</v>
      </c>
      <c r="B11" s="33" t="s">
        <v>33</v>
      </c>
      <c r="C11" s="36" t="s">
        <v>17</v>
      </c>
      <c r="D11" s="18" t="s">
        <v>16</v>
      </c>
      <c r="E11" s="39" t="s">
        <v>14</v>
      </c>
      <c r="F11" s="17" t="s">
        <v>6</v>
      </c>
      <c r="G11" s="38">
        <v>1</v>
      </c>
      <c r="N11" s="15" t="str">
        <f>IF(F11=$N$2,COUNTIF($F$3:F11,$N$2),"")</f>
        <v/>
      </c>
      <c r="O11" s="18">
        <v>1</v>
      </c>
      <c r="S11" s="14" t="str">
        <f>"10/1"</f>
        <v>10/1</v>
      </c>
    </row>
    <row r="12" spans="1:19">
      <c r="A12" s="34">
        <v>10</v>
      </c>
      <c r="B12" s="33" t="s">
        <v>34</v>
      </c>
      <c r="C12" s="36" t="s">
        <v>17</v>
      </c>
      <c r="D12" s="18" t="s">
        <v>16</v>
      </c>
      <c r="E12" s="39" t="s">
        <v>14</v>
      </c>
      <c r="F12" s="17" t="s">
        <v>6</v>
      </c>
      <c r="G12" s="38">
        <v>1</v>
      </c>
      <c r="N12" s="15" t="str">
        <f>IF(F12=$N$2,COUNTIF($F$3:F12,$N$2),"")</f>
        <v/>
      </c>
      <c r="O12" s="18">
        <v>1</v>
      </c>
      <c r="S12" s="14" t="str">
        <f>"11/1"</f>
        <v>11/1</v>
      </c>
    </row>
    <row r="13" spans="1:19">
      <c r="A13" s="34">
        <v>11</v>
      </c>
      <c r="B13" s="33" t="s">
        <v>35</v>
      </c>
      <c r="C13" s="36" t="s">
        <v>17</v>
      </c>
      <c r="D13" s="18" t="s">
        <v>16</v>
      </c>
      <c r="E13" s="39" t="s">
        <v>14</v>
      </c>
      <c r="F13" s="17" t="s">
        <v>6</v>
      </c>
      <c r="G13" s="38">
        <v>1</v>
      </c>
      <c r="N13" s="15" t="str">
        <f>IF(F13=$N$2,COUNTIF($F$3:F13,$N$2),"")</f>
        <v/>
      </c>
      <c r="O13" s="18">
        <v>2</v>
      </c>
      <c r="S13" s="14" t="str">
        <f>"12/1"</f>
        <v>12/1</v>
      </c>
    </row>
    <row r="14" spans="1:19">
      <c r="A14" s="34">
        <v>12</v>
      </c>
      <c r="B14" s="33" t="s">
        <v>36</v>
      </c>
      <c r="C14" s="36" t="s">
        <v>17</v>
      </c>
      <c r="D14" s="18" t="s">
        <v>16</v>
      </c>
      <c r="E14" s="39" t="s">
        <v>14</v>
      </c>
      <c r="F14" s="17" t="s">
        <v>6</v>
      </c>
      <c r="G14" s="38">
        <v>1</v>
      </c>
      <c r="N14" s="15" t="str">
        <f>IF(F14=$N$2,COUNTIF($F$3:F14,$N$2),"")</f>
        <v/>
      </c>
      <c r="O14" s="18">
        <v>2</v>
      </c>
      <c r="S14" s="14" t="str">
        <f>"13/1"</f>
        <v>13/1</v>
      </c>
    </row>
    <row r="15" spans="1:19">
      <c r="A15" s="34">
        <v>13</v>
      </c>
      <c r="B15" s="33" t="s">
        <v>37</v>
      </c>
      <c r="C15" s="36" t="s">
        <v>17</v>
      </c>
      <c r="D15" s="18" t="s">
        <v>16</v>
      </c>
      <c r="E15" s="39" t="s">
        <v>14</v>
      </c>
      <c r="F15" s="17" t="s">
        <v>6</v>
      </c>
      <c r="G15" s="38">
        <v>1</v>
      </c>
      <c r="N15" s="15" t="str">
        <f>IF(F15=$N$2,COUNTIF($F$3:F15,$N$2),"")</f>
        <v/>
      </c>
      <c r="O15" s="18">
        <v>2</v>
      </c>
      <c r="S15" s="14" t="str">
        <f>"14/1"</f>
        <v>14/1</v>
      </c>
    </row>
    <row r="16" spans="1:19">
      <c r="A16" s="34">
        <v>14</v>
      </c>
      <c r="B16" s="33" t="s">
        <v>38</v>
      </c>
      <c r="C16" s="36" t="s">
        <v>17</v>
      </c>
      <c r="D16" s="18" t="s">
        <v>16</v>
      </c>
      <c r="E16" s="39" t="s">
        <v>14</v>
      </c>
      <c r="F16" s="17" t="s">
        <v>6</v>
      </c>
      <c r="G16" s="38">
        <v>1</v>
      </c>
      <c r="N16" s="15" t="str">
        <f>IF(F16=$N$2,COUNTIF($F$3:F16,$N$2),"")</f>
        <v/>
      </c>
      <c r="O16" s="18">
        <v>2</v>
      </c>
      <c r="S16" s="14" t="str">
        <f>"15/1"</f>
        <v>15/1</v>
      </c>
    </row>
    <row r="17" spans="1:19">
      <c r="A17" s="34">
        <v>15</v>
      </c>
      <c r="B17" s="33" t="s">
        <v>39</v>
      </c>
      <c r="C17" s="36" t="s">
        <v>17</v>
      </c>
      <c r="D17" s="18" t="s">
        <v>16</v>
      </c>
      <c r="E17" s="39" t="s">
        <v>14</v>
      </c>
      <c r="F17" s="17" t="s">
        <v>6</v>
      </c>
      <c r="G17" s="38">
        <v>1</v>
      </c>
      <c r="N17" s="15" t="str">
        <f>IF(F17=$N$2,COUNTIF($F$3:F17,$N$2),"")</f>
        <v/>
      </c>
      <c r="O17" s="18">
        <v>2</v>
      </c>
      <c r="S17" s="14" t="str">
        <f>"16/1"</f>
        <v>16/1</v>
      </c>
    </row>
    <row r="18" spans="1:19">
      <c r="A18" s="34">
        <v>16</v>
      </c>
      <c r="B18" s="33" t="s">
        <v>40</v>
      </c>
      <c r="C18" s="36" t="s">
        <v>17</v>
      </c>
      <c r="D18" s="18" t="s">
        <v>16</v>
      </c>
      <c r="E18" s="39" t="s">
        <v>14</v>
      </c>
      <c r="F18" s="17" t="s">
        <v>6</v>
      </c>
      <c r="G18" s="38">
        <v>1</v>
      </c>
      <c r="N18" s="15" t="str">
        <f>IF(F18=$N$2,COUNTIF($F$3:F18,$N$2),"")</f>
        <v/>
      </c>
      <c r="O18" s="18">
        <v>2</v>
      </c>
      <c r="S18" s="14" t="str">
        <f>"17/1"</f>
        <v>17/1</v>
      </c>
    </row>
    <row r="19" spans="1:19">
      <c r="A19" s="34">
        <v>17</v>
      </c>
      <c r="B19" s="33" t="s">
        <v>41</v>
      </c>
      <c r="C19" s="36" t="s">
        <v>17</v>
      </c>
      <c r="D19" s="18" t="s">
        <v>16</v>
      </c>
      <c r="E19" s="39" t="s">
        <v>14</v>
      </c>
      <c r="F19" s="17" t="s">
        <v>6</v>
      </c>
      <c r="G19" s="38">
        <v>1</v>
      </c>
      <c r="N19" s="15" t="str">
        <f>IF(F19=$N$2,COUNTIF($F$3:F19,$N$2),"")</f>
        <v/>
      </c>
      <c r="O19" s="18">
        <v>2</v>
      </c>
      <c r="S19" s="14" t="str">
        <f>"18/1"</f>
        <v>18/1</v>
      </c>
    </row>
    <row r="20" spans="1:19">
      <c r="A20" s="34">
        <v>18</v>
      </c>
      <c r="B20" s="33" t="s">
        <v>42</v>
      </c>
      <c r="C20" s="36" t="s">
        <v>17</v>
      </c>
      <c r="D20" s="18" t="s">
        <v>16</v>
      </c>
      <c r="E20" s="39" t="s">
        <v>14</v>
      </c>
      <c r="F20" s="17" t="s">
        <v>6</v>
      </c>
      <c r="G20" s="38">
        <v>1</v>
      </c>
      <c r="N20" s="15" t="str">
        <f>IF(F20=$N$2,COUNTIF($F$3:F20,$N$2),"")</f>
        <v/>
      </c>
      <c r="O20" s="18">
        <v>2</v>
      </c>
      <c r="S20" s="14" t="str">
        <f>"19/1"</f>
        <v>19/1</v>
      </c>
    </row>
    <row r="21" spans="1:19">
      <c r="A21" s="34">
        <v>19</v>
      </c>
      <c r="B21" s="33" t="s">
        <v>43</v>
      </c>
      <c r="C21" s="35" t="s">
        <v>18</v>
      </c>
      <c r="D21" s="18" t="s">
        <v>16</v>
      </c>
      <c r="E21" s="39" t="s">
        <v>14</v>
      </c>
      <c r="F21" s="17" t="s">
        <v>6</v>
      </c>
      <c r="G21" s="38">
        <v>1</v>
      </c>
      <c r="N21" s="15" t="str">
        <f>IF(F21=$N$2,COUNTIF($F$3:F21,$N$2),"")</f>
        <v/>
      </c>
      <c r="O21" s="18">
        <v>2</v>
      </c>
      <c r="S21" s="14" t="str">
        <f>"20/1"</f>
        <v>20/1</v>
      </c>
    </row>
    <row r="22" spans="1:19">
      <c r="A22" s="34">
        <v>20</v>
      </c>
      <c r="B22" s="33" t="s">
        <v>44</v>
      </c>
      <c r="C22" s="35" t="s">
        <v>18</v>
      </c>
      <c r="D22" s="18" t="s">
        <v>16</v>
      </c>
      <c r="E22" s="39" t="s">
        <v>14</v>
      </c>
      <c r="F22" s="17" t="s">
        <v>6</v>
      </c>
      <c r="G22" s="38">
        <v>1</v>
      </c>
      <c r="N22" s="15" t="str">
        <f>IF(F22=$N$2,COUNTIF($F$3:F22,$N$2),"")</f>
        <v/>
      </c>
      <c r="O22" s="18">
        <v>2</v>
      </c>
      <c r="S22" s="14" t="str">
        <f>"21/1"</f>
        <v>21/1</v>
      </c>
    </row>
    <row r="23" spans="1:19">
      <c r="A23" s="34">
        <v>21</v>
      </c>
      <c r="B23" s="33" t="s">
        <v>45</v>
      </c>
      <c r="C23" s="35" t="s">
        <v>18</v>
      </c>
      <c r="D23" s="18" t="s">
        <v>16</v>
      </c>
      <c r="E23" s="39" t="s">
        <v>14</v>
      </c>
      <c r="F23" s="17" t="s">
        <v>6</v>
      </c>
      <c r="G23" s="38">
        <v>1</v>
      </c>
      <c r="N23" s="15" t="str">
        <f>IF(F23=$N$2,COUNTIF($F$3:F23,$N$2),"")</f>
        <v/>
      </c>
      <c r="O23" s="18">
        <v>1</v>
      </c>
      <c r="S23" s="14" t="str">
        <f>"22/1"</f>
        <v>22/1</v>
      </c>
    </row>
    <row r="24" spans="1:19">
      <c r="A24" s="34">
        <v>22</v>
      </c>
      <c r="B24" s="33" t="s">
        <v>46</v>
      </c>
      <c r="C24" s="35" t="s">
        <v>18</v>
      </c>
      <c r="D24" s="18" t="s">
        <v>16</v>
      </c>
      <c r="E24" s="39" t="s">
        <v>14</v>
      </c>
      <c r="F24" s="17" t="s">
        <v>6</v>
      </c>
      <c r="G24" s="38">
        <v>1</v>
      </c>
      <c r="N24" s="15" t="str">
        <f>IF(F24=$N$2,COUNTIF($F$3:F24,$N$2),"")</f>
        <v/>
      </c>
      <c r="O24" s="18">
        <v>1</v>
      </c>
      <c r="S24" s="14" t="str">
        <f>"23/1"</f>
        <v>23/1</v>
      </c>
    </row>
    <row r="25" spans="1:19">
      <c r="A25" s="34">
        <v>23</v>
      </c>
      <c r="B25" s="33" t="s">
        <v>47</v>
      </c>
      <c r="C25" s="35" t="s">
        <v>18</v>
      </c>
      <c r="D25" s="18" t="s">
        <v>16</v>
      </c>
      <c r="E25" s="39" t="s">
        <v>14</v>
      </c>
      <c r="F25" s="17" t="s">
        <v>6</v>
      </c>
      <c r="G25" s="38">
        <v>1</v>
      </c>
      <c r="N25" s="15" t="str">
        <f>IF(F25=$N$2,COUNTIF($F$3:F25,$N$2),"")</f>
        <v/>
      </c>
      <c r="O25" s="18">
        <v>1</v>
      </c>
      <c r="S25" s="14" t="str">
        <f>"24/1"</f>
        <v>24/1</v>
      </c>
    </row>
    <row r="26" spans="1:19">
      <c r="A26" s="34">
        <v>24</v>
      </c>
      <c r="B26" s="33" t="s">
        <v>48</v>
      </c>
      <c r="C26" s="35" t="s">
        <v>18</v>
      </c>
      <c r="D26" s="18" t="s">
        <v>16</v>
      </c>
      <c r="E26" s="39" t="s">
        <v>14</v>
      </c>
      <c r="F26" s="17" t="s">
        <v>6</v>
      </c>
      <c r="G26" s="38">
        <v>1</v>
      </c>
      <c r="N26" s="15" t="str">
        <f>IF(F26=$N$2,COUNTIF($F$3:F26,$N$2),"")</f>
        <v/>
      </c>
      <c r="O26" s="18">
        <v>1</v>
      </c>
      <c r="S26" s="14" t="str">
        <f>"25/1"</f>
        <v>25/1</v>
      </c>
    </row>
    <row r="27" spans="1:19">
      <c r="A27" s="34">
        <v>25</v>
      </c>
      <c r="B27" s="33" t="s">
        <v>49</v>
      </c>
      <c r="C27" s="35" t="s">
        <v>18</v>
      </c>
      <c r="D27" s="18" t="s">
        <v>16</v>
      </c>
      <c r="E27" s="39" t="s">
        <v>14</v>
      </c>
      <c r="F27" s="17" t="s">
        <v>6</v>
      </c>
      <c r="G27" s="38">
        <v>1</v>
      </c>
      <c r="N27" s="15" t="str">
        <f>IF(F27=$N$2,COUNTIF($F$3:F27,$N$2),"")</f>
        <v/>
      </c>
      <c r="O27" s="18">
        <v>1</v>
      </c>
      <c r="S27" s="14" t="str">
        <f>"26/1"</f>
        <v>26/1</v>
      </c>
    </row>
    <row r="28" spans="1:19">
      <c r="A28" s="34">
        <v>26</v>
      </c>
      <c r="B28" s="33" t="s">
        <v>50</v>
      </c>
      <c r="C28" s="35" t="s">
        <v>18</v>
      </c>
      <c r="D28" s="18" t="s">
        <v>16</v>
      </c>
      <c r="E28" s="39" t="s">
        <v>14</v>
      </c>
      <c r="F28" s="17" t="s">
        <v>6</v>
      </c>
      <c r="G28" s="38">
        <v>1</v>
      </c>
      <c r="N28" s="15" t="str">
        <f>IF(F28=$N$2,COUNTIF($F$3:F28,$N$2),"")</f>
        <v/>
      </c>
      <c r="O28" s="18">
        <v>1</v>
      </c>
      <c r="S28" s="14" t="str">
        <f>"27/1"</f>
        <v>27/1</v>
      </c>
    </row>
    <row r="29" spans="1:19">
      <c r="A29" s="34">
        <v>27</v>
      </c>
      <c r="B29" s="33" t="s">
        <v>51</v>
      </c>
      <c r="C29" s="35" t="s">
        <v>18</v>
      </c>
      <c r="D29" s="18" t="s">
        <v>16</v>
      </c>
      <c r="E29" s="39" t="s">
        <v>14</v>
      </c>
      <c r="F29" s="17" t="s">
        <v>6</v>
      </c>
      <c r="G29" s="38">
        <v>1</v>
      </c>
      <c r="N29" s="15" t="str">
        <f>IF(F29=$N$2,COUNTIF($F$3:F29,$N$2),"")</f>
        <v/>
      </c>
      <c r="O29" s="18">
        <v>1</v>
      </c>
      <c r="S29" s="14" t="str">
        <f>"28/1"</f>
        <v>28/1</v>
      </c>
    </row>
    <row r="30" spans="1:19">
      <c r="A30" s="34">
        <v>28</v>
      </c>
      <c r="B30" s="33" t="s">
        <v>52</v>
      </c>
      <c r="C30" s="35" t="s">
        <v>18</v>
      </c>
      <c r="D30" s="18" t="s">
        <v>16</v>
      </c>
      <c r="E30" s="39" t="s">
        <v>14</v>
      </c>
      <c r="F30" s="17" t="s">
        <v>6</v>
      </c>
      <c r="G30" s="38">
        <v>1</v>
      </c>
      <c r="N30" s="15" t="str">
        <f>IF(F30=$N$2,COUNTIF($F$3:F30,$N$2),"")</f>
        <v/>
      </c>
      <c r="O30" s="18">
        <v>1</v>
      </c>
      <c r="S30" s="14" t="str">
        <f>"29/1"</f>
        <v>29/1</v>
      </c>
    </row>
    <row r="31" spans="1:19">
      <c r="A31" s="34">
        <v>29</v>
      </c>
      <c r="B31" s="33" t="s">
        <v>53</v>
      </c>
      <c r="C31" s="35" t="s">
        <v>18</v>
      </c>
      <c r="D31" s="18" t="s">
        <v>16</v>
      </c>
      <c r="E31" s="39" t="s">
        <v>14</v>
      </c>
      <c r="F31" s="17" t="s">
        <v>6</v>
      </c>
      <c r="G31" s="38">
        <v>1</v>
      </c>
      <c r="N31" s="15" t="str">
        <f>IF(F31=$N$2,COUNTIF($F$3:F31,$N$2),"")</f>
        <v/>
      </c>
      <c r="O31" s="18">
        <v>1</v>
      </c>
      <c r="S31" s="14" t="str">
        <f>"30/1"</f>
        <v>30/1</v>
      </c>
    </row>
    <row r="32" spans="1:19">
      <c r="A32" s="34">
        <v>30</v>
      </c>
      <c r="B32" s="33" t="s">
        <v>54</v>
      </c>
      <c r="C32" s="35" t="s">
        <v>18</v>
      </c>
      <c r="D32" s="18" t="s">
        <v>16</v>
      </c>
      <c r="E32" s="39" t="s">
        <v>14</v>
      </c>
      <c r="F32" s="17" t="s">
        <v>6</v>
      </c>
      <c r="G32" s="38">
        <v>1</v>
      </c>
      <c r="N32" s="15" t="str">
        <f>IF(F32=$N$2,COUNTIF($F$3:F32,$N$2),"")</f>
        <v/>
      </c>
      <c r="O32" s="18">
        <v>1</v>
      </c>
    </row>
    <row r="33" spans="1:15">
      <c r="A33" s="34">
        <v>31</v>
      </c>
      <c r="B33" s="33" t="s">
        <v>55</v>
      </c>
      <c r="C33" s="35" t="s">
        <v>18</v>
      </c>
      <c r="D33" s="18" t="s">
        <v>16</v>
      </c>
      <c r="E33" s="39" t="s">
        <v>14</v>
      </c>
      <c r="F33" s="17" t="s">
        <v>6</v>
      </c>
      <c r="G33" s="38">
        <v>1</v>
      </c>
      <c r="N33" s="15" t="str">
        <f>IF(F33=$N$2,COUNTIF($F$3:F33,$N$2),"")</f>
        <v/>
      </c>
      <c r="O33" s="18">
        <v>2</v>
      </c>
    </row>
    <row r="34" spans="1:15">
      <c r="A34" s="34">
        <v>32</v>
      </c>
      <c r="B34" s="34" t="s">
        <v>56</v>
      </c>
      <c r="C34" s="35" t="s">
        <v>17</v>
      </c>
      <c r="D34" s="18" t="s">
        <v>16</v>
      </c>
      <c r="E34" s="39" t="s">
        <v>14</v>
      </c>
      <c r="F34" s="17" t="s">
        <v>12</v>
      </c>
      <c r="G34" s="38">
        <v>2</v>
      </c>
      <c r="N34" s="15">
        <f>IF(F34=$N$2,COUNTIF($F$3:F34,$N$2),"")</f>
        <v>1</v>
      </c>
      <c r="O34" s="18">
        <v>2</v>
      </c>
    </row>
    <row r="35" spans="1:15">
      <c r="A35" s="34">
        <v>33</v>
      </c>
      <c r="B35" s="34" t="s">
        <v>57</v>
      </c>
      <c r="C35" s="35" t="s">
        <v>17</v>
      </c>
      <c r="D35" s="18" t="s">
        <v>16</v>
      </c>
      <c r="E35" s="39" t="s">
        <v>14</v>
      </c>
      <c r="F35" s="17" t="s">
        <v>12</v>
      </c>
      <c r="G35" s="38">
        <v>2</v>
      </c>
      <c r="N35" s="15">
        <f>IF(F35=$N$2,COUNTIF($F$3:F35,$N$2),"")</f>
        <v>2</v>
      </c>
      <c r="O35" s="18">
        <v>2</v>
      </c>
    </row>
    <row r="36" spans="1:15">
      <c r="A36" s="34">
        <v>34</v>
      </c>
      <c r="B36" s="34" t="s">
        <v>58</v>
      </c>
      <c r="C36" s="35" t="s">
        <v>17</v>
      </c>
      <c r="D36" s="18" t="s">
        <v>16</v>
      </c>
      <c r="E36" s="39" t="s">
        <v>14</v>
      </c>
      <c r="F36" s="17" t="s">
        <v>12</v>
      </c>
      <c r="G36" s="38">
        <v>2</v>
      </c>
      <c r="N36" s="15">
        <f>IF(F36=$N$2,COUNTIF($F$3:F36,$N$2),"")</f>
        <v>3</v>
      </c>
      <c r="O36" s="18">
        <v>2</v>
      </c>
    </row>
    <row r="37" spans="1:15">
      <c r="A37" s="34">
        <v>35</v>
      </c>
      <c r="B37" s="34" t="s">
        <v>59</v>
      </c>
      <c r="C37" s="35" t="s">
        <v>17</v>
      </c>
      <c r="D37" s="18" t="s">
        <v>16</v>
      </c>
      <c r="E37" s="39" t="s">
        <v>14</v>
      </c>
      <c r="F37" s="17" t="s">
        <v>12</v>
      </c>
      <c r="G37" s="38">
        <v>2</v>
      </c>
      <c r="N37" s="15">
        <f>IF(F37=$N$2,COUNTIF($F$3:F37,$N$2),"")</f>
        <v>4</v>
      </c>
      <c r="O37" s="18">
        <v>2</v>
      </c>
    </row>
    <row r="38" spans="1:15">
      <c r="A38" s="34">
        <v>36</v>
      </c>
      <c r="B38" s="34" t="s">
        <v>60</v>
      </c>
      <c r="C38" s="35" t="s">
        <v>17</v>
      </c>
      <c r="D38" s="18" t="s">
        <v>16</v>
      </c>
      <c r="E38" s="39" t="s">
        <v>14</v>
      </c>
      <c r="F38" s="17" t="s">
        <v>12</v>
      </c>
      <c r="G38" s="38">
        <v>2</v>
      </c>
      <c r="N38" s="15">
        <f>IF(F38=$N$2,COUNTIF($F$3:F38,$N$2),"")</f>
        <v>5</v>
      </c>
      <c r="O38" s="18">
        <v>2</v>
      </c>
    </row>
    <row r="39" spans="1:15">
      <c r="A39" s="34">
        <v>37</v>
      </c>
      <c r="B39" s="34" t="s">
        <v>61</v>
      </c>
      <c r="C39" s="35" t="s">
        <v>17</v>
      </c>
      <c r="D39" s="18" t="s">
        <v>16</v>
      </c>
      <c r="E39" s="39" t="s">
        <v>14</v>
      </c>
      <c r="F39" s="17" t="s">
        <v>12</v>
      </c>
      <c r="G39" s="38">
        <v>2</v>
      </c>
      <c r="N39" s="15">
        <f>IF(F39=$N$2,COUNTIF($F$3:F39,$N$2),"")</f>
        <v>6</v>
      </c>
      <c r="O39" s="18">
        <v>2</v>
      </c>
    </row>
    <row r="40" spans="1:15">
      <c r="A40" s="34">
        <v>38</v>
      </c>
      <c r="B40" s="34" t="s">
        <v>62</v>
      </c>
      <c r="C40" s="35" t="s">
        <v>17</v>
      </c>
      <c r="D40" s="18" t="s">
        <v>16</v>
      </c>
      <c r="E40" s="39" t="s">
        <v>14</v>
      </c>
      <c r="F40" s="17" t="s">
        <v>12</v>
      </c>
      <c r="G40" s="38">
        <v>2</v>
      </c>
      <c r="N40" s="15">
        <f>IF(F40=$N$2,COUNTIF($F$3:F40,$N$2),"")</f>
        <v>7</v>
      </c>
      <c r="O40" s="18">
        <v>2</v>
      </c>
    </row>
    <row r="41" spans="1:15">
      <c r="A41" s="34">
        <v>39</v>
      </c>
      <c r="B41" s="34" t="s">
        <v>63</v>
      </c>
      <c r="C41" s="35" t="s">
        <v>17</v>
      </c>
      <c r="D41" s="18" t="s">
        <v>16</v>
      </c>
      <c r="E41" s="39" t="s">
        <v>14</v>
      </c>
      <c r="F41" s="17" t="s">
        <v>12</v>
      </c>
      <c r="G41" s="38">
        <v>2</v>
      </c>
      <c r="N41" s="15">
        <f>IF(F41=$N$2,COUNTIF($F$3:F41,$N$2),"")</f>
        <v>8</v>
      </c>
      <c r="O41" s="18">
        <v>2</v>
      </c>
    </row>
    <row r="42" spans="1:15">
      <c r="A42" s="34">
        <v>40</v>
      </c>
      <c r="B42" s="34" t="s">
        <v>64</v>
      </c>
      <c r="C42" s="35" t="s">
        <v>17</v>
      </c>
      <c r="D42" s="18" t="s">
        <v>16</v>
      </c>
      <c r="E42" s="39" t="s">
        <v>14</v>
      </c>
      <c r="F42" s="17" t="s">
        <v>12</v>
      </c>
      <c r="G42" s="38">
        <v>2</v>
      </c>
      <c r="N42" s="15">
        <f>IF(F42=$N$2,COUNTIF($F$3:F42,$N$2),"")</f>
        <v>9</v>
      </c>
      <c r="O42" s="18">
        <v>2</v>
      </c>
    </row>
    <row r="43" spans="1:15">
      <c r="A43" s="34">
        <v>41</v>
      </c>
      <c r="B43" s="34" t="s">
        <v>65</v>
      </c>
      <c r="C43" s="35" t="s">
        <v>17</v>
      </c>
      <c r="D43" s="18" t="s">
        <v>16</v>
      </c>
      <c r="E43" s="39" t="s">
        <v>14</v>
      </c>
      <c r="F43" s="17" t="s">
        <v>12</v>
      </c>
      <c r="G43" s="38">
        <v>2</v>
      </c>
      <c r="N43" s="15">
        <f>IF(F43=$N$2,COUNTIF($F$3:F43,$N$2),"")</f>
        <v>10</v>
      </c>
    </row>
    <row r="44" spans="1:15">
      <c r="A44" s="34">
        <v>42</v>
      </c>
      <c r="B44" s="34" t="s">
        <v>66</v>
      </c>
      <c r="C44" s="35" t="s">
        <v>17</v>
      </c>
      <c r="D44" s="18" t="s">
        <v>16</v>
      </c>
      <c r="E44" s="39" t="s">
        <v>14</v>
      </c>
      <c r="F44" s="17" t="s">
        <v>12</v>
      </c>
      <c r="G44" s="38">
        <v>2</v>
      </c>
      <c r="N44" s="15">
        <f>IF(F44=$N$2,COUNTIF($F$3:F44,$N$2),"")</f>
        <v>11</v>
      </c>
    </row>
    <row r="45" spans="1:15">
      <c r="A45" s="34">
        <v>43</v>
      </c>
      <c r="B45" s="34" t="s">
        <v>67</v>
      </c>
      <c r="C45" s="35" t="s">
        <v>17</v>
      </c>
      <c r="D45" s="18" t="s">
        <v>16</v>
      </c>
      <c r="E45" s="39" t="s">
        <v>14</v>
      </c>
      <c r="F45" s="17" t="s">
        <v>12</v>
      </c>
      <c r="G45" s="38">
        <v>2</v>
      </c>
      <c r="N45" s="15">
        <f>IF(F45=$N$2,COUNTIF($F$3:F45,$N$2),"")</f>
        <v>12</v>
      </c>
    </row>
    <row r="46" spans="1:15">
      <c r="A46" s="34">
        <v>44</v>
      </c>
      <c r="B46" s="34" t="s">
        <v>68</v>
      </c>
      <c r="C46" s="35" t="s">
        <v>17</v>
      </c>
      <c r="D46" s="18" t="s">
        <v>16</v>
      </c>
      <c r="E46" s="39" t="s">
        <v>14</v>
      </c>
      <c r="F46" s="17" t="s">
        <v>12</v>
      </c>
      <c r="G46" s="38">
        <v>2</v>
      </c>
      <c r="N46" s="15">
        <f>IF(F46=$N$2,COUNTIF($F$3:F46,$N$2),"")</f>
        <v>13</v>
      </c>
    </row>
    <row r="47" spans="1:15">
      <c r="A47" s="34">
        <v>45</v>
      </c>
      <c r="B47" s="34" t="s">
        <v>69</v>
      </c>
      <c r="C47" s="35" t="s">
        <v>17</v>
      </c>
      <c r="D47" s="18" t="s">
        <v>16</v>
      </c>
      <c r="E47" s="39" t="s">
        <v>14</v>
      </c>
      <c r="F47" s="17" t="s">
        <v>12</v>
      </c>
      <c r="G47" s="38">
        <v>2</v>
      </c>
      <c r="N47" s="15">
        <f>IF(F47=$N$2,COUNTIF($F$3:F47,$N$2),"")</f>
        <v>14</v>
      </c>
    </row>
    <row r="48" spans="1:15">
      <c r="A48" s="34">
        <v>46</v>
      </c>
      <c r="B48" s="34" t="s">
        <v>70</v>
      </c>
      <c r="C48" s="35" t="s">
        <v>17</v>
      </c>
      <c r="D48" s="18" t="s">
        <v>16</v>
      </c>
      <c r="E48" s="39" t="s">
        <v>14</v>
      </c>
      <c r="F48" s="17" t="s">
        <v>12</v>
      </c>
      <c r="G48" s="38">
        <v>2</v>
      </c>
      <c r="N48" s="15">
        <f>IF(F48=$N$2,COUNTIF($F$3:F48,$N$2),"")</f>
        <v>15</v>
      </c>
    </row>
    <row r="49" spans="1:14">
      <c r="A49" s="34">
        <v>47</v>
      </c>
      <c r="B49" s="34" t="s">
        <v>71</v>
      </c>
      <c r="C49" s="35" t="s">
        <v>17</v>
      </c>
      <c r="D49" s="18" t="s">
        <v>16</v>
      </c>
      <c r="E49" s="39" t="s">
        <v>14</v>
      </c>
      <c r="F49" s="17" t="s">
        <v>12</v>
      </c>
      <c r="G49" s="38">
        <v>2</v>
      </c>
      <c r="N49" s="15">
        <f>IF(F49=$N$2,COUNTIF($F$3:F49,$N$2),"")</f>
        <v>16</v>
      </c>
    </row>
    <row r="50" spans="1:14">
      <c r="A50" s="34">
        <v>48</v>
      </c>
      <c r="B50" s="34" t="s">
        <v>72</v>
      </c>
      <c r="C50" s="35" t="s">
        <v>17</v>
      </c>
      <c r="D50" s="18" t="s">
        <v>16</v>
      </c>
      <c r="E50" s="39" t="s">
        <v>14</v>
      </c>
      <c r="F50" s="17" t="s">
        <v>12</v>
      </c>
      <c r="G50" s="38">
        <v>2</v>
      </c>
      <c r="N50" s="15">
        <f>IF(F50=$N$2,COUNTIF($F$3:F50,$N$2),"")</f>
        <v>17</v>
      </c>
    </row>
    <row r="51" spans="1:14">
      <c r="A51" s="34">
        <v>49</v>
      </c>
      <c r="B51" s="34" t="s">
        <v>73</v>
      </c>
      <c r="C51" s="35" t="s">
        <v>17</v>
      </c>
      <c r="D51" s="18" t="s">
        <v>16</v>
      </c>
      <c r="E51" s="39" t="s">
        <v>14</v>
      </c>
      <c r="F51" s="17" t="s">
        <v>12</v>
      </c>
      <c r="G51" s="38">
        <v>2</v>
      </c>
      <c r="N51" s="15">
        <f>IF(F51=$N$2,COUNTIF($F$3:F51,$N$2),"")</f>
        <v>18</v>
      </c>
    </row>
    <row r="52" spans="1:14">
      <c r="A52" s="34">
        <v>50</v>
      </c>
      <c r="B52" s="34" t="s">
        <v>74</v>
      </c>
      <c r="C52" s="35" t="s">
        <v>18</v>
      </c>
      <c r="D52" s="18" t="s">
        <v>16</v>
      </c>
      <c r="E52" s="39" t="s">
        <v>14</v>
      </c>
      <c r="F52" s="17" t="s">
        <v>12</v>
      </c>
      <c r="G52" s="38">
        <v>2</v>
      </c>
      <c r="N52" s="15">
        <f>IF(F52=$N$2,COUNTIF($F$3:F52,$N$2),"")</f>
        <v>19</v>
      </c>
    </row>
    <row r="53" spans="1:14">
      <c r="A53" s="34">
        <v>51</v>
      </c>
      <c r="B53" s="34" t="s">
        <v>75</v>
      </c>
      <c r="C53" s="35" t="s">
        <v>18</v>
      </c>
      <c r="D53" s="18" t="s">
        <v>16</v>
      </c>
      <c r="E53" s="39" t="s">
        <v>14</v>
      </c>
      <c r="F53" s="17" t="s">
        <v>12</v>
      </c>
      <c r="G53" s="38">
        <v>2</v>
      </c>
      <c r="N53" s="15">
        <f>IF(F53=$N$2,COUNTIF($F$3:F53,$N$2),"")</f>
        <v>20</v>
      </c>
    </row>
    <row r="54" spans="1:14">
      <c r="A54" s="34">
        <v>52</v>
      </c>
      <c r="B54" s="34" t="s">
        <v>76</v>
      </c>
      <c r="C54" s="35" t="s">
        <v>18</v>
      </c>
      <c r="D54" s="18" t="s">
        <v>16</v>
      </c>
      <c r="E54" s="39" t="s">
        <v>14</v>
      </c>
      <c r="F54" s="17" t="s">
        <v>12</v>
      </c>
      <c r="G54" s="38">
        <v>2</v>
      </c>
      <c r="N54" s="15">
        <f>IF(F54=$N$2,COUNTIF($F$3:F54,$N$2),"")</f>
        <v>21</v>
      </c>
    </row>
    <row r="55" spans="1:14">
      <c r="A55" s="34">
        <v>53</v>
      </c>
      <c r="B55" s="34" t="s">
        <v>77</v>
      </c>
      <c r="C55" s="35" t="s">
        <v>18</v>
      </c>
      <c r="D55" s="18" t="s">
        <v>16</v>
      </c>
      <c r="E55" s="39" t="s">
        <v>14</v>
      </c>
      <c r="F55" s="17" t="s">
        <v>12</v>
      </c>
      <c r="G55" s="38">
        <v>2</v>
      </c>
      <c r="N55" s="15">
        <f>IF(F55=$N$2,COUNTIF($F$3:F55,$N$2),"")</f>
        <v>22</v>
      </c>
    </row>
    <row r="56" spans="1:14">
      <c r="A56" s="34">
        <v>54</v>
      </c>
      <c r="B56" s="34" t="s">
        <v>78</v>
      </c>
      <c r="C56" s="35" t="s">
        <v>18</v>
      </c>
      <c r="D56" s="18" t="s">
        <v>16</v>
      </c>
      <c r="E56" s="39" t="s">
        <v>14</v>
      </c>
      <c r="F56" s="17" t="s">
        <v>12</v>
      </c>
      <c r="G56" s="38">
        <v>2</v>
      </c>
      <c r="N56" s="15">
        <f>IF(F56=$N$2,COUNTIF($F$3:F56,$N$2),"")</f>
        <v>23</v>
      </c>
    </row>
    <row r="57" spans="1:14">
      <c r="A57" s="34">
        <v>55</v>
      </c>
      <c r="B57" s="34" t="s">
        <v>79</v>
      </c>
      <c r="C57" s="35" t="s">
        <v>18</v>
      </c>
      <c r="D57" s="18" t="s">
        <v>16</v>
      </c>
      <c r="E57" s="39" t="s">
        <v>14</v>
      </c>
      <c r="F57" s="17" t="s">
        <v>12</v>
      </c>
      <c r="G57" s="38">
        <v>2</v>
      </c>
      <c r="N57" s="15">
        <f>IF(F57=$N$2,COUNTIF($F$3:F57,$N$2),"")</f>
        <v>24</v>
      </c>
    </row>
    <row r="58" spans="1:14">
      <c r="A58" s="34">
        <v>56</v>
      </c>
      <c r="B58" s="34" t="s">
        <v>80</v>
      </c>
      <c r="C58" s="35" t="s">
        <v>18</v>
      </c>
      <c r="D58" s="18" t="s">
        <v>16</v>
      </c>
      <c r="E58" s="39" t="s">
        <v>14</v>
      </c>
      <c r="F58" s="17" t="s">
        <v>12</v>
      </c>
      <c r="G58" s="38">
        <v>2</v>
      </c>
      <c r="N58" s="15">
        <f>IF(F58=$N$2,COUNTIF($F$3:F58,$N$2),"")</f>
        <v>25</v>
      </c>
    </row>
    <row r="59" spans="1:14">
      <c r="A59" s="34">
        <v>57</v>
      </c>
      <c r="B59" s="34" t="s">
        <v>81</v>
      </c>
      <c r="C59" s="35" t="s">
        <v>18</v>
      </c>
      <c r="D59" s="18" t="s">
        <v>16</v>
      </c>
      <c r="E59" s="39" t="s">
        <v>14</v>
      </c>
      <c r="F59" s="17" t="s">
        <v>12</v>
      </c>
      <c r="G59" s="38">
        <v>2</v>
      </c>
      <c r="N59" s="15">
        <f>IF(F59=$N$2,COUNTIF($F$3:F59,$N$2),"")</f>
        <v>26</v>
      </c>
    </row>
    <row r="60" spans="1:14">
      <c r="A60" s="34">
        <v>58</v>
      </c>
      <c r="B60" s="34" t="s">
        <v>82</v>
      </c>
      <c r="C60" s="35" t="s">
        <v>18</v>
      </c>
      <c r="D60" s="18" t="s">
        <v>16</v>
      </c>
      <c r="E60" s="39" t="s">
        <v>14</v>
      </c>
      <c r="F60" s="17" t="s">
        <v>12</v>
      </c>
      <c r="G60" s="38">
        <v>2</v>
      </c>
      <c r="N60" s="15">
        <f>IF(F60=$N$2,COUNTIF($F$3:F60,$N$2),"")</f>
        <v>27</v>
      </c>
    </row>
    <row r="61" spans="1:14">
      <c r="A61" s="34">
        <v>59</v>
      </c>
      <c r="B61" s="34" t="s">
        <v>83</v>
      </c>
      <c r="C61" s="35" t="s">
        <v>18</v>
      </c>
      <c r="D61" s="18" t="s">
        <v>16</v>
      </c>
      <c r="E61" s="39" t="s">
        <v>14</v>
      </c>
      <c r="F61" s="17" t="s">
        <v>12</v>
      </c>
      <c r="G61" s="38">
        <v>2</v>
      </c>
      <c r="N61" s="15">
        <f>IF(F61=$N$2,COUNTIF($F$3:F61,$N$2),"")</f>
        <v>28</v>
      </c>
    </row>
    <row r="62" spans="1:14">
      <c r="A62" s="34">
        <v>60</v>
      </c>
      <c r="B62" s="34" t="s">
        <v>84</v>
      </c>
      <c r="C62" s="35" t="s">
        <v>18</v>
      </c>
      <c r="D62" s="18" t="s">
        <v>16</v>
      </c>
      <c r="E62" s="39" t="s">
        <v>14</v>
      </c>
      <c r="F62" s="17" t="s">
        <v>12</v>
      </c>
      <c r="G62" s="38">
        <v>2</v>
      </c>
      <c r="N62" s="15">
        <f>IF(F62=$N$2,COUNTIF($F$3:F62,$N$2),"")</f>
        <v>29</v>
      </c>
    </row>
    <row r="63" spans="1:14">
      <c r="A63" s="34">
        <v>61</v>
      </c>
      <c r="B63" s="34" t="s">
        <v>85</v>
      </c>
      <c r="C63" s="35" t="s">
        <v>18</v>
      </c>
      <c r="D63" s="18" t="s">
        <v>16</v>
      </c>
      <c r="E63" s="39" t="s">
        <v>14</v>
      </c>
      <c r="F63" s="17" t="s">
        <v>12</v>
      </c>
      <c r="G63" s="38">
        <v>2</v>
      </c>
      <c r="N63" s="15">
        <f>IF(F63=$N$2,COUNTIF($F$3:F63,$N$2),"")</f>
        <v>30</v>
      </c>
    </row>
    <row r="64" spans="1:14">
      <c r="A64" s="34">
        <v>62</v>
      </c>
      <c r="B64" s="34" t="s">
        <v>86</v>
      </c>
      <c r="C64" s="35" t="s">
        <v>18</v>
      </c>
      <c r="D64" s="18" t="s">
        <v>16</v>
      </c>
      <c r="E64" s="39" t="s">
        <v>14</v>
      </c>
      <c r="F64" s="17" t="s">
        <v>12</v>
      </c>
      <c r="G64" s="38">
        <v>2</v>
      </c>
      <c r="N64" s="15">
        <f>IF(F64=$N$2,COUNTIF($F$3:F64,$N$2),"")</f>
        <v>31</v>
      </c>
    </row>
    <row r="65" spans="1:14">
      <c r="A65" s="34">
        <v>63</v>
      </c>
      <c r="B65" s="34" t="s">
        <v>87</v>
      </c>
      <c r="C65" s="35" t="s">
        <v>18</v>
      </c>
      <c r="D65" s="18" t="s">
        <v>16</v>
      </c>
      <c r="E65" s="39" t="s">
        <v>14</v>
      </c>
      <c r="F65" s="17" t="s">
        <v>12</v>
      </c>
      <c r="G65" s="38">
        <v>2</v>
      </c>
      <c r="N65" s="15">
        <f>IF(F65=$N$2,COUNTIF($F$3:F65,$N$2),"")</f>
        <v>32</v>
      </c>
    </row>
    <row r="66" spans="1:14">
      <c r="A66" s="34">
        <v>64</v>
      </c>
      <c r="B66" s="34" t="s">
        <v>88</v>
      </c>
      <c r="C66" s="35" t="s">
        <v>18</v>
      </c>
      <c r="D66" s="18" t="s">
        <v>16</v>
      </c>
      <c r="E66" s="39" t="s">
        <v>14</v>
      </c>
      <c r="F66" s="17" t="s">
        <v>12</v>
      </c>
      <c r="G66" s="38">
        <v>2</v>
      </c>
      <c r="N66" s="15">
        <f>IF(F66=$N$2,COUNTIF($F$3:F66,$N$2),"")</f>
        <v>33</v>
      </c>
    </row>
    <row r="67" spans="1:14">
      <c r="A67" s="34">
        <v>65</v>
      </c>
      <c r="B67" s="34" t="s">
        <v>89</v>
      </c>
      <c r="C67" s="35" t="s">
        <v>18</v>
      </c>
      <c r="D67" s="18" t="s">
        <v>16</v>
      </c>
      <c r="E67" s="39" t="s">
        <v>14</v>
      </c>
      <c r="F67" s="17" t="s">
        <v>12</v>
      </c>
      <c r="G67" s="38">
        <v>2</v>
      </c>
      <c r="N67" s="15">
        <f>IF(F67=$N$2,COUNTIF($F$3:F67,$N$2),"")</f>
        <v>34</v>
      </c>
    </row>
    <row r="68" spans="1:14">
      <c r="A68" s="34">
        <v>66</v>
      </c>
      <c r="B68" s="34" t="s">
        <v>90</v>
      </c>
      <c r="C68" s="35" t="s">
        <v>18</v>
      </c>
      <c r="D68" s="18" t="s">
        <v>91</v>
      </c>
      <c r="E68" s="39" t="s">
        <v>14</v>
      </c>
      <c r="F68" s="17" t="s">
        <v>12</v>
      </c>
      <c r="G68" s="38">
        <v>2</v>
      </c>
      <c r="N68" s="15">
        <f>IF(F68=$N$2,COUNTIF($F$3:F68,$N$2),"")</f>
        <v>35</v>
      </c>
    </row>
    <row r="69" spans="1:14" ht="35.25" thickBot="1">
      <c r="A69" s="34"/>
      <c r="B69" s="25"/>
      <c r="F69" s="17"/>
      <c r="N69" s="15" t="str">
        <f>IF(F69=$N$2,COUNTIF($F$3:F69,$N$2),"")</f>
        <v/>
      </c>
    </row>
    <row r="70" spans="1:14" ht="35.25" thickBot="1">
      <c r="B70" s="26"/>
      <c r="N70" s="15" t="str">
        <f>IF(F70=$N$2,COUNTIF($F$3:F70,$N$2),"")</f>
        <v/>
      </c>
    </row>
    <row r="71" spans="1:14" ht="35.25" thickBot="1">
      <c r="B71" s="25"/>
      <c r="N71" s="15" t="str">
        <f>IF(F71=$N$2,COUNTIF($F$3:F71,$N$2),"")</f>
        <v/>
      </c>
    </row>
    <row r="72" spans="1:14" ht="35.25" thickBot="1">
      <c r="B72" s="26"/>
      <c r="N72" s="15" t="str">
        <f>IF(F72=$N$2,COUNTIF($F$3:F72,$N$2),"")</f>
        <v/>
      </c>
    </row>
    <row r="73" spans="1:14">
      <c r="B73" s="24"/>
      <c r="N73" s="15" t="str">
        <f>IF(F73=$N$2,COUNTIF($F$3:F73,$N$2),"")</f>
        <v/>
      </c>
    </row>
    <row r="74" spans="1:14">
      <c r="B74" s="24"/>
      <c r="N74" s="15" t="str">
        <f>IF(F74=$N$2,COUNTIF($F$3:F74,$N$2),"")</f>
        <v/>
      </c>
    </row>
    <row r="75" spans="1:14">
      <c r="B75" s="24"/>
      <c r="N75" s="15" t="str">
        <f>IF(F75=$N$2,COUNTIF($F$3:F75,$N$2),"")</f>
        <v/>
      </c>
    </row>
    <row r="76" spans="1:14">
      <c r="B76" s="27"/>
      <c r="N76" s="15" t="str">
        <f>IF(F76=$N$2,COUNTIF($F$3:F76,$N$2),"")</f>
        <v/>
      </c>
    </row>
    <row r="77" spans="1:14">
      <c r="B77" s="24"/>
      <c r="N77" s="15" t="str">
        <f>IF(F77=$N$2,COUNTIF($F$3:F77,$N$2),"")</f>
        <v/>
      </c>
    </row>
    <row r="78" spans="1:14">
      <c r="B78" s="27"/>
      <c r="N78" s="15" t="str">
        <f>IF(F78=$N$2,COUNTIF($F$3:F78,$N$2),"")</f>
        <v/>
      </c>
    </row>
    <row r="79" spans="1:14">
      <c r="B79" s="27"/>
      <c r="N79" s="15" t="str">
        <f>IF(F79=$N$2,COUNTIF($F$3:F79,$N$2),"")</f>
        <v/>
      </c>
    </row>
    <row r="80" spans="1:14">
      <c r="B80" s="24"/>
      <c r="N80" s="15" t="str">
        <f>IF(F80=$N$2,COUNTIF($F$3:F80,$N$2),"")</f>
        <v/>
      </c>
    </row>
    <row r="81" spans="2:14">
      <c r="B81" s="24"/>
      <c r="N81" s="15" t="str">
        <f>IF(F81=$N$2,COUNTIF($F$3:F81,$N$2),"")</f>
        <v/>
      </c>
    </row>
    <row r="82" spans="2:14">
      <c r="B82" s="27"/>
      <c r="N82" s="15" t="str">
        <f>IF(F82=$N$2,COUNTIF($F$3:F82,$N$2),"")</f>
        <v/>
      </c>
    </row>
    <row r="83" spans="2:14">
      <c r="B83" s="23"/>
      <c r="N83" s="15" t="str">
        <f>IF(F83=$N$2,COUNTIF($F$3:F83,$N$2),"")</f>
        <v/>
      </c>
    </row>
    <row r="84" spans="2:14">
      <c r="B84" s="24"/>
      <c r="N84" s="15" t="str">
        <f>IF(F84=$N$2,COUNTIF($F$3:F84,$N$2),"")</f>
        <v/>
      </c>
    </row>
    <row r="85" spans="2:14">
      <c r="B85" s="24"/>
      <c r="N85" s="15" t="str">
        <f>IF(F85=$N$2,COUNTIF($F$3:F85,$N$2),"")</f>
        <v/>
      </c>
    </row>
    <row r="86" spans="2:14">
      <c r="B86" s="23"/>
      <c r="N86" s="15" t="str">
        <f>IF(F86=$N$2,COUNTIF($F$3:F86,$N$2),"")</f>
        <v/>
      </c>
    </row>
    <row r="87" spans="2:14">
      <c r="B87" s="24"/>
      <c r="N87" s="15" t="str">
        <f>IF(F87=$N$2,COUNTIF($F$3:F87,$N$2),"")</f>
        <v/>
      </c>
    </row>
    <row r="88" spans="2:14">
      <c r="B88" s="27"/>
      <c r="N88" s="15" t="str">
        <f>IF(F88=$N$2,COUNTIF($F$3:F88,$N$2),"")</f>
        <v/>
      </c>
    </row>
    <row r="89" spans="2:14">
      <c r="B89" s="28"/>
      <c r="N89" s="15" t="str">
        <f>IF(F89=$N$2,COUNTIF($F$3:F89,$N$2),"")</f>
        <v/>
      </c>
    </row>
    <row r="90" spans="2:14">
      <c r="B90" s="24"/>
      <c r="N90" s="15" t="str">
        <f>IF(F90=$N$2,COUNTIF($F$3:F90,$N$2),"")</f>
        <v/>
      </c>
    </row>
    <row r="91" spans="2:14">
      <c r="B91" s="24"/>
      <c r="N91" s="15" t="str">
        <f>IF(F91=$N$2,COUNTIF($F$3:F91,$N$2),"")</f>
        <v/>
      </c>
    </row>
    <row r="92" spans="2:14">
      <c r="B92" s="29"/>
      <c r="N92" s="15" t="str">
        <f>IF(F92=$N$2,COUNTIF($F$3:F92,$N$2),"")</f>
        <v/>
      </c>
    </row>
    <row r="93" spans="2:14">
      <c r="B93" s="30"/>
      <c r="N93" s="15" t="str">
        <f>IF(F93=$N$2,COUNTIF($F$3:F93,$N$2),"")</f>
        <v/>
      </c>
    </row>
    <row r="94" spans="2:14">
      <c r="B94" s="30"/>
      <c r="N94" s="15" t="str">
        <f>IF(F94=$N$2,COUNTIF($F$3:F94,$N$2),"")</f>
        <v/>
      </c>
    </row>
    <row r="95" spans="2:14" ht="35.25" thickBot="1">
      <c r="B95" s="31"/>
      <c r="N95" s="15" t="str">
        <f>IF(F95=$N$2,COUNTIF($F$3:F95,$N$2),"")</f>
        <v/>
      </c>
    </row>
    <row r="96" spans="2:14" ht="35.25" thickTop="1">
      <c r="N96" s="15" t="str">
        <f>IF(F96=$N$2,COUNTIF($F$3:F96,$N$2),"")</f>
        <v/>
      </c>
    </row>
    <row r="97" spans="14:14">
      <c r="N97" s="15" t="str">
        <f>IF(F97=$N$2,COUNTIF($F$3:F97,$N$2),"")</f>
        <v/>
      </c>
    </row>
    <row r="98" spans="14:14">
      <c r="N98" s="15" t="str">
        <f>IF(F98=$N$2,COUNTIF($F$3:F98,$N$2),"")</f>
        <v/>
      </c>
    </row>
    <row r="99" spans="14:14">
      <c r="N99" s="15" t="str">
        <f>IF(F99=$N$2,COUNTIF($F$3:F99,$N$2),"")</f>
        <v/>
      </c>
    </row>
    <row r="100" spans="14:14">
      <c r="N100" s="15" t="str">
        <f>IF(F100=$N$2,COUNTIF($F$3:F100,$N$2),"")</f>
        <v/>
      </c>
    </row>
    <row r="101" spans="14:14">
      <c r="N101" s="15" t="str">
        <f>IF(F101=$N$2,COUNTIF($F$3:F101,$N$2),"")</f>
        <v/>
      </c>
    </row>
    <row r="102" spans="14:14">
      <c r="N102" s="15" t="str">
        <f>IF(F102=$N$2,COUNTIF($F$3:F102,$N$2),"")</f>
        <v/>
      </c>
    </row>
    <row r="103" spans="14:14">
      <c r="N103" s="15" t="str">
        <f>IF(F103=$N$2,COUNTIF($F$3:F103,$N$2),"")</f>
        <v/>
      </c>
    </row>
    <row r="104" spans="14:14">
      <c r="N104" s="15" t="str">
        <f>IF(F104=$N$2,COUNTIF($F$3:F104,$N$2),"")</f>
        <v/>
      </c>
    </row>
    <row r="105" spans="14:14">
      <c r="N105" s="15" t="str">
        <f>IF(F105=$N$2,COUNTIF($F$3:F105,$N$2),"")</f>
        <v/>
      </c>
    </row>
    <row r="106" spans="14:14">
      <c r="N106" s="15" t="str">
        <f>IF(F106=$N$2,COUNTIF($F$3:F106,$N$2),"")</f>
        <v/>
      </c>
    </row>
    <row r="107" spans="14:14">
      <c r="N107" s="15" t="str">
        <f>IF(F107=$N$2,COUNTIF($F$3:F107,$N$2),"")</f>
        <v/>
      </c>
    </row>
    <row r="108" spans="14:14">
      <c r="N108" s="15" t="str">
        <f>IF(F108=$N$2,COUNTIF($F$3:F108,$N$2),"")</f>
        <v/>
      </c>
    </row>
    <row r="109" spans="14:14">
      <c r="N109" s="15" t="str">
        <f>IF(F109=$N$2,COUNTIF($F$3:F109,$N$2),"")</f>
        <v/>
      </c>
    </row>
    <row r="110" spans="14:14">
      <c r="N110" s="15" t="str">
        <f>IF(F110=$N$2,COUNTIF($F$3:F110,$N$2),"")</f>
        <v/>
      </c>
    </row>
    <row r="111" spans="14:14">
      <c r="N111" s="15" t="str">
        <f>IF(F111=$N$2,COUNTIF($F$3:F111,$N$2),"")</f>
        <v/>
      </c>
    </row>
    <row r="112" spans="14:14">
      <c r="N112" s="15" t="str">
        <f>IF(F112=$N$2,COUNTIF($F$3:F112,$N$2),"")</f>
        <v/>
      </c>
    </row>
    <row r="113" spans="14:14">
      <c r="N113" s="15" t="str">
        <f>IF(F113=$N$2,COUNTIF($F$3:F113,$N$2),"")</f>
        <v/>
      </c>
    </row>
    <row r="114" spans="14:14">
      <c r="N114" s="15" t="str">
        <f>IF(F114=$N$2,COUNTIF($F$3:F114,$N$2),"")</f>
        <v/>
      </c>
    </row>
    <row r="115" spans="14:14">
      <c r="N115" s="15" t="str">
        <f>IF(F115=$N$2,COUNTIF($F$3:F115,$N$2),"")</f>
        <v/>
      </c>
    </row>
    <row r="116" spans="14:14">
      <c r="N116" s="15" t="str">
        <f>IF(F116=$N$2,COUNTIF($F$3:F116,$N$2),"")</f>
        <v/>
      </c>
    </row>
    <row r="117" spans="14:14">
      <c r="N117" s="15" t="str">
        <f>IF(F117=$N$2,COUNTIF($F$3:F117,$N$2),"")</f>
        <v/>
      </c>
    </row>
    <row r="118" spans="14:14">
      <c r="N118" s="15" t="str">
        <f>IF(F118=$N$2,COUNTIF($F$3:F118,$N$2),"")</f>
        <v/>
      </c>
    </row>
    <row r="119" spans="14:14">
      <c r="N119" s="15" t="str">
        <f>IF(F119=$N$2,COUNTIF($F$3:F119,$N$2),"")</f>
        <v/>
      </c>
    </row>
    <row r="120" spans="14:14">
      <c r="N120" s="15" t="str">
        <f>IF(F120=$N$2,COUNTIF($F$3:F120,$N$2),"")</f>
        <v/>
      </c>
    </row>
    <row r="121" spans="14:14">
      <c r="N121" s="15" t="str">
        <f>IF(F121=$N$2,COUNTIF($F$3:F121,$N$2),"")</f>
        <v/>
      </c>
    </row>
    <row r="122" spans="14:14">
      <c r="N122" s="15" t="str">
        <f>IF(F122=$N$2,COUNTIF($F$3:F122,$N$2),"")</f>
        <v/>
      </c>
    </row>
    <row r="123" spans="14:14">
      <c r="N123" s="15" t="str">
        <f>IF(F123=$N$2,COUNTIF($F$3:F123,$N$2),"")</f>
        <v/>
      </c>
    </row>
    <row r="124" spans="14:14">
      <c r="N124" s="15" t="str">
        <f>IF(F124=$N$2,COUNTIF($F$3:F124,$N$2),"")</f>
        <v/>
      </c>
    </row>
    <row r="125" spans="14:14">
      <c r="N125" s="15" t="str">
        <f>IF(F125=$N$2,COUNTIF($F$3:F125,$N$2),"")</f>
        <v/>
      </c>
    </row>
    <row r="126" spans="14:14">
      <c r="N126" s="15" t="str">
        <f>IF(F126=$N$2,COUNTIF($F$3:F126,$N$2),"")</f>
        <v/>
      </c>
    </row>
    <row r="127" spans="14:14">
      <c r="N127" s="15" t="str">
        <f>IF(F127=$N$2,COUNTIF($F$3:F127,$N$2),"")</f>
        <v/>
      </c>
    </row>
    <row r="128" spans="14:14">
      <c r="N128" s="15" t="str">
        <f>IF(F128=$N$2,COUNTIF($F$3:F128,$N$2),"")</f>
        <v/>
      </c>
    </row>
    <row r="129" spans="14:14">
      <c r="N129" s="15" t="str">
        <f>IF(F129=$N$2,COUNTIF($F$3:F129,$N$2),"")</f>
        <v/>
      </c>
    </row>
    <row r="130" spans="14:14">
      <c r="N130" s="15" t="str">
        <f>IF(F130=$N$2,COUNTIF($F$3:F130,$N$2),"")</f>
        <v/>
      </c>
    </row>
    <row r="131" spans="14:14">
      <c r="N131" s="15" t="str">
        <f>IF(F131=$N$2,COUNTIF($F$3:F131,$N$2),"")</f>
        <v/>
      </c>
    </row>
    <row r="132" spans="14:14">
      <c r="N132" s="15" t="str">
        <f>IF(F132=$N$2,COUNTIF($F$3:F132,$N$2),"")</f>
        <v/>
      </c>
    </row>
    <row r="133" spans="14:14">
      <c r="N133" s="15" t="str">
        <f>IF(F133=$N$2,COUNTIF($F$3:F133,$N$2),"")</f>
        <v/>
      </c>
    </row>
    <row r="134" spans="14:14">
      <c r="N134" s="15" t="str">
        <f>IF(F134=$N$2,COUNTIF($F$3:F134,$N$2),"")</f>
        <v/>
      </c>
    </row>
    <row r="135" spans="14:14">
      <c r="N135" s="15" t="str">
        <f>IF(F135=$N$2,COUNTIF($F$3:F135,$N$2),"")</f>
        <v/>
      </c>
    </row>
    <row r="136" spans="14:14">
      <c r="N136" s="15" t="str">
        <f>IF(F136=$N$2,COUNTIF($F$3:F136,$N$2),"")</f>
        <v/>
      </c>
    </row>
    <row r="137" spans="14:14">
      <c r="N137" s="15" t="str">
        <f>IF(F137=$N$2,COUNTIF($F$3:F137,$N$2),"")</f>
        <v/>
      </c>
    </row>
    <row r="138" spans="14:14">
      <c r="N138" s="15" t="str">
        <f>IF(F138=$N$2,COUNTIF($F$3:F138,$N$2),"")</f>
        <v/>
      </c>
    </row>
  </sheetData>
  <sortState xmlns:xlrd2="http://schemas.microsoft.com/office/spreadsheetml/2017/richdata2" ref="B3:L1048576">
    <sortCondition ref="G3:G1048576"/>
    <sortCondition descending="1" ref="C3:C1048576"/>
    <sortCondition ref="B3:B1048576"/>
  </sortState>
  <dataValidations count="1">
    <dataValidation type="list" allowBlank="1" showInputMessage="1" showErrorMessage="1" sqref="F3:F1048576" xr:uid="{00000000-0002-0000-0000-000000000000}">
      <formula1>$S$2:$S$384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rightToLeft="1" tabSelected="1" zoomScale="78" zoomScaleNormal="78" workbookViewId="0">
      <selection activeCell="K6" sqref="K6"/>
    </sheetView>
  </sheetViews>
  <sheetFormatPr defaultRowHeight="20.25"/>
  <cols>
    <col min="1" max="1" width="3.375" customWidth="1"/>
    <col min="2" max="2" width="4.25" customWidth="1"/>
    <col min="3" max="3" width="6.25" customWidth="1"/>
    <col min="4" max="4" width="25.375" customWidth="1"/>
    <col min="7" max="7" width="5.625" customWidth="1"/>
    <col min="8" max="8" width="24.875" customWidth="1"/>
    <col min="10" max="10" width="11.125" customWidth="1"/>
    <col min="11" max="11" width="18.75" customWidth="1"/>
    <col min="12" max="12" width="10.25" style="46" customWidth="1"/>
  </cols>
  <sheetData>
    <row r="2" spans="2:12" ht="4.5" customHeight="1"/>
    <row r="3" spans="2:12" ht="6" customHeight="1"/>
    <row r="4" spans="2:12" ht="12.75" customHeight="1" thickBot="1"/>
    <row r="5" spans="2:12" ht="29.25" customHeight="1" thickTop="1">
      <c r="C5" s="4"/>
      <c r="D5" s="48" t="s">
        <v>21</v>
      </c>
      <c r="E5" s="48"/>
      <c r="F5" s="48"/>
      <c r="G5" s="5"/>
      <c r="H5" s="5"/>
      <c r="I5" s="5"/>
      <c r="J5" s="6"/>
      <c r="K5" s="3" t="s">
        <v>5</v>
      </c>
      <c r="L5" s="47" t="s">
        <v>4</v>
      </c>
    </row>
    <row r="6" spans="2:12" ht="22.5" customHeight="1">
      <c r="C6" s="7"/>
      <c r="D6" s="49" t="s">
        <v>22</v>
      </c>
      <c r="E6" s="49"/>
      <c r="F6" s="49"/>
      <c r="G6" s="8"/>
      <c r="H6" s="8"/>
      <c r="I6" s="8"/>
      <c r="J6" s="9"/>
      <c r="K6" s="2" t="s">
        <v>12</v>
      </c>
      <c r="L6" s="47" t="str">
        <f>"1/1"</f>
        <v>1/1</v>
      </c>
    </row>
    <row r="7" spans="2:12" ht="24.75" customHeight="1">
      <c r="C7" s="7"/>
      <c r="D7" s="40" t="s">
        <v>20</v>
      </c>
      <c r="E7" s="41"/>
      <c r="F7" s="41"/>
      <c r="G7" s="8"/>
      <c r="H7" s="8"/>
      <c r="I7" s="8"/>
      <c r="J7" s="9"/>
      <c r="L7" s="47" t="str">
        <f>"2/1"</f>
        <v>2/1</v>
      </c>
    </row>
    <row r="8" spans="2:12" ht="25.5" customHeight="1" thickBot="1">
      <c r="C8" s="7"/>
      <c r="D8" s="10"/>
      <c r="E8" s="8"/>
      <c r="F8" s="8"/>
      <c r="G8" s="8"/>
      <c r="H8" s="11" t="s">
        <v>7</v>
      </c>
      <c r="I8" s="8"/>
      <c r="J8" s="9"/>
      <c r="L8" s="47" t="str">
        <f>"3/1"</f>
        <v>3/1</v>
      </c>
    </row>
    <row r="9" spans="2:12" ht="34.5" customHeight="1" thickTop="1" thickBot="1">
      <c r="C9" s="12"/>
      <c r="D9" s="50" t="str">
        <f>"قائمة  فصل " &amp;""&amp;$K$6</f>
        <v>قائمة  فصل 2/1</v>
      </c>
      <c r="E9" s="51"/>
      <c r="F9" s="51"/>
      <c r="G9" s="52"/>
      <c r="H9" s="53" t="s">
        <v>8</v>
      </c>
      <c r="I9" s="54"/>
      <c r="J9" s="55"/>
      <c r="L9" s="47" t="str">
        <f>"4/1"</f>
        <v>4/1</v>
      </c>
    </row>
    <row r="10" spans="2:12" ht="27" customHeight="1" thickTop="1">
      <c r="C10" s="12"/>
      <c r="D10" s="59" t="s">
        <v>10</v>
      </c>
      <c r="E10" s="59"/>
      <c r="F10" s="59"/>
      <c r="G10" s="13"/>
      <c r="H10" s="56" t="s">
        <v>11</v>
      </c>
      <c r="I10" s="57"/>
      <c r="J10" s="58"/>
      <c r="L10" s="47" t="str">
        <f>"5/1"</f>
        <v>5/1</v>
      </c>
    </row>
    <row r="11" spans="2:12" ht="26.25">
      <c r="C11" s="35" t="s">
        <v>0</v>
      </c>
      <c r="D11" s="42" t="s">
        <v>23</v>
      </c>
      <c r="E11" s="43" t="s">
        <v>2</v>
      </c>
      <c r="F11" s="43" t="s">
        <v>9</v>
      </c>
      <c r="G11" s="43" t="s">
        <v>0</v>
      </c>
      <c r="H11" s="43" t="s">
        <v>24</v>
      </c>
      <c r="I11" s="43" t="s">
        <v>2</v>
      </c>
      <c r="J11" s="43" t="s">
        <v>9</v>
      </c>
      <c r="L11" s="47" t="str">
        <f>"6/1"</f>
        <v>6/1</v>
      </c>
    </row>
    <row r="12" spans="2:12" ht="24.95" customHeight="1">
      <c r="C12" s="35">
        <f>IF(D12="","",SUM(C11,1))</f>
        <v>1</v>
      </c>
      <c r="D12" s="44" t="str" cm="1">
        <f t="array" ref="D12">IFERROR(INDEX(data!$B$2:$F$1000,SMALL(IF((data!$C$2:$C$1000="ذكر")*(data!$F$2:$F$1000=$K$6),ROW($1:$999),""),ROW()-11),COLUMN()-3),"")</f>
        <v>محمد مجدى ابراهيم مرسى</v>
      </c>
      <c r="E12" s="44" t="str" cm="1">
        <f t="array" ref="E12">IFERROR(INDEX(data!$B$2:$F$1000,SMALL(IF((data!$C$2:$C$1000="ذكر")*(data!$F$2:$F$1000=$K$6),ROW($1:$999),""),ROW()-11),COLUMN()-3),"")</f>
        <v>ذكر</v>
      </c>
      <c r="F12" s="44" t="str" cm="1">
        <f t="array" ref="F12">IFERROR(INDEX(data!$B$2:$F$1000,SMALL(IF((data!$C$2:$C$1000="ذكر")*(data!$F$2:$F$1000=$K$6),ROW($1:$999),""),ROW()-11),COLUMN()-3),"")</f>
        <v>مسلم</v>
      </c>
      <c r="G12" s="35">
        <f>IF(H12="","",SUM(MAX(C12:C36),1))</f>
        <v>19</v>
      </c>
      <c r="H12" s="44" t="str" cm="1">
        <f t="array" ref="H12">IFERROR(INDEX(data!$B$2:$F$1000,SMALL(IF((data!$C$2:$C$1000="انثى")*(data!$F$2:$F$1000=$K$6),ROW($1:$999),""),ROW()-11),COLUMN()-7),"")</f>
        <v>سجده احمد ابراهيم مصطفى نصار</v>
      </c>
      <c r="I12" s="44" t="str" cm="1">
        <f t="array" ref="I12">IFERROR(INDEX(data!$B$2:$F$1000,SMALL(IF((data!$C$2:$C$1000="انثى")*(data!$F$2:$F$1000=$K$6),ROW($1:$999),""),ROW()-11),COLUMN()-7),"")</f>
        <v>انثى</v>
      </c>
      <c r="J12" s="44" t="str" cm="1">
        <f t="array" ref="J12">IFERROR(INDEX(data!$B$2:$F$1000,SMALL(IF((data!$C$2:$C$1000="انثى")*(data!$F$2:$F$1000=$K$6),ROW($1:$999),""),ROW()-11),COLUMN()-7),"")</f>
        <v>مسلم</v>
      </c>
      <c r="L12" s="47" t="str">
        <f>"7/1"</f>
        <v>7/1</v>
      </c>
    </row>
    <row r="13" spans="2:12" ht="24.95" customHeight="1">
      <c r="C13" s="35">
        <f t="shared" ref="C13:C36" si="0">IF(D13="","",SUM(C12,1))</f>
        <v>2</v>
      </c>
      <c r="D13" s="44" t="str" cm="1">
        <f t="array" ref="D13">IFERROR(INDEX(data!$B$2:$F$1000,SMALL(IF((data!$C$2:$C$1000="ذكر")*(data!$F$2:$F$1000=$K$6),ROW($1:$999),""),ROW()-11),COLUMN()-3),"")</f>
        <v>محمد مصطفى عباس عباس</v>
      </c>
      <c r="E13" s="44" t="str" cm="1">
        <f t="array" ref="E13">IFERROR(INDEX(data!$B$2:$F$1000,SMALL(IF((data!$C$2:$C$1000="ذكر")*(data!$F$2:$F$1000=$K$6),ROW($1:$999),""),ROW()-11),COLUMN()-3),"")</f>
        <v>ذكر</v>
      </c>
      <c r="F13" s="44" t="str" cm="1">
        <f t="array" ref="F13">IFERROR(INDEX(data!$B$2:$F$1000,SMALL(IF((data!$C$2:$C$1000="ذكر")*(data!$F$2:$F$1000=$K$6),ROW($1:$999),""),ROW()-11),COLUMN()-3),"")</f>
        <v>مسلم</v>
      </c>
      <c r="G13" s="35">
        <f t="shared" ref="G13:G31" si="1">IF(H13="","",SUM(G12,1))</f>
        <v>20</v>
      </c>
      <c r="H13" s="44" t="str" cm="1">
        <f t="array" ref="H13">IFERROR(INDEX(data!$B$2:$F$1000,SMALL(IF((data!$C$2:$C$1000="انثى")*(data!$F$2:$F$1000=$K$6),ROW($1:$999),""),ROW()-11),COLUMN()-7),"")</f>
        <v>سجده محمد ابراهيم خالد بلال</v>
      </c>
      <c r="I13" s="44" t="str" cm="1">
        <f t="array" ref="I13">IFERROR(INDEX(data!$B$2:$F$1000,SMALL(IF((data!$C$2:$C$1000="انثى")*(data!$F$2:$F$1000=$K$6),ROW($1:$999),""),ROW()-11),COLUMN()-7),"")</f>
        <v>انثى</v>
      </c>
      <c r="J13" s="44" t="str" cm="1">
        <f t="array" ref="J13">IFERROR(INDEX(data!$B$2:$F$1000,SMALL(IF((data!$C$2:$C$1000="انثى")*(data!$F$2:$F$1000=$K$6),ROW($1:$999),""),ROW()-11),COLUMN()-7),"")</f>
        <v>مسلم</v>
      </c>
      <c r="L13" s="47" t="str">
        <f>"8/1"</f>
        <v>8/1</v>
      </c>
    </row>
    <row r="14" spans="2:12" ht="24.95" customHeight="1">
      <c r="B14" s="34"/>
      <c r="C14" s="35">
        <f t="shared" si="0"/>
        <v>3</v>
      </c>
      <c r="D14" s="44" t="str" cm="1">
        <f t="array" ref="D14">IFERROR(INDEX(data!$B$2:$F$1000,SMALL(IF((data!$C$2:$C$1000="ذكر")*(data!$F$2:$F$1000=$K$6),ROW($1:$999),""),ROW()-11),COLUMN()-3),"")</f>
        <v>محمد هانى رمضان احمد على البسطويسى</v>
      </c>
      <c r="E14" s="44" t="str" cm="1">
        <f t="array" ref="E14">IFERROR(INDEX(data!$B$2:$F$1000,SMALL(IF((data!$C$2:$C$1000="ذكر")*(data!$F$2:$F$1000=$K$6),ROW($1:$999),""),ROW()-11),COLUMN()-3),"")</f>
        <v>ذكر</v>
      </c>
      <c r="F14" s="44" t="str" cm="1">
        <f t="array" ref="F14">IFERROR(INDEX(data!$B$2:$F$1000,SMALL(IF((data!$C$2:$C$1000="ذكر")*(data!$F$2:$F$1000=$K$6),ROW($1:$999),""),ROW()-11),COLUMN()-3),"")</f>
        <v>مسلم</v>
      </c>
      <c r="G14" s="35">
        <f t="shared" si="1"/>
        <v>21</v>
      </c>
      <c r="H14" s="44" t="str" cm="1">
        <f t="array" ref="H14">IFERROR(INDEX(data!$B$2:$F$1000,SMALL(IF((data!$C$2:$C$1000="انثى")*(data!$F$2:$F$1000=$K$6),ROW($1:$999),""),ROW()-11),COLUMN()-7),"")</f>
        <v>سلمى احمد السيد حامد يونس</v>
      </c>
      <c r="I14" s="44" t="str" cm="1">
        <f t="array" ref="I14">IFERROR(INDEX(data!$B$2:$F$1000,SMALL(IF((data!$C$2:$C$1000="انثى")*(data!$F$2:$F$1000=$K$6),ROW($1:$999),""),ROW()-11),COLUMN()-7),"")</f>
        <v>انثى</v>
      </c>
      <c r="J14" s="44" t="str" cm="1">
        <f t="array" ref="J14">IFERROR(INDEX(data!$B$2:$F$1000,SMALL(IF((data!$C$2:$C$1000="انثى")*(data!$F$2:$F$1000=$K$6),ROW($1:$999),""),ROW()-11),COLUMN()-7),"")</f>
        <v>مسلم</v>
      </c>
      <c r="L14" s="47" t="str">
        <f>"9/1"</f>
        <v>9/1</v>
      </c>
    </row>
    <row r="15" spans="2:12" ht="24.95" customHeight="1">
      <c r="B15" s="34"/>
      <c r="C15" s="35">
        <f t="shared" si="0"/>
        <v>4</v>
      </c>
      <c r="D15" s="44" t="str" cm="1">
        <f t="array" ref="D15">IFERROR(INDEX(data!$B$2:$F$1000,SMALL(IF((data!$C$2:$C$1000="ذكر")*(data!$F$2:$F$1000=$K$6),ROW($1:$999),""),ROW()-11),COLUMN()-3),"")</f>
        <v>محمد وائل فوزى محمد رمضان</v>
      </c>
      <c r="E15" s="44" t="str" cm="1">
        <f t="array" ref="E15">IFERROR(INDEX(data!$B$2:$F$1000,SMALL(IF((data!$C$2:$C$1000="ذكر")*(data!$F$2:$F$1000=$K$6),ROW($1:$999),""),ROW()-11),COLUMN()-3),"")</f>
        <v>ذكر</v>
      </c>
      <c r="F15" s="44" t="str" cm="1">
        <f t="array" ref="F15">IFERROR(INDEX(data!$B$2:$F$1000,SMALL(IF((data!$C$2:$C$1000="ذكر")*(data!$F$2:$F$1000=$K$6),ROW($1:$999),""),ROW()-11),COLUMN()-3),"")</f>
        <v>مسلم</v>
      </c>
      <c r="G15" s="35">
        <f t="shared" si="1"/>
        <v>22</v>
      </c>
      <c r="H15" s="44" t="str" cm="1">
        <f t="array" ref="H15">IFERROR(INDEX(data!$B$2:$F$1000,SMALL(IF((data!$C$2:$C$1000="انثى")*(data!$F$2:$F$1000=$K$6),ROW($1:$999),""),ROW()-11),COLUMN()-7),"")</f>
        <v>سلمى عبدالفتاح سعيد عبدالسلام</v>
      </c>
      <c r="I15" s="44" t="str" cm="1">
        <f t="array" ref="I15">IFERROR(INDEX(data!$B$2:$F$1000,SMALL(IF((data!$C$2:$C$1000="انثى")*(data!$F$2:$F$1000=$K$6),ROW($1:$999),""),ROW()-11),COLUMN()-7),"")</f>
        <v>انثى</v>
      </c>
      <c r="J15" s="44" t="str" cm="1">
        <f t="array" ref="J15">IFERROR(INDEX(data!$B$2:$F$1000,SMALL(IF((data!$C$2:$C$1000="انثى")*(data!$F$2:$F$1000=$K$6),ROW($1:$999),""),ROW()-11),COLUMN()-7),"")</f>
        <v>مسلم</v>
      </c>
      <c r="L15" s="47" t="str">
        <f>"10/1"</f>
        <v>10/1</v>
      </c>
    </row>
    <row r="16" spans="2:12" ht="24.95" customHeight="1">
      <c r="B16" s="34"/>
      <c r="C16" s="35">
        <f t="shared" si="0"/>
        <v>5</v>
      </c>
      <c r="D16" s="44" t="str" cm="1">
        <f t="array" ref="D16">IFERROR(INDEX(data!$B$2:$F$1000,SMALL(IF((data!$C$2:$C$1000="ذكر")*(data!$F$2:$F$1000=$K$6),ROW($1:$999),""),ROW()-11),COLUMN()-3),"")</f>
        <v>مروان شريف السيد جعيصه</v>
      </c>
      <c r="E16" s="44" t="str" cm="1">
        <f t="array" ref="E16">IFERROR(INDEX(data!$B$2:$F$1000,SMALL(IF((data!$C$2:$C$1000="ذكر")*(data!$F$2:$F$1000=$K$6),ROW($1:$999),""),ROW()-11),COLUMN()-3),"")</f>
        <v>ذكر</v>
      </c>
      <c r="F16" s="44" t="str" cm="1">
        <f t="array" ref="F16">IFERROR(INDEX(data!$B$2:$F$1000,SMALL(IF((data!$C$2:$C$1000="ذكر")*(data!$F$2:$F$1000=$K$6),ROW($1:$999),""),ROW()-11),COLUMN()-3),"")</f>
        <v>مسلم</v>
      </c>
      <c r="G16" s="35">
        <f t="shared" si="1"/>
        <v>23</v>
      </c>
      <c r="H16" s="44" t="str" cm="1">
        <f t="array" ref="H16">IFERROR(INDEX(data!$B$2:$F$1000,SMALL(IF((data!$C$2:$C$1000="انثى")*(data!$F$2:$F$1000=$K$6),ROW($1:$999),""),ROW()-11),COLUMN()-7),"")</f>
        <v>فريده احمد السيد محمد</v>
      </c>
      <c r="I16" s="44" t="str" cm="1">
        <f t="array" ref="I16">IFERROR(INDEX(data!$B$2:$F$1000,SMALL(IF((data!$C$2:$C$1000="انثى")*(data!$F$2:$F$1000=$K$6),ROW($1:$999),""),ROW()-11),COLUMN()-7),"")</f>
        <v>انثى</v>
      </c>
      <c r="J16" s="44" t="str" cm="1">
        <f t="array" ref="J16">IFERROR(INDEX(data!$B$2:$F$1000,SMALL(IF((data!$C$2:$C$1000="انثى")*(data!$F$2:$F$1000=$K$6),ROW($1:$999),""),ROW()-11),COLUMN()-7),"")</f>
        <v>مسلم</v>
      </c>
      <c r="L16" s="47" t="str">
        <f>"11/1"</f>
        <v>11/1</v>
      </c>
    </row>
    <row r="17" spans="2:12" ht="24.95" customHeight="1">
      <c r="B17" s="34"/>
      <c r="C17" s="35">
        <f t="shared" si="0"/>
        <v>6</v>
      </c>
      <c r="D17" s="44" t="str" cm="1">
        <f t="array" ref="D17">IFERROR(INDEX(data!$B$2:$F$1000,SMALL(IF((data!$C$2:$C$1000="ذكر")*(data!$F$2:$F$1000=$K$6),ROW($1:$999),""),ROW()-11),COLUMN()-3),"")</f>
        <v>مروان محمود صبحى القط</v>
      </c>
      <c r="E17" s="44" t="str" cm="1">
        <f t="array" ref="E17">IFERROR(INDEX(data!$B$2:$F$1000,SMALL(IF((data!$C$2:$C$1000="ذكر")*(data!$F$2:$F$1000=$K$6),ROW($1:$999),""),ROW()-11),COLUMN()-3),"")</f>
        <v>ذكر</v>
      </c>
      <c r="F17" s="44" t="str" cm="1">
        <f t="array" ref="F17">IFERROR(INDEX(data!$B$2:$F$1000,SMALL(IF((data!$C$2:$C$1000="ذكر")*(data!$F$2:$F$1000=$K$6),ROW($1:$999),""),ROW()-11),COLUMN()-3),"")</f>
        <v>مسلم</v>
      </c>
      <c r="G17" s="35">
        <f t="shared" si="1"/>
        <v>24</v>
      </c>
      <c r="H17" s="44" t="str" cm="1">
        <f t="array" ref="H17">IFERROR(INDEX(data!$B$2:$F$1000,SMALL(IF((data!$C$2:$C$1000="انثى")*(data!$F$2:$F$1000=$K$6),ROW($1:$999),""),ROW()-11),COLUMN()-7),"")</f>
        <v>كنزى محمد جلال أبو المجد</v>
      </c>
      <c r="I17" s="44" t="str" cm="1">
        <f t="array" ref="I17">IFERROR(INDEX(data!$B$2:$F$1000,SMALL(IF((data!$C$2:$C$1000="انثى")*(data!$F$2:$F$1000=$K$6),ROW($1:$999),""),ROW()-11),COLUMN()-7),"")</f>
        <v>انثى</v>
      </c>
      <c r="J17" s="44" t="str" cm="1">
        <f t="array" ref="J17">IFERROR(INDEX(data!$B$2:$F$1000,SMALL(IF((data!$C$2:$C$1000="انثى")*(data!$F$2:$F$1000=$K$6),ROW($1:$999),""),ROW()-11),COLUMN()-7),"")</f>
        <v>مسلم</v>
      </c>
      <c r="L17" s="47" t="str">
        <f>"12/1"</f>
        <v>12/1</v>
      </c>
    </row>
    <row r="18" spans="2:12" ht="24.95" customHeight="1">
      <c r="B18" s="34"/>
      <c r="C18" s="35">
        <f t="shared" si="0"/>
        <v>7</v>
      </c>
      <c r="D18" s="44" t="str" cm="1">
        <f t="array" ref="D18">IFERROR(INDEX(data!$B$2:$F$1000,SMALL(IF((data!$C$2:$C$1000="ذكر")*(data!$F$2:$F$1000=$K$6),ROW($1:$999),""),ROW()-11),COLUMN()-3),"")</f>
        <v>مصطفى احمد مصطفى حسن شرشر</v>
      </c>
      <c r="E18" s="44" t="str" cm="1">
        <f t="array" ref="E18">IFERROR(INDEX(data!$B$2:$F$1000,SMALL(IF((data!$C$2:$C$1000="ذكر")*(data!$F$2:$F$1000=$K$6),ROW($1:$999),""),ROW()-11),COLUMN()-3),"")</f>
        <v>ذكر</v>
      </c>
      <c r="F18" s="44" t="str" cm="1">
        <f t="array" ref="F18">IFERROR(INDEX(data!$B$2:$F$1000,SMALL(IF((data!$C$2:$C$1000="ذكر")*(data!$F$2:$F$1000=$K$6),ROW($1:$999),""),ROW()-11),COLUMN()-3),"")</f>
        <v>مسلم</v>
      </c>
      <c r="G18" s="35">
        <f t="shared" si="1"/>
        <v>25</v>
      </c>
      <c r="H18" s="44" t="str" cm="1">
        <f t="array" ref="H18">IFERROR(INDEX(data!$B$2:$F$1000,SMALL(IF((data!$C$2:$C$1000="انثى")*(data!$F$2:$F$1000=$K$6),ROW($1:$999),""),ROW()-11),COLUMN()-7),"")</f>
        <v>لارا حازم السيد كامل السيد غلاب</v>
      </c>
      <c r="I18" s="44" t="str" cm="1">
        <f t="array" ref="I18">IFERROR(INDEX(data!$B$2:$F$1000,SMALL(IF((data!$C$2:$C$1000="انثى")*(data!$F$2:$F$1000=$K$6),ROW($1:$999),""),ROW()-11),COLUMN()-7),"")</f>
        <v>انثى</v>
      </c>
      <c r="J18" s="44" t="str" cm="1">
        <f t="array" ref="J18">IFERROR(INDEX(data!$B$2:$F$1000,SMALL(IF((data!$C$2:$C$1000="انثى")*(data!$F$2:$F$1000=$K$6),ROW($1:$999),""),ROW()-11),COLUMN()-7),"")</f>
        <v>مسلم</v>
      </c>
      <c r="L18" s="47" t="str">
        <f>"13/1"</f>
        <v>13/1</v>
      </c>
    </row>
    <row r="19" spans="2:12" ht="24.95" customHeight="1">
      <c r="B19" s="34"/>
      <c r="C19" s="35">
        <f t="shared" si="0"/>
        <v>8</v>
      </c>
      <c r="D19" s="44" t="str" cm="1">
        <f t="array" ref="D19">IFERROR(INDEX(data!$B$2:$F$1000,SMALL(IF((data!$C$2:$C$1000="ذكر")*(data!$F$2:$F$1000=$K$6),ROW($1:$999),""),ROW()-11),COLUMN()-3),"")</f>
        <v>معاذ عبدالله حسين الصولى</v>
      </c>
      <c r="E19" s="44" t="str" cm="1">
        <f t="array" ref="E19">IFERROR(INDEX(data!$B$2:$F$1000,SMALL(IF((data!$C$2:$C$1000="ذكر")*(data!$F$2:$F$1000=$K$6),ROW($1:$999),""),ROW()-11),COLUMN()-3),"")</f>
        <v>ذكر</v>
      </c>
      <c r="F19" s="44" t="str" cm="1">
        <f t="array" ref="F19">IFERROR(INDEX(data!$B$2:$F$1000,SMALL(IF((data!$C$2:$C$1000="ذكر")*(data!$F$2:$F$1000=$K$6),ROW($1:$999),""),ROW()-11),COLUMN()-3),"")</f>
        <v>مسلم</v>
      </c>
      <c r="G19" s="35">
        <f t="shared" si="1"/>
        <v>26</v>
      </c>
      <c r="H19" s="44" t="str" cm="1">
        <f t="array" ref="H19">IFERROR(INDEX(data!$B$2:$F$1000,SMALL(IF((data!$C$2:$C$1000="انثى")*(data!$F$2:$F$1000=$K$6),ROW($1:$999),""),ROW()-11),COLUMN()-7),"")</f>
        <v>لمار خالد رفعت البيلى</v>
      </c>
      <c r="I19" s="44" t="str" cm="1">
        <f t="array" ref="I19">IFERROR(INDEX(data!$B$2:$F$1000,SMALL(IF((data!$C$2:$C$1000="انثى")*(data!$F$2:$F$1000=$K$6),ROW($1:$999),""),ROW()-11),COLUMN()-7),"")</f>
        <v>انثى</v>
      </c>
      <c r="J19" s="44" t="str" cm="1">
        <f t="array" ref="J19">IFERROR(INDEX(data!$B$2:$F$1000,SMALL(IF((data!$C$2:$C$1000="انثى")*(data!$F$2:$F$1000=$K$6),ROW($1:$999),""),ROW()-11),COLUMN()-7),"")</f>
        <v>مسلم</v>
      </c>
      <c r="L19" s="47" t="str">
        <f>"14/1"</f>
        <v>14/1</v>
      </c>
    </row>
    <row r="20" spans="2:12" ht="24.95" customHeight="1">
      <c r="B20" s="34"/>
      <c r="C20" s="35">
        <f t="shared" si="0"/>
        <v>9</v>
      </c>
      <c r="D20" s="44" t="str" cm="1">
        <f t="array" ref="D20">IFERROR(INDEX(data!$B$2:$F$1000,SMALL(IF((data!$C$2:$C$1000="ذكر")*(data!$F$2:$F$1000=$K$6),ROW($1:$999),""),ROW()-11),COLUMN()-3),"")</f>
        <v>مؤمن وائل عبد العزيز محمود نصار</v>
      </c>
      <c r="E20" s="44" t="str" cm="1">
        <f t="array" ref="E20">IFERROR(INDEX(data!$B$2:$F$1000,SMALL(IF((data!$C$2:$C$1000="ذكر")*(data!$F$2:$F$1000=$K$6),ROW($1:$999),""),ROW()-11),COLUMN()-3),"")</f>
        <v>ذكر</v>
      </c>
      <c r="F20" s="44" t="str" cm="1">
        <f t="array" ref="F20">IFERROR(INDEX(data!$B$2:$F$1000,SMALL(IF((data!$C$2:$C$1000="ذكر")*(data!$F$2:$F$1000=$K$6),ROW($1:$999),""),ROW()-11),COLUMN()-3),"")</f>
        <v>مسلم</v>
      </c>
      <c r="G20" s="35">
        <f t="shared" si="1"/>
        <v>27</v>
      </c>
      <c r="H20" s="44" t="str" cm="1">
        <f t="array" ref="H20">IFERROR(INDEX(data!$B$2:$F$1000,SMALL(IF((data!$C$2:$C$1000="انثى")*(data!$F$2:$F$1000=$K$6),ROW($1:$999),""),ROW()-11),COLUMN()-7),"")</f>
        <v>ليلى ابراهيم سعد عبد الطيف بيومى</v>
      </c>
      <c r="I20" s="44" t="str" cm="1">
        <f t="array" ref="I20">IFERROR(INDEX(data!$B$2:$F$1000,SMALL(IF((data!$C$2:$C$1000="انثى")*(data!$F$2:$F$1000=$K$6),ROW($1:$999),""),ROW()-11),COLUMN()-7),"")</f>
        <v>انثى</v>
      </c>
      <c r="J20" s="44" t="str" cm="1">
        <f t="array" ref="J20">IFERROR(INDEX(data!$B$2:$F$1000,SMALL(IF((data!$C$2:$C$1000="انثى")*(data!$F$2:$F$1000=$K$6),ROW($1:$999),""),ROW()-11),COLUMN()-7),"")</f>
        <v>مسلم</v>
      </c>
      <c r="L20" s="47" t="str">
        <f>"15/1"</f>
        <v>15/1</v>
      </c>
    </row>
    <row r="21" spans="2:12" ht="24.95" customHeight="1">
      <c r="B21" s="34"/>
      <c r="C21" s="35">
        <f t="shared" si="0"/>
        <v>10</v>
      </c>
      <c r="D21" s="44" t="str" cm="1">
        <f t="array" ref="D21">IFERROR(INDEX(data!$B$2:$F$1000,SMALL(IF((data!$C$2:$C$1000="ذكر")*(data!$F$2:$F$1000=$K$6),ROW($1:$999),""),ROW()-11),COLUMN()-3),"")</f>
        <v>مؤيد محمد السيد عيد</v>
      </c>
      <c r="E21" s="44" t="str" cm="1">
        <f t="array" ref="E21">IFERROR(INDEX(data!$B$2:$F$1000,SMALL(IF((data!$C$2:$C$1000="ذكر")*(data!$F$2:$F$1000=$K$6),ROW($1:$999),""),ROW()-11),COLUMN()-3),"")</f>
        <v>ذكر</v>
      </c>
      <c r="F21" s="44" t="str" cm="1">
        <f t="array" ref="F21">IFERROR(INDEX(data!$B$2:$F$1000,SMALL(IF((data!$C$2:$C$1000="ذكر")*(data!$F$2:$F$1000=$K$6),ROW($1:$999),""),ROW()-11),COLUMN()-3),"")</f>
        <v>مسلم</v>
      </c>
      <c r="G21" s="35">
        <f t="shared" si="1"/>
        <v>28</v>
      </c>
      <c r="H21" s="44" t="str" cm="1">
        <f t="array" ref="H21">IFERROR(INDEX(data!$B$2:$F$1000,SMALL(IF((data!$C$2:$C$1000="انثى")*(data!$F$2:$F$1000=$K$6),ROW($1:$999),""),ROW()-11),COLUMN()-7),"")</f>
        <v>مريم السيد المحمدى زيان</v>
      </c>
      <c r="I21" s="44" t="str" cm="1">
        <f t="array" ref="I21">IFERROR(INDEX(data!$B$2:$F$1000,SMALL(IF((data!$C$2:$C$1000="انثى")*(data!$F$2:$F$1000=$K$6),ROW($1:$999),""),ROW()-11),COLUMN()-7),"")</f>
        <v>انثى</v>
      </c>
      <c r="J21" s="44" t="str" cm="1">
        <f t="array" ref="J21">IFERROR(INDEX(data!$B$2:$F$1000,SMALL(IF((data!$C$2:$C$1000="انثى")*(data!$F$2:$F$1000=$K$6),ROW($1:$999),""),ROW()-11),COLUMN()-7),"")</f>
        <v>مسلم</v>
      </c>
      <c r="L21" s="47" t="str">
        <f>"16/1"</f>
        <v>16/1</v>
      </c>
    </row>
    <row r="22" spans="2:12" ht="24.95" customHeight="1">
      <c r="B22" s="34"/>
      <c r="C22" s="35">
        <f t="shared" si="0"/>
        <v>11</v>
      </c>
      <c r="D22" s="44" t="str" cm="1">
        <f t="array" ref="D22">IFERROR(INDEX(data!$B$2:$F$1000,SMALL(IF((data!$C$2:$C$1000="ذكر")*(data!$F$2:$F$1000=$K$6),ROW($1:$999),""),ROW()-11),COLUMN()-3),"")</f>
        <v>نور شريف حسن السعيد حدوه</v>
      </c>
      <c r="E22" s="44" t="str" cm="1">
        <f t="array" ref="E22">IFERROR(INDEX(data!$B$2:$F$1000,SMALL(IF((data!$C$2:$C$1000="ذكر")*(data!$F$2:$F$1000=$K$6),ROW($1:$999),""),ROW()-11),COLUMN()-3),"")</f>
        <v>ذكر</v>
      </c>
      <c r="F22" s="44" t="str" cm="1">
        <f t="array" ref="F22">IFERROR(INDEX(data!$B$2:$F$1000,SMALL(IF((data!$C$2:$C$1000="ذكر")*(data!$F$2:$F$1000=$K$6),ROW($1:$999),""),ROW()-11),COLUMN()-3),"")</f>
        <v>مسلم</v>
      </c>
      <c r="G22" s="35">
        <f t="shared" si="1"/>
        <v>29</v>
      </c>
      <c r="H22" s="44" t="str" cm="1">
        <f t="array" ref="H22">IFERROR(INDEX(data!$B$2:$F$1000,SMALL(IF((data!$C$2:$C$1000="انثى")*(data!$F$2:$F$1000=$K$6),ROW($1:$999),""),ROW()-11),COLUMN()-7),"")</f>
        <v>مريم علاء الدين صابر محمد سيد احمد</v>
      </c>
      <c r="I22" s="44" t="str" cm="1">
        <f t="array" ref="I22">IFERROR(INDEX(data!$B$2:$F$1000,SMALL(IF((data!$C$2:$C$1000="انثى")*(data!$F$2:$F$1000=$K$6),ROW($1:$999),""),ROW()-11),COLUMN()-7),"")</f>
        <v>انثى</v>
      </c>
      <c r="J22" s="44" t="str" cm="1">
        <f t="array" ref="J22">IFERROR(INDEX(data!$B$2:$F$1000,SMALL(IF((data!$C$2:$C$1000="انثى")*(data!$F$2:$F$1000=$K$6),ROW($1:$999),""),ROW()-11),COLUMN()-7),"")</f>
        <v>مسلم</v>
      </c>
      <c r="L22" s="47" t="str">
        <f>"17/1"</f>
        <v>17/1</v>
      </c>
    </row>
    <row r="23" spans="2:12" ht="24.95" customHeight="1">
      <c r="B23" s="34"/>
      <c r="C23" s="35">
        <f t="shared" si="0"/>
        <v>12</v>
      </c>
      <c r="D23" s="44" t="str" cm="1">
        <f t="array" ref="D23">IFERROR(INDEX(data!$B$2:$F$1000,SMALL(IF((data!$C$2:$C$1000="ذكر")*(data!$F$2:$F$1000=$K$6),ROW($1:$999),""),ROW()-11),COLUMN()-3),"")</f>
        <v>نورالدين محمود حسن العيسوى</v>
      </c>
      <c r="E23" s="44" t="str" cm="1">
        <f t="array" ref="E23">IFERROR(INDEX(data!$B$2:$F$1000,SMALL(IF((data!$C$2:$C$1000="ذكر")*(data!$F$2:$F$1000=$K$6),ROW($1:$999),""),ROW()-11),COLUMN()-3),"")</f>
        <v>ذكر</v>
      </c>
      <c r="F23" s="44" t="str" cm="1">
        <f t="array" ref="F23">IFERROR(INDEX(data!$B$2:$F$1000,SMALL(IF((data!$C$2:$C$1000="ذكر")*(data!$F$2:$F$1000=$K$6),ROW($1:$999),""),ROW()-11),COLUMN()-3),"")</f>
        <v>مسلم</v>
      </c>
      <c r="G23" s="35">
        <f t="shared" si="1"/>
        <v>30</v>
      </c>
      <c r="H23" s="44" t="str" cm="1">
        <f t="array" ref="H23">IFERROR(INDEX(data!$B$2:$F$1000,SMALL(IF((data!$C$2:$C$1000="انثى")*(data!$F$2:$F$1000=$K$6),ROW($1:$999),""),ROW()-11),COLUMN()-7),"")</f>
        <v>مهاد محمد جابر طه</v>
      </c>
      <c r="I23" s="44" t="str" cm="1">
        <f t="array" ref="I23">IFERROR(INDEX(data!$B$2:$F$1000,SMALL(IF((data!$C$2:$C$1000="انثى")*(data!$F$2:$F$1000=$K$6),ROW($1:$999),""),ROW()-11),COLUMN()-7),"")</f>
        <v>انثى</v>
      </c>
      <c r="J23" s="44" t="str" cm="1">
        <f t="array" ref="J23">IFERROR(INDEX(data!$B$2:$F$1000,SMALL(IF((data!$C$2:$C$1000="انثى")*(data!$F$2:$F$1000=$K$6),ROW($1:$999),""),ROW()-11),COLUMN()-7),"")</f>
        <v>مسلم</v>
      </c>
      <c r="L23" s="47" t="str">
        <f>"18/1"</f>
        <v>18/1</v>
      </c>
    </row>
    <row r="24" spans="2:12" ht="24.95" customHeight="1">
      <c r="B24" s="34"/>
      <c r="C24" s="35">
        <f t="shared" si="0"/>
        <v>13</v>
      </c>
      <c r="D24" s="44" t="str" cm="1">
        <f t="array" ref="D24">IFERROR(INDEX(data!$B$2:$F$1000,SMALL(IF((data!$C$2:$C$1000="ذكر")*(data!$F$2:$F$1000=$K$6),ROW($1:$999),""),ROW()-11),COLUMN()-3),"")</f>
        <v>ياسين محمد احمد ابراهيم سلام</v>
      </c>
      <c r="E24" s="44" t="str" cm="1">
        <f t="array" ref="E24">IFERROR(INDEX(data!$B$2:$F$1000,SMALL(IF((data!$C$2:$C$1000="ذكر")*(data!$F$2:$F$1000=$K$6),ROW($1:$999),""),ROW()-11),COLUMN()-3),"")</f>
        <v>ذكر</v>
      </c>
      <c r="F24" s="44" t="str" cm="1">
        <f t="array" ref="F24">IFERROR(INDEX(data!$B$2:$F$1000,SMALL(IF((data!$C$2:$C$1000="ذكر")*(data!$F$2:$F$1000=$K$6),ROW($1:$999),""),ROW()-11),COLUMN()-3),"")</f>
        <v>مسلم</v>
      </c>
      <c r="G24" s="35">
        <f t="shared" si="1"/>
        <v>31</v>
      </c>
      <c r="H24" s="44" t="str" cm="1">
        <f t="array" ref="H24">IFERROR(INDEX(data!$B$2:$F$1000,SMALL(IF((data!$C$2:$C$1000="انثى")*(data!$F$2:$F$1000=$K$6),ROW($1:$999),""),ROW()-11),COLUMN()-7),"")</f>
        <v>موده على ابراهيم صيام</v>
      </c>
      <c r="I24" s="44" t="str" cm="1">
        <f t="array" ref="I24">IFERROR(INDEX(data!$B$2:$F$1000,SMALL(IF((data!$C$2:$C$1000="انثى")*(data!$F$2:$F$1000=$K$6),ROW($1:$999),""),ROW()-11),COLUMN()-7),"")</f>
        <v>انثى</v>
      </c>
      <c r="J24" s="44" t="str" cm="1">
        <f t="array" ref="J24">IFERROR(INDEX(data!$B$2:$F$1000,SMALL(IF((data!$C$2:$C$1000="انثى")*(data!$F$2:$F$1000=$K$6),ROW($1:$999),""),ROW()-11),COLUMN()-7),"")</f>
        <v>مسلم</v>
      </c>
      <c r="L24" s="47" t="str">
        <f>"19/1"</f>
        <v>19/1</v>
      </c>
    </row>
    <row r="25" spans="2:12" ht="24.95" customHeight="1">
      <c r="B25" s="34"/>
      <c r="C25" s="35">
        <f t="shared" si="0"/>
        <v>14</v>
      </c>
      <c r="D25" s="44" t="str" cm="1">
        <f t="array" ref="D25">IFERROR(INDEX(data!$B$2:$F$1000,SMALL(IF((data!$C$2:$C$1000="ذكر")*(data!$F$2:$F$1000=$K$6),ROW($1:$999),""),ROW()-11),COLUMN()-3),"")</f>
        <v>ياسين محمد سعيد محمد الشال</v>
      </c>
      <c r="E25" s="44" t="str" cm="1">
        <f t="array" ref="E25">IFERROR(INDEX(data!$B$2:$F$1000,SMALL(IF((data!$C$2:$C$1000="ذكر")*(data!$F$2:$F$1000=$K$6),ROW($1:$999),""),ROW()-11),COLUMN()-3),"")</f>
        <v>ذكر</v>
      </c>
      <c r="F25" s="44" t="str" cm="1">
        <f t="array" ref="F25">IFERROR(INDEX(data!$B$2:$F$1000,SMALL(IF((data!$C$2:$C$1000="ذكر")*(data!$F$2:$F$1000=$K$6),ROW($1:$999),""),ROW()-11),COLUMN()-3),"")</f>
        <v>مسلم</v>
      </c>
      <c r="G25" s="35">
        <f t="shared" si="1"/>
        <v>32</v>
      </c>
      <c r="H25" s="44" t="str" cm="1">
        <f t="array" ref="H25">IFERROR(INDEX(data!$B$2:$F$1000,SMALL(IF((data!$C$2:$C$1000="انثى")*(data!$F$2:$F$1000=$K$6),ROW($1:$999),""),ROW()-11),COLUMN()-7),"")</f>
        <v>ميرنا احمد محمد محمد الميهى</v>
      </c>
      <c r="I25" s="44" t="str" cm="1">
        <f t="array" ref="I25">IFERROR(INDEX(data!$B$2:$F$1000,SMALL(IF((data!$C$2:$C$1000="انثى")*(data!$F$2:$F$1000=$K$6),ROW($1:$999),""),ROW()-11),COLUMN()-7),"")</f>
        <v>انثى</v>
      </c>
      <c r="J25" s="44" t="str" cm="1">
        <f t="array" ref="J25">IFERROR(INDEX(data!$B$2:$F$1000,SMALL(IF((data!$C$2:$C$1000="انثى")*(data!$F$2:$F$1000=$K$6),ROW($1:$999),""),ROW()-11),COLUMN()-7),"")</f>
        <v>مسلم</v>
      </c>
      <c r="L25" s="47" t="str">
        <f>"20/1"</f>
        <v>20/1</v>
      </c>
    </row>
    <row r="26" spans="2:12" ht="24.95" customHeight="1">
      <c r="B26" s="34"/>
      <c r="C26" s="35">
        <f t="shared" si="0"/>
        <v>15</v>
      </c>
      <c r="D26" s="44" t="str" cm="1">
        <f t="array" ref="D26">IFERROR(INDEX(data!$B$2:$F$1000,SMALL(IF((data!$C$2:$C$1000="ذكر")*(data!$F$2:$F$1000=$K$6),ROW($1:$999),""),ROW()-11),COLUMN()-3),"")</f>
        <v>يوسف احمد محمد صفوت محمد فرج</v>
      </c>
      <c r="E26" s="44" t="str" cm="1">
        <f t="array" ref="E26">IFERROR(INDEX(data!$B$2:$F$1000,SMALL(IF((data!$C$2:$C$1000="ذكر")*(data!$F$2:$F$1000=$K$6),ROW($1:$999),""),ROW()-11),COLUMN()-3),"")</f>
        <v>ذكر</v>
      </c>
      <c r="F26" s="44" t="str" cm="1">
        <f t="array" ref="F26">IFERROR(INDEX(data!$B$2:$F$1000,SMALL(IF((data!$C$2:$C$1000="ذكر")*(data!$F$2:$F$1000=$K$6),ROW($1:$999),""),ROW()-11),COLUMN()-3),"")</f>
        <v>مسلم</v>
      </c>
      <c r="G26" s="35">
        <f t="shared" si="1"/>
        <v>33</v>
      </c>
      <c r="H26" s="44" t="str" cm="1">
        <f t="array" ref="H26">IFERROR(INDEX(data!$B$2:$F$1000,SMALL(IF((data!$C$2:$C$1000="انثى")*(data!$F$2:$F$1000=$K$6),ROW($1:$999),""),ROW()-11),COLUMN()-7),"")</f>
        <v>ندى احمد محمد صفوت محمد فرج</v>
      </c>
      <c r="I26" s="44" t="str" cm="1">
        <f t="array" ref="I26">IFERROR(INDEX(data!$B$2:$F$1000,SMALL(IF((data!$C$2:$C$1000="انثى")*(data!$F$2:$F$1000=$K$6),ROW($1:$999),""),ROW()-11),COLUMN()-7),"")</f>
        <v>انثى</v>
      </c>
      <c r="J26" s="44" t="str" cm="1">
        <f t="array" ref="J26">IFERROR(INDEX(data!$B$2:$F$1000,SMALL(IF((data!$C$2:$C$1000="انثى")*(data!$F$2:$F$1000=$K$6),ROW($1:$999),""),ROW()-11),COLUMN()-7),"")</f>
        <v>مسلم</v>
      </c>
      <c r="L26" s="47" t="str">
        <f>"21/1"</f>
        <v>21/1</v>
      </c>
    </row>
    <row r="27" spans="2:12" ht="24.95" customHeight="1">
      <c r="B27" s="34"/>
      <c r="C27" s="35">
        <f t="shared" si="0"/>
        <v>16</v>
      </c>
      <c r="D27" s="44" t="str" cm="1">
        <f t="array" ref="D27">IFERROR(INDEX(data!$B$2:$F$1000,SMALL(IF((data!$C$2:$C$1000="ذكر")*(data!$F$2:$F$1000=$K$6),ROW($1:$999),""),ROW()-11),COLUMN()-3),"")</f>
        <v>يوسف محمد شلبى رجب</v>
      </c>
      <c r="E27" s="44" t="str" cm="1">
        <f t="array" ref="E27">IFERROR(INDEX(data!$B$2:$F$1000,SMALL(IF((data!$C$2:$C$1000="ذكر")*(data!$F$2:$F$1000=$K$6),ROW($1:$999),""),ROW()-11),COLUMN()-3),"")</f>
        <v>ذكر</v>
      </c>
      <c r="F27" s="44" t="str" cm="1">
        <f t="array" ref="F27">IFERROR(INDEX(data!$B$2:$F$1000,SMALL(IF((data!$C$2:$C$1000="ذكر")*(data!$F$2:$F$1000=$K$6),ROW($1:$999),""),ROW()-11),COLUMN()-3),"")</f>
        <v>مسلم</v>
      </c>
      <c r="G27" s="35">
        <f t="shared" si="1"/>
        <v>34</v>
      </c>
      <c r="H27" s="44" t="str" cm="1">
        <f t="array" ref="H27">IFERROR(INDEX(data!$B$2:$F$1000,SMALL(IF((data!$C$2:$C$1000="انثى")*(data!$F$2:$F$1000=$K$6),ROW($1:$999),""),ROW()-11),COLUMN()-7),"")</f>
        <v>هنا حسن مصطفى ابوقوره</v>
      </c>
      <c r="I27" s="44" t="str" cm="1">
        <f t="array" ref="I27">IFERROR(INDEX(data!$B$2:$F$1000,SMALL(IF((data!$C$2:$C$1000="انثى")*(data!$F$2:$F$1000=$K$6),ROW($1:$999),""),ROW()-11),COLUMN()-7),"")</f>
        <v>انثى</v>
      </c>
      <c r="J27" s="44" t="str" cm="1">
        <f t="array" ref="J27">IFERROR(INDEX(data!$B$2:$F$1000,SMALL(IF((data!$C$2:$C$1000="انثى")*(data!$F$2:$F$1000=$K$6),ROW($1:$999),""),ROW()-11),COLUMN()-7),"")</f>
        <v>مسلم</v>
      </c>
      <c r="L27" s="47" t="str">
        <f>"22/1"</f>
        <v>22/1</v>
      </c>
    </row>
    <row r="28" spans="2:12" ht="24.95" customHeight="1">
      <c r="B28" s="34"/>
      <c r="C28" s="35">
        <f t="shared" si="0"/>
        <v>17</v>
      </c>
      <c r="D28" s="44" t="str" cm="1">
        <f t="array" ref="D28">IFERROR(INDEX(data!$B$2:$F$1000,SMALL(IF((data!$C$2:$C$1000="ذكر")*(data!$F$2:$F$1000=$K$6),ROW($1:$999),""),ROW()-11),COLUMN()-3),"")</f>
        <v>يوسف مصطفى عبد العال السنباوى</v>
      </c>
      <c r="E28" s="44" t="str" cm="1">
        <f t="array" ref="E28">IFERROR(INDEX(data!$B$2:$F$1000,SMALL(IF((data!$C$2:$C$1000="ذكر")*(data!$F$2:$F$1000=$K$6),ROW($1:$999),""),ROW()-11),COLUMN()-3),"")</f>
        <v>ذكر</v>
      </c>
      <c r="F28" s="44" t="str" cm="1">
        <f t="array" ref="F28">IFERROR(INDEX(data!$B$2:$F$1000,SMALL(IF((data!$C$2:$C$1000="ذكر")*(data!$F$2:$F$1000=$K$6),ROW($1:$999),""),ROW()-11),COLUMN()-3),"")</f>
        <v>مسلم</v>
      </c>
      <c r="G28" s="35">
        <f t="shared" si="1"/>
        <v>35</v>
      </c>
      <c r="H28" s="44" t="str" cm="1">
        <f t="array" ref="H28">IFERROR(INDEX(data!$B$2:$F$1000,SMALL(IF((data!$C$2:$C$1000="انثى")*(data!$F$2:$F$1000=$K$6),ROW($1:$999),""),ROW()-11),COLUMN()-7),"")</f>
        <v>يوانا اميل سمير جرجس</v>
      </c>
      <c r="I28" s="44" t="str" cm="1">
        <f t="array" ref="I28">IFERROR(INDEX(data!$B$2:$F$1000,SMALL(IF((data!$C$2:$C$1000="انثى")*(data!$F$2:$F$1000=$K$6),ROW($1:$999),""),ROW()-11),COLUMN()-7),"")</f>
        <v>انثى</v>
      </c>
      <c r="J28" s="44" t="str" cm="1">
        <f t="array" ref="J28">IFERROR(INDEX(data!$B$2:$F$1000,SMALL(IF((data!$C$2:$C$1000="انثى")*(data!$F$2:$F$1000=$K$6),ROW($1:$999),""),ROW()-11),COLUMN()-7),"")</f>
        <v>مسيحى</v>
      </c>
      <c r="L28" s="47" t="str">
        <f>"23/1"</f>
        <v>23/1</v>
      </c>
    </row>
    <row r="29" spans="2:12" ht="24.95" customHeight="1">
      <c r="B29" s="34"/>
      <c r="C29" s="35">
        <f t="shared" si="0"/>
        <v>18</v>
      </c>
      <c r="D29" s="44" t="str" cm="1">
        <f t="array" ref="D29">IFERROR(INDEX(data!$B$2:$F$1000,SMALL(IF((data!$C$2:$C$1000="ذكر")*(data!$F$2:$F$1000=$K$6),ROW($1:$999),""),ROW()-11),COLUMN()-3),"")</f>
        <v>يوسف معتز محمد احمد الاصيل</v>
      </c>
      <c r="E29" s="44" t="str" cm="1">
        <f t="array" ref="E29">IFERROR(INDEX(data!$B$2:$F$1000,SMALL(IF((data!$C$2:$C$1000="ذكر")*(data!$F$2:$F$1000=$K$6),ROW($1:$999),""),ROW()-11),COLUMN()-3),"")</f>
        <v>ذكر</v>
      </c>
      <c r="F29" s="44" t="str" cm="1">
        <f t="array" ref="F29">IFERROR(INDEX(data!$B$2:$F$1000,SMALL(IF((data!$C$2:$C$1000="ذكر")*(data!$F$2:$F$1000=$K$6),ROW($1:$999),""),ROW()-11),COLUMN()-3),"")</f>
        <v>مسلم</v>
      </c>
      <c r="G29" s="35" t="str">
        <f t="shared" si="1"/>
        <v/>
      </c>
      <c r="H29" s="44" t="str" cm="1">
        <f t="array" ref="H29">IFERROR(INDEX(data!$B$2:$F$1000,SMALL(IF((data!$C$2:$C$1000="انثى")*(data!$F$2:$F$1000=$K$6),ROW($1:$999),""),ROW()-11),COLUMN()-7),"")</f>
        <v/>
      </c>
      <c r="I29" s="44" t="str" cm="1">
        <f t="array" ref="I29">IFERROR(INDEX(data!$B$2:$F$1000,SMALL(IF((data!$C$2:$C$1000="انثى")*(data!$F$2:$F$1000=$K$6),ROW($1:$999),""),ROW()-11),COLUMN()-7),"")</f>
        <v/>
      </c>
      <c r="J29" s="44" t="str" cm="1">
        <f t="array" ref="J29">IFERROR(INDEX(data!$B$2:$F$1000,SMALL(IF((data!$C$2:$C$1000="انثى")*(data!$F$2:$F$1000=$K$6),ROW($1:$999),""),ROW()-11),COLUMN()-7),"")</f>
        <v/>
      </c>
      <c r="L29" s="47" t="str">
        <f>"24/1"</f>
        <v>24/1</v>
      </c>
    </row>
    <row r="30" spans="2:12" ht="24.95" customHeight="1">
      <c r="B30" s="34"/>
      <c r="C30" s="35" t="str">
        <f t="shared" si="0"/>
        <v/>
      </c>
      <c r="D30" s="44" t="str" cm="1">
        <f t="array" ref="D30">IFERROR(INDEX(data!$B$2:$F$1000,SMALL(IF((data!$C$2:$C$1000="ذكر")*(data!$F$2:$F$1000=$K$6),ROW($1:$999),""),ROW()-11),COLUMN()-3),"")</f>
        <v/>
      </c>
      <c r="E30" s="44" t="str" cm="1">
        <f t="array" ref="E30">IFERROR(INDEX(data!$B$2:$F$1000,SMALL(IF((data!$C$2:$C$1000="ذكر")*(data!$F$2:$F$1000=$K$6),ROW($1:$999),""),ROW()-11),COLUMN()-3),"")</f>
        <v/>
      </c>
      <c r="F30" s="44" t="str" cm="1">
        <f t="array" ref="F30">IFERROR(INDEX(data!$B$2:$F$1000,SMALL(IF((data!$C$2:$C$1000="ذكر")*(data!$F$2:$F$1000=$K$6),ROW($1:$999),""),ROW()-11),COLUMN()-3),"")</f>
        <v/>
      </c>
      <c r="G30" s="35" t="str">
        <f t="shared" si="1"/>
        <v/>
      </c>
      <c r="H30" s="45"/>
      <c r="I30" s="45"/>
      <c r="J30" s="45"/>
      <c r="L30" s="47" t="str">
        <f>"25/1"</f>
        <v>25/1</v>
      </c>
    </row>
    <row r="31" spans="2:12" ht="24.95" customHeight="1">
      <c r="B31" s="34"/>
      <c r="C31" s="35" t="str">
        <f t="shared" si="0"/>
        <v/>
      </c>
      <c r="D31" s="44" t="str" cm="1">
        <f t="array" ref="D31">IFERROR(INDEX(data!$B$2:$F$1000,SMALL(IF((data!$C$2:$C$1000="ذكر")*(data!$F$2:$F$1000=$K$6),ROW($1:$999),""),ROW()-11),COLUMN()-3),"")</f>
        <v/>
      </c>
      <c r="E31" s="44" t="str" cm="1">
        <f t="array" ref="E31">IFERROR(INDEX(data!$B$2:$F$1000,SMALL(IF((data!$C$2:$C$1000="ذكر")*(data!$F$2:$F$1000=$K$6),ROW($1:$999),""),ROW()-11),COLUMN()-3),"")</f>
        <v/>
      </c>
      <c r="F31" s="44" t="str" cm="1">
        <f t="array" ref="F31">IFERROR(INDEX(data!$B$2:$F$1000,SMALL(IF((data!$C$2:$C$1000="ذكر")*(data!$F$2:$F$1000=$K$6),ROW($1:$999),""),ROW()-11),COLUMN()-3),"")</f>
        <v/>
      </c>
      <c r="G31" s="35" t="str">
        <f t="shared" si="1"/>
        <v/>
      </c>
      <c r="H31" s="45"/>
      <c r="I31" s="45"/>
      <c r="J31" s="45"/>
      <c r="L31" s="47" t="str">
        <f>"26/1"</f>
        <v>26/1</v>
      </c>
    </row>
    <row r="32" spans="2:12" ht="18" customHeight="1">
      <c r="B32" s="33"/>
      <c r="C32" s="35" t="str">
        <f t="shared" si="0"/>
        <v/>
      </c>
      <c r="D32" s="44" t="str" cm="1">
        <f t="array" ref="D32">IFERROR(INDEX(data!$B$2:$F$1000,SMALL(IF((data!$C$2:$C$1000="ذكر")*(data!$F$2:$F$1000=$K$6),ROW($1:$999),""),ROW()-11),COLUMN()-3),"")</f>
        <v/>
      </c>
      <c r="E32" s="44" t="str" cm="1">
        <f t="array" ref="E32">IFERROR(INDEX(data!$B$2:$F$1000,SMALL(IF((data!$C$2:$C$1000="ذكر")*(data!$F$2:$F$1000=$K$6),ROW($1:$999),""),ROW()-11),COLUMN()-3),"")</f>
        <v/>
      </c>
      <c r="F32" s="44" t="str" cm="1">
        <f t="array" ref="F32">IFERROR(INDEX(data!$B$2:$F$1000,SMALL(IF((data!$C$2:$C$1000="ذكر")*(data!$F$2:$F$1000=$K$6),ROW($1:$999),""),ROW()-11),COLUMN()-3),"")</f>
        <v/>
      </c>
      <c r="G32" s="35" t="str">
        <f t="shared" ref="G32:G36" si="2">IF(H32="","",SUM(G31,1))</f>
        <v/>
      </c>
      <c r="H32" s="45"/>
      <c r="I32" s="45"/>
      <c r="J32" s="45"/>
      <c r="L32" s="47" t="str">
        <f>"27/1"</f>
        <v>27/1</v>
      </c>
    </row>
    <row r="33" spans="2:12" ht="23.25">
      <c r="B33" s="33"/>
      <c r="C33" s="35" t="str">
        <f t="shared" si="0"/>
        <v/>
      </c>
      <c r="D33" s="44" t="str" cm="1">
        <f t="array" ref="D33">IFERROR(INDEX(data!$B$2:$F$1000,SMALL(IF((data!$C$2:$C$1000="ذكر")*(data!$F$2:$F$1000=$K$6),ROW($1:$999),""),ROW()-11),COLUMN()-3),"")</f>
        <v/>
      </c>
      <c r="E33" s="44" t="str" cm="1">
        <f t="array" ref="E33">IFERROR(INDEX(data!$B$2:$F$1000,SMALL(IF((data!$C$2:$C$1000="ذكر")*(data!$F$2:$F$1000=$K$6),ROW($1:$999),""),ROW()-11),COLUMN()-3),"")</f>
        <v/>
      </c>
      <c r="F33" s="44" t="str" cm="1">
        <f t="array" ref="F33">IFERROR(INDEX(data!$B$2:$F$1000,SMALL(IF((data!$C$2:$C$1000="ذكر")*(data!$F$2:$F$1000=$K$6),ROW($1:$999),""),ROW()-11),COLUMN()-3),"")</f>
        <v/>
      </c>
      <c r="G33" s="35" t="str">
        <f t="shared" si="2"/>
        <v/>
      </c>
      <c r="H33" s="45"/>
      <c r="I33" s="45"/>
      <c r="J33" s="45"/>
      <c r="L33" s="47" t="str">
        <f>"28/1"</f>
        <v>28/1</v>
      </c>
    </row>
    <row r="34" spans="2:12" ht="23.25">
      <c r="C34" s="35" t="str">
        <f t="shared" si="0"/>
        <v/>
      </c>
      <c r="D34" s="44" t="str" cm="1">
        <f t="array" ref="D34">IFERROR(INDEX(data!$B$2:$F$1000,SMALL(IF((data!$C$2:$C$1000="ذكر")*(data!$F$2:$F$1000=$K$6),ROW($1:$999),""),ROW()-11),COLUMN()-3),"")</f>
        <v/>
      </c>
      <c r="E34" s="44" t="str" cm="1">
        <f t="array" ref="E34">IFERROR(INDEX(data!$B$2:$F$1000,SMALL(IF((data!$C$2:$C$1000="ذكر")*(data!$F$2:$F$1000=$K$6),ROW($1:$999),""),ROW()-11),COLUMN()-3),"")</f>
        <v/>
      </c>
      <c r="F34" s="44" t="str" cm="1">
        <f t="array" ref="F34">IFERROR(INDEX(data!$B$2:$F$1000,SMALL(IF((data!$C$2:$C$1000="ذكر")*(data!$F$2:$F$1000=$K$6),ROW($1:$999),""),ROW()-11),COLUMN()-3),"")</f>
        <v/>
      </c>
      <c r="G34" s="35" t="str">
        <f t="shared" si="2"/>
        <v/>
      </c>
      <c r="H34" s="45"/>
      <c r="I34" s="45"/>
      <c r="J34" s="45"/>
      <c r="L34" s="47" t="str">
        <f>"29/1"</f>
        <v>29/1</v>
      </c>
    </row>
    <row r="35" spans="2:12" ht="23.25">
      <c r="C35" s="35" t="str">
        <f t="shared" si="0"/>
        <v/>
      </c>
      <c r="D35" s="44" t="str" cm="1">
        <f t="array" ref="D35">IFERROR(INDEX(data!$B$2:$F$1000,SMALL(IF((data!$C$2:$C$1000="ذكر")*(data!$F$2:$F$1000=$K$6),ROW($1:$999),""),ROW()-11),COLUMN()-3),"")</f>
        <v/>
      </c>
      <c r="E35" s="44" t="str" cm="1">
        <f t="array" ref="E35">IFERROR(INDEX(data!$B$2:$F$1000,SMALL(IF((data!$C$2:$C$1000="ذكر")*(data!$F$2:$F$1000=$K$6),ROW($1:$999),""),ROW()-11),COLUMN()-3),"")</f>
        <v/>
      </c>
      <c r="F35" s="44" t="str" cm="1">
        <f t="array" ref="F35">IFERROR(INDEX(data!$B$2:$F$1000,SMALL(IF((data!$C$2:$C$1000="ذكر")*(data!$F$2:$F$1000=$K$6),ROW($1:$999),""),ROW()-11),COLUMN()-3),"")</f>
        <v/>
      </c>
      <c r="G35" s="35" t="str">
        <f t="shared" si="2"/>
        <v/>
      </c>
      <c r="H35" s="45"/>
      <c r="I35" s="45"/>
      <c r="J35" s="45"/>
      <c r="L35" s="47" t="str">
        <f>"30/1"</f>
        <v>30/1</v>
      </c>
    </row>
    <row r="36" spans="2:12" ht="23.25">
      <c r="C36" s="35" t="str">
        <f t="shared" si="0"/>
        <v/>
      </c>
      <c r="D36" s="44" t="str" cm="1">
        <f t="array" ref="D36">IFERROR(INDEX(data!$B$2:$F$1000,SMALL(IF((data!$C$2:$C$1000="ذكر")*(data!$F$2:$F$1000=$K$6),ROW($1:$999),""),ROW()-11),COLUMN()-3),"")</f>
        <v/>
      </c>
      <c r="E36" s="44" t="str" cm="1">
        <f t="array" ref="E36">IFERROR(INDEX(data!$B$2:$F$1000,SMALL(IF((data!$C$2:$C$1000="ذكر")*(data!$F$2:$F$1000=$K$6),ROW($1:$999),""),ROW()-11),COLUMN()-3),"")</f>
        <v/>
      </c>
      <c r="F36" s="44" t="str" cm="1">
        <f t="array" ref="F36">IFERROR(INDEX(data!$B$2:$F$1000,SMALL(IF((data!$C$2:$C$1000="ذكر")*(data!$F$2:$F$1000=$K$6),ROW($1:$999),""),ROW()-11),COLUMN()-3),"")</f>
        <v/>
      </c>
      <c r="G36" s="35" t="str">
        <f t="shared" si="2"/>
        <v/>
      </c>
      <c r="H36" s="45"/>
      <c r="I36" s="45"/>
      <c r="J36" s="45"/>
    </row>
  </sheetData>
  <mergeCells count="6">
    <mergeCell ref="D5:F5"/>
    <mergeCell ref="D6:F6"/>
    <mergeCell ref="D9:G9"/>
    <mergeCell ref="H9:J9"/>
    <mergeCell ref="D10:F10"/>
    <mergeCell ref="H10:J10"/>
  </mergeCells>
  <dataValidations count="1">
    <dataValidation type="list" allowBlank="1" showInputMessage="1" showErrorMessage="1" sqref="K6" xr:uid="{00000000-0002-0000-0100-000000000000}">
      <formula1>$L$6:$L$35</formula1>
    </dataValidation>
  </dataValidation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القوائم </vt:lpstr>
      <vt:lpstr>data</vt:lpstr>
      <vt:lpstr>fa</vt:lpstr>
    </vt:vector>
  </TitlesOfParts>
  <Company>by adguard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VGA</dc:creator>
  <cp:lastModifiedBy>محمد صالح</cp:lastModifiedBy>
  <cp:lastPrinted>2021-10-08T12:13:54Z</cp:lastPrinted>
  <dcterms:created xsi:type="dcterms:W3CDTF">2021-10-06T09:50:58Z</dcterms:created>
  <dcterms:modified xsi:type="dcterms:W3CDTF">2021-10-08T19:01:18Z</dcterms:modified>
</cp:coreProperties>
</file>