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'1'!$A$4:$A$10391</definedName>
    <definedName name="جدول1">[4]ورقة1!$B$5:$C$1001</definedName>
    <definedName name="حسوب" localSheetId="1">'[11]1'!$C$9:$C$5287</definedName>
    <definedName name="حسوب">'1'!$B$4:$B$10391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 a="1"/>
  <c r="H15" i="2" s="1"/>
  <c r="M15" i="2" a="1"/>
  <c r="M15" i="2" s="1"/>
  <c r="H14" i="2" a="1"/>
  <c r="H14" i="2" s="1"/>
  <c r="M14" i="2" a="1"/>
  <c r="M14" i="2" s="1"/>
  <c r="H10" i="2" a="1"/>
  <c r="H10" i="2" s="1"/>
  <c r="M10" i="2" a="1"/>
  <c r="M10" i="2" s="1"/>
  <c r="H9" i="2" a="1"/>
  <c r="H9" i="2" s="1"/>
  <c r="M9" i="2" a="1"/>
  <c r="M9" i="2" s="1"/>
  <c r="M5" i="2" a="1"/>
  <c r="M5" i="2" s="1"/>
  <c r="H5" i="2" a="1"/>
  <c r="H5" i="2" s="1"/>
  <c r="H4" i="2" a="1"/>
  <c r="H4" i="2" s="1"/>
  <c r="M4" i="2" a="1"/>
  <c r="M4" i="2" s="1"/>
  <c r="I15" i="2" l="1"/>
  <c r="I14" i="2"/>
  <c r="I16" i="2"/>
  <c r="I10" i="2"/>
  <c r="I9" i="2"/>
  <c r="AC5" i="2"/>
  <c r="Z5" i="2"/>
  <c r="B5" i="2"/>
  <c r="O10" i="2" s="1"/>
  <c r="B4" i="2"/>
  <c r="AL10" i="1"/>
  <c r="AL9" i="1"/>
  <c r="AL8" i="1"/>
  <c r="AL7" i="1"/>
  <c r="O9" i="2" l="1"/>
</calcChain>
</file>

<file path=xl/sharedStrings.xml><?xml version="1.0" encoding="utf-8"?>
<sst xmlns="http://schemas.openxmlformats.org/spreadsheetml/2006/main" count="52" uniqueCount="31">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</sst>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8"/>
      <color theme="0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charset val="178"/>
      <scheme val="minor"/>
    </font>
    <font>
      <sz val="10"/>
      <color rgb="FFFF0000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2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14" fontId="1" fillId="0" borderId="0" xfId="1" applyNumberFormat="1" applyFill="1" applyProtection="1"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0" fontId="21" fillId="0" borderId="15" xfId="3" applyFont="1" applyFill="1" applyBorder="1" applyAlignment="1" applyProtection="1">
      <alignment vertical="center"/>
      <protection hidden="1"/>
    </xf>
    <xf numFmtId="0" fontId="21" fillId="0" borderId="15" xfId="3" applyFont="1" applyFill="1" applyBorder="1" applyAlignment="1" applyProtection="1">
      <alignment horizontal="center" vertical="center"/>
      <protection hidden="1"/>
    </xf>
    <xf numFmtId="0" fontId="21" fillId="0" borderId="15" xfId="3" applyFont="1" applyFill="1" applyBorder="1" applyAlignment="1" applyProtection="1">
      <alignment horizontal="center"/>
      <protection hidden="1"/>
    </xf>
    <xf numFmtId="0" fontId="22" fillId="0" borderId="0" xfId="3" applyFont="1" applyAlignment="1" applyProtection="1">
      <alignment horizontal="center" vertic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683558</xdr:colOff>
      <xdr:row>1</xdr:row>
      <xdr:rowOff>134470</xdr:rowOff>
    </xdr:from>
    <xdr:to>
      <xdr:col>50</xdr:col>
      <xdr:colOff>291352</xdr:colOff>
      <xdr:row>1</xdr:row>
      <xdr:rowOff>134470</xdr:rowOff>
    </xdr:to>
    <xdr:cxnSp macro="">
      <xdr:nvCxnSpPr>
        <xdr:cNvPr id="3" name="رابط كسهم مستقيم 2"/>
        <xdr:cNvCxnSpPr/>
      </xdr:nvCxnSpPr>
      <xdr:spPr>
        <a:xfrm>
          <a:off x="11348667706" y="437029"/>
          <a:ext cx="1826559" cy="0"/>
        </a:xfrm>
        <a:prstGeom prst="straightConnector1">
          <a:avLst/>
        </a:prstGeom>
        <a:ln w="222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rightToLeft="1" zoomScale="160" zoomScaleNormal="160" workbookViewId="0">
      <pane ySplit="3" topLeftCell="A4" activePane="bottomLeft" state="frozen"/>
      <selection activeCell="L18" sqref="L18"/>
      <selection pane="bottomLeft" activeCell="A6" sqref="A6"/>
    </sheetView>
  </sheetViews>
  <sheetFormatPr defaultColWidth="7.875" defaultRowHeight="14.25" x14ac:dyDescent="0.2"/>
  <cols>
    <col min="1" max="1" width="12.125" style="1" customWidth="1"/>
    <col min="2" max="2" width="21.125" style="1" customWidth="1"/>
    <col min="3" max="3" width="2.375" style="3" customWidth="1"/>
    <col min="4" max="4" width="5.25" style="2" customWidth="1"/>
    <col min="5" max="5" width="2.375" style="2" hidden="1" customWidth="1"/>
    <col min="6" max="6" width="4.375" style="2" hidden="1" customWidth="1"/>
    <col min="7" max="7" width="2.125" style="2" customWidth="1"/>
    <col min="8" max="8" width="4.75" style="2" customWidth="1"/>
    <col min="9" max="9" width="2" style="2" hidden="1" customWidth="1"/>
    <col min="10" max="10" width="5.125" style="2" hidden="1" customWidth="1"/>
    <col min="11" max="11" width="2.375" style="2" customWidth="1"/>
    <col min="12" max="12" width="5" style="2" customWidth="1"/>
    <col min="13" max="13" width="2.375" style="2" hidden="1" customWidth="1"/>
    <col min="14" max="14" width="5.125" style="2" hidden="1" customWidth="1"/>
    <col min="15" max="15" width="2.875" style="2" customWidth="1"/>
    <col min="16" max="16" width="4.875" style="2" customWidth="1"/>
    <col min="17" max="17" width="2.375" style="2" hidden="1" customWidth="1"/>
    <col min="18" max="18" width="4.375" style="2" hidden="1" customWidth="1"/>
    <col min="19" max="19" width="2" style="2" hidden="1" customWidth="1"/>
    <col min="20" max="20" width="5.25" style="2" hidden="1" customWidth="1"/>
    <col min="21" max="21" width="2.375" style="2" hidden="1" customWidth="1"/>
    <col min="22" max="22" width="4.375" style="2" hidden="1" customWidth="1"/>
    <col min="23" max="23" width="2.375" style="2" customWidth="1"/>
    <col min="24" max="24" width="4.375" style="2" customWidth="1"/>
    <col min="25" max="25" width="2" style="2" hidden="1" customWidth="1"/>
    <col min="26" max="26" width="4.375" style="2" hidden="1" customWidth="1"/>
    <col min="27" max="27" width="3" style="2" hidden="1" customWidth="1"/>
    <col min="28" max="28" width="4.125" style="2" hidden="1" customWidth="1"/>
    <col min="29" max="29" width="2.625" style="2" customWidth="1"/>
    <col min="30" max="30" width="4.375" style="2" customWidth="1"/>
    <col min="31" max="31" width="2" style="2" customWidth="1"/>
    <col min="32" max="32" width="5.125" style="2" customWidth="1"/>
    <col min="33" max="33" width="2" style="2" customWidth="1"/>
    <col min="34" max="34" width="5.125" style="2" customWidth="1"/>
    <col min="35" max="35" width="9.25" style="8" customWidth="1"/>
    <col min="36" max="36" width="3.625" style="2" customWidth="1"/>
    <col min="37" max="37" width="8.375" style="2" customWidth="1"/>
    <col min="38" max="38" width="3.75" style="4" customWidth="1"/>
    <col min="39" max="39" width="5.625" style="4" bestFit="1" customWidth="1"/>
    <col min="40" max="40" width="5.25" style="5" customWidth="1"/>
    <col min="41" max="41" width="15" style="6" customWidth="1"/>
    <col min="42" max="42" width="12.875" style="6" hidden="1" customWidth="1"/>
    <col min="43" max="43" width="13" style="6" customWidth="1"/>
    <col min="44" max="44" width="13" style="7" customWidth="1"/>
    <col min="45" max="16384" width="7.875" style="1"/>
  </cols>
  <sheetData>
    <row r="1" spans="1:44" ht="24" customHeight="1" x14ac:dyDescent="0.2">
      <c r="A1" s="97" t="s">
        <v>0</v>
      </c>
      <c r="B1" s="99" t="s">
        <v>1</v>
      </c>
      <c r="C1" s="101"/>
      <c r="D1" s="102"/>
      <c r="E1" s="95"/>
      <c r="F1" s="96"/>
      <c r="G1" s="95"/>
      <c r="H1" s="96"/>
      <c r="I1" s="95"/>
      <c r="J1" s="96"/>
      <c r="K1" s="95"/>
      <c r="L1" s="96"/>
      <c r="M1" s="95"/>
      <c r="N1" s="96"/>
      <c r="O1" s="95"/>
      <c r="P1" s="96"/>
      <c r="Q1" s="95"/>
      <c r="R1" s="96"/>
      <c r="S1" s="95"/>
      <c r="T1" s="96"/>
      <c r="U1" s="95"/>
      <c r="V1" s="103"/>
      <c r="W1" s="104"/>
      <c r="X1" s="105"/>
      <c r="Y1" s="104"/>
      <c r="Z1" s="105"/>
      <c r="AA1" s="104"/>
      <c r="AB1" s="105"/>
      <c r="AC1" s="102"/>
      <c r="AD1" s="102"/>
      <c r="AE1" s="102"/>
      <c r="AF1" s="102"/>
      <c r="AG1" s="102"/>
      <c r="AH1" s="102"/>
      <c r="AI1" s="115" t="s">
        <v>2</v>
      </c>
      <c r="AJ1" s="116"/>
      <c r="AK1" s="116"/>
      <c r="AL1" s="116"/>
      <c r="AM1" s="116"/>
      <c r="AN1" s="117"/>
      <c r="AO1" s="97" t="s">
        <v>3</v>
      </c>
      <c r="AP1" s="109" t="s">
        <v>4</v>
      </c>
      <c r="AQ1" s="110"/>
      <c r="AR1" s="111"/>
    </row>
    <row r="2" spans="1:44" ht="33.75" customHeight="1" x14ac:dyDescent="0.2">
      <c r="A2" s="98"/>
      <c r="B2" s="100"/>
      <c r="C2" s="112"/>
      <c r="D2" s="113"/>
      <c r="E2" s="114"/>
      <c r="F2" s="113"/>
      <c r="G2" s="118"/>
      <c r="H2" s="107"/>
      <c r="I2" s="119"/>
      <c r="J2" s="119"/>
      <c r="K2" s="120"/>
      <c r="L2" s="113"/>
      <c r="M2" s="121"/>
      <c r="N2" s="121"/>
      <c r="O2" s="120"/>
      <c r="P2" s="113"/>
      <c r="Q2" s="106"/>
      <c r="R2" s="107"/>
      <c r="S2" s="114"/>
      <c r="T2" s="113"/>
      <c r="U2" s="106"/>
      <c r="V2" s="122"/>
      <c r="W2" s="124"/>
      <c r="X2" s="124"/>
      <c r="Y2" s="124"/>
      <c r="Z2" s="124"/>
      <c r="AA2" s="124"/>
      <c r="AB2" s="124"/>
      <c r="AC2" s="121"/>
      <c r="AD2" s="121"/>
      <c r="AE2" s="121"/>
      <c r="AF2" s="121"/>
      <c r="AG2" s="121"/>
      <c r="AH2" s="121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08"/>
      <c r="AP2" s="123" t="s">
        <v>10</v>
      </c>
      <c r="AQ2" s="123"/>
      <c r="AR2" s="14"/>
    </row>
    <row r="3" spans="1:44" ht="15" x14ac:dyDescent="0.25">
      <c r="A3" s="98"/>
      <c r="B3" s="100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 x14ac:dyDescent="0.2">
      <c r="A4" s="30">
        <v>44080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 x14ac:dyDescent="0.2">
      <c r="A5" s="38">
        <v>43867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 x14ac:dyDescent="0.2">
      <c r="A6" s="51">
        <v>44144</v>
      </c>
      <c r="B6" s="60" t="s">
        <v>21</v>
      </c>
      <c r="C6" s="54"/>
      <c r="D6" s="55">
        <v>1</v>
      </c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 x14ac:dyDescent="0.2">
      <c r="A7" s="30">
        <v>44233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 x14ac:dyDescent="0.2">
      <c r="A8" s="30">
        <v>44593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 x14ac:dyDescent="0.2">
      <c r="A9" s="51">
        <v>44570</v>
      </c>
      <c r="B9" s="29" t="s">
        <v>23</v>
      </c>
      <c r="C9" s="54"/>
      <c r="D9" s="55">
        <v>30</v>
      </c>
      <c r="G9" s="55"/>
      <c r="H9" s="55"/>
      <c r="K9" s="55"/>
      <c r="L9" s="55"/>
      <c r="O9" s="55"/>
      <c r="P9" s="55"/>
      <c r="W9" s="70"/>
      <c r="X9" s="70"/>
      <c r="AC9" s="55"/>
      <c r="AD9" s="55"/>
      <c r="AE9" s="70"/>
      <c r="AF9" s="70"/>
      <c r="AG9" s="70"/>
      <c r="AH9" s="70"/>
      <c r="AI9" s="28" t="s">
        <v>15</v>
      </c>
      <c r="AJ9" s="50" t="s">
        <v>14</v>
      </c>
      <c r="AK9" s="52"/>
      <c r="AL9" s="67" t="e">
        <f>IF(#REF!="","ريال","دولار")</f>
        <v>#REF!</v>
      </c>
      <c r="AM9" s="72"/>
      <c r="AN9" s="71"/>
      <c r="AO9" s="58"/>
      <c r="AQ9" s="59">
        <v>5000000</v>
      </c>
      <c r="AR9" s="63"/>
    </row>
    <row r="10" spans="1:44" x14ac:dyDescent="0.2">
      <c r="A10" s="51">
        <v>44593</v>
      </c>
      <c r="B10" s="53"/>
      <c r="C10" s="69"/>
      <c r="D10" s="55">
        <v>7</v>
      </c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57"/>
      <c r="AJ10" s="56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>
        <v>200000</v>
      </c>
      <c r="AR10" s="63"/>
    </row>
    <row r="11" spans="1:44" x14ac:dyDescent="0.2">
      <c r="A11" s="94">
        <v>44627</v>
      </c>
      <c r="D11" s="2">
        <v>13</v>
      </c>
      <c r="AQ11" s="6">
        <v>600000</v>
      </c>
    </row>
  </sheetData>
  <autoFilter ref="A3:AR8">
    <sortState ref="A181:CN1804">
      <sortCondition descending="1" ref="AD8:AD2056"/>
    </sortState>
  </autoFilter>
  <dataConsolidate/>
  <mergeCells count="38">
    <mergeCell ref="AG2:AH2"/>
    <mergeCell ref="AP2:AQ2"/>
    <mergeCell ref="W2:X2"/>
    <mergeCell ref="Y2:Z2"/>
    <mergeCell ref="AA2:AB2"/>
    <mergeCell ref="AC2:AD2"/>
    <mergeCell ref="AE2:AF2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S1:T1"/>
    <mergeCell ref="U1:V1"/>
    <mergeCell ref="W1:X1"/>
    <mergeCell ref="Y1:Z1"/>
    <mergeCell ref="AA1:AB1"/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</mergeCells>
  <dataValidations count="7">
    <dataValidation type="list" allowBlank="1" showInputMessage="1" showErrorMessage="1" sqref="AK4:AK10">
      <formula1>الصناديق</formula1>
    </dataValidation>
    <dataValidation type="list" allowBlank="1" showInputMessage="1" sqref="AL4:AM6 AM8:AM10">
      <formula1>تعامل</formula1>
    </dataValidation>
    <dataValidation type="list" allowBlank="1" showInputMessage="1" showErrorMessage="1" sqref="G4:J6 AE4:AH6 Q4:T6 M4:N6 AM7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AL7:AL10">
      <formula1>العملة</formula1>
    </dataValidation>
    <dataValidation type="list" allowBlank="1" showInputMessage="1" showErrorMessage="1" sqref="AJ4:AJ10">
      <formula1>تعامل</formula1>
    </dataValidation>
    <dataValidation type="list" allowBlank="1" showInputMessage="1" showErrorMessage="1" sqref="AI4:AI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showGridLines="0" showZeros="0" rightToLeft="1" tabSelected="1" zoomScale="85" zoomScaleNormal="85" workbookViewId="0">
      <pane ySplit="1" topLeftCell="A2" activePane="bottomLeft" state="frozen"/>
      <selection activeCell="L18" sqref="L18"/>
      <selection pane="bottomLeft" activeCell="H3" sqref="H3"/>
    </sheetView>
  </sheetViews>
  <sheetFormatPr defaultColWidth="9.125" defaultRowHeight="14.25" x14ac:dyDescent="0.2"/>
  <cols>
    <col min="1" max="1" width="10.625" style="73" customWidth="1"/>
    <col min="2" max="2" width="12.375" style="73" customWidth="1"/>
    <col min="3" max="3" width="12.125" style="73" customWidth="1"/>
    <col min="4" max="4" width="17.375" style="73" customWidth="1"/>
    <col min="5" max="5" width="0.625" style="73" hidden="1" customWidth="1"/>
    <col min="6" max="6" width="13.375" style="73" customWidth="1"/>
    <col min="7" max="7" width="19.375" style="73" customWidth="1"/>
    <col min="8" max="8" width="13.875" style="73" customWidth="1"/>
    <col min="9" max="11" width="11.375" style="73" hidden="1" customWidth="1"/>
    <col min="12" max="12" width="13.875" style="73" hidden="1" customWidth="1"/>
    <col min="13" max="13" width="15.25" style="73" customWidth="1"/>
    <col min="14" max="14" width="13.25" style="73" hidden="1" customWidth="1"/>
    <col min="15" max="15" width="4.25" style="73" hidden="1" customWidth="1"/>
    <col min="16" max="17" width="9.625" style="73" hidden="1" customWidth="1"/>
    <col min="18" max="18" width="3.875" style="73" hidden="1" customWidth="1"/>
    <col min="19" max="19" width="9" style="73" hidden="1" customWidth="1"/>
    <col min="20" max="20" width="3.875" style="73" hidden="1" customWidth="1"/>
    <col min="21" max="22" width="9.25" style="73" hidden="1" customWidth="1"/>
    <col min="23" max="23" width="3.875" style="73" hidden="1" customWidth="1"/>
    <col min="24" max="24" width="9.25" style="73" hidden="1" customWidth="1"/>
    <col min="25" max="25" width="3.875" style="73" hidden="1" customWidth="1"/>
    <col min="26" max="27" width="8.75" style="73" hidden="1" customWidth="1"/>
    <col min="28" max="28" width="3.875" style="73" hidden="1" customWidth="1"/>
    <col min="29" max="29" width="9.25" style="73" hidden="1" customWidth="1"/>
    <col min="30" max="30" width="3.875" style="73" hidden="1" customWidth="1"/>
    <col min="31" max="32" width="8.75" style="73" hidden="1" customWidth="1"/>
    <col min="33" max="33" width="3.875" style="73" hidden="1" customWidth="1"/>
    <col min="34" max="34" width="9.25" style="73" hidden="1" customWidth="1"/>
    <col min="35" max="35" width="3.875" style="73" hidden="1" customWidth="1"/>
    <col min="36" max="37" width="8.75" style="73" hidden="1" customWidth="1"/>
    <col min="38" max="38" width="3.875" style="73" hidden="1" customWidth="1"/>
    <col min="39" max="43" width="5.625" style="73" hidden="1" customWidth="1"/>
    <col min="44" max="47" width="5.625" style="74" hidden="1" customWidth="1"/>
    <col min="48" max="48" width="5.625" style="73" hidden="1" customWidth="1"/>
    <col min="49" max="49" width="12" style="73" hidden="1" customWidth="1"/>
    <col min="50" max="50" width="5.25" style="73" hidden="1" customWidth="1"/>
    <col min="51" max="51" width="20.625" style="73" customWidth="1"/>
    <col min="52" max="52" width="0.75" style="73" customWidth="1"/>
    <col min="53" max="60" width="9.75" style="73" customWidth="1"/>
    <col min="61" max="62" width="9.125" style="73"/>
    <col min="63" max="63" width="9.75" style="73" customWidth="1"/>
    <col min="64" max="64" width="9.625" style="73" customWidth="1"/>
    <col min="65" max="16384" width="9.125" style="73"/>
  </cols>
  <sheetData>
    <row r="1" spans="1:72" ht="24" customHeight="1" x14ac:dyDescent="0.2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 x14ac:dyDescent="0.2">
      <c r="D2" s="93"/>
      <c r="E2" s="74"/>
      <c r="F2" s="92" t="s">
        <v>15</v>
      </c>
      <c r="G2" s="139">
        <v>2022</v>
      </c>
      <c r="H2" s="139">
        <v>9</v>
      </c>
      <c r="I2" s="138"/>
      <c r="J2" s="138"/>
      <c r="K2" s="138"/>
      <c r="L2" s="138"/>
      <c r="M2" s="138"/>
      <c r="AY2" s="141" t="s">
        <v>30</v>
      </c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 x14ac:dyDescent="0.2">
      <c r="D3" s="129"/>
      <c r="E3" s="130"/>
      <c r="F3" s="130"/>
      <c r="G3" s="131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 x14ac:dyDescent="0.2">
      <c r="A4" s="79">
        <v>44531</v>
      </c>
      <c r="B4" s="80">
        <f ca="1">TODAY()</f>
        <v>44595</v>
      </c>
      <c r="C4" s="79"/>
      <c r="D4" s="126" t="s">
        <v>24</v>
      </c>
      <c r="E4" s="127"/>
      <c r="F4" s="127"/>
      <c r="G4" s="128"/>
      <c r="H4" s="90">
        <f t="array" ref="H4">SUM(IF((G2=YEAR('1'!A$4:A$10000))*(H2=MONTH('1'!A$4:A$10000))*('1'!AI$4:AI$10000=F2),'1'!C4:AH10000,0))</f>
        <v>0</v>
      </c>
      <c r="I4" s="76"/>
      <c r="J4" s="76"/>
      <c r="K4" s="76"/>
      <c r="L4" s="76"/>
      <c r="M4" s="88">
        <f t="array" ref="M4">SUM(IF((G2=YEAR('1'!A$4:A$10000))*(H2=MONTH('1'!A$4:A$10000)*('1'!AI$4:AI$10000=F2)),'1'!AQ$4:AQ$10000,0))</f>
        <v>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 x14ac:dyDescent="0.25">
      <c r="A5" s="79">
        <v>44197</v>
      </c>
      <c r="B5" s="80">
        <f ca="1">TODAY()</f>
        <v>44595</v>
      </c>
      <c r="C5" s="79"/>
      <c r="D5" s="126" t="s">
        <v>25</v>
      </c>
      <c r="E5" s="127"/>
      <c r="F5" s="127"/>
      <c r="G5" s="128"/>
      <c r="H5" s="90">
        <f t="array" ref="H5">SUM(IF((G2=YEAR('1'!A$4:A$10000))*(MONTH('1'!A$4:A$10000)&lt;=H2)*('1'!AI$4:AI$10000=F2),'1'!C4:AH10000,0))</f>
        <v>630</v>
      </c>
      <c r="I5" s="76"/>
      <c r="J5" s="76"/>
      <c r="K5" s="76"/>
      <c r="L5" s="76"/>
      <c r="M5" s="89">
        <f t="array" ref="M5">SUM(IF((G2=YEAR('1'!A$4:A$10000))*(MONTH('1'!A$4:A$10000)&lt;=H2)*('1'!AI$4:AI$10000=F2),'1'!AQ$4:AQ$10000,0))</f>
        <v>34935500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25"/>
      <c r="AY5" s="12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ht="6" customHeight="1" x14ac:dyDescent="0.2">
      <c r="D6" s="74"/>
      <c r="E6" s="74"/>
      <c r="F6" s="74"/>
      <c r="G6" s="74"/>
      <c r="H6" s="74"/>
      <c r="I6" s="74"/>
      <c r="J6" s="74"/>
      <c r="K6" s="74"/>
      <c r="L6" s="74"/>
      <c r="M6" s="74"/>
      <c r="AW6" s="74"/>
      <c r="AX6" s="74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 ht="15" x14ac:dyDescent="0.25">
      <c r="D7" s="74"/>
      <c r="E7" s="74"/>
      <c r="F7" s="74"/>
      <c r="G7" s="140">
        <v>2021</v>
      </c>
      <c r="H7" s="140"/>
      <c r="I7" s="140"/>
      <c r="J7" s="140"/>
      <c r="K7" s="140"/>
      <c r="L7" s="140"/>
      <c r="M7" s="140"/>
      <c r="N7" s="85"/>
      <c r="O7" s="85"/>
    </row>
    <row r="8" spans="1:72" ht="15.75" x14ac:dyDescent="0.2">
      <c r="D8" s="134" t="s">
        <v>15</v>
      </c>
      <c r="E8" s="135"/>
      <c r="F8" s="135"/>
      <c r="G8" s="136"/>
      <c r="H8" s="133" t="s">
        <v>18</v>
      </c>
      <c r="I8" s="133"/>
      <c r="J8" s="86"/>
      <c r="K8" s="86"/>
      <c r="L8" s="86"/>
      <c r="M8" s="87" t="s">
        <v>17</v>
      </c>
      <c r="N8" s="78" t="s">
        <v>18</v>
      </c>
      <c r="O8" s="78" t="s">
        <v>18</v>
      </c>
    </row>
    <row r="9" spans="1:72" ht="15.75" x14ac:dyDescent="0.2">
      <c r="D9" s="126" t="s">
        <v>26</v>
      </c>
      <c r="E9" s="127"/>
      <c r="F9" s="127"/>
      <c r="G9" s="128"/>
      <c r="H9" s="91">
        <f t="array" ref="H9">SUM(IF((G7=YEAR('1'!A$4:A$10000))*(H2=MONTH('1'!A$4:A$10000))*('1'!AI$4:AI$10000=F2),'1'!C4:AH10000,0))</f>
        <v>0</v>
      </c>
      <c r="I9" s="132" t="e">
        <f>#REF!</f>
        <v>#REF!</v>
      </c>
      <c r="J9" s="132"/>
      <c r="K9" s="76"/>
      <c r="L9" s="76"/>
      <c r="M9" s="90">
        <f t="array" ref="M9">SUM(IF((G7=YEAR('1'!A$4:A$10000))*(H2=MONTH('1'!A$4:A$10000)*('1'!AI$4:AI$10000=F2)),'1'!AQ$4:AQ$10000,0))</f>
        <v>0</v>
      </c>
      <c r="N9" s="74"/>
      <c r="O9" s="81" t="e">
        <f ca="1">SUMIFS('[12]1'!BW:BW,'[12]1'!BO:BO,#REF!,'[12]1'!C:C,"&gt;="&amp;($A$4),'[12]1'!C:C,"&lt;="&amp;($B$4))/1.05</f>
        <v>#VALUE!</v>
      </c>
    </row>
    <row r="10" spans="1:72" ht="15.75" x14ac:dyDescent="0.25">
      <c r="D10" s="126" t="s">
        <v>27</v>
      </c>
      <c r="E10" s="127"/>
      <c r="F10" s="127"/>
      <c r="G10" s="128"/>
      <c r="H10" s="91">
        <f t="array" ref="H10">SUM(IF((G7=YEAR('1'!A$4:A$10000))*(MONTH('1'!A$4:A$10000)&lt;=H2)*('1'!AI$4:AI$10000=F2),'1'!C4:AH10000,0))</f>
        <v>55</v>
      </c>
      <c r="I10" s="132" t="e">
        <f>#REF!</f>
        <v>#REF!</v>
      </c>
      <c r="J10" s="132"/>
      <c r="K10" s="76"/>
      <c r="L10" s="76"/>
      <c r="M10" s="89">
        <f t="array" ref="M10">SUM(IF((G7=YEAR('1'!A$4:A$10000))*(MONTH('1'!A$4:A$10000)&lt;=H2)*('1'!AI$4:AI$10000=F2),'1'!AQ$4:AQ$10000,0))</f>
        <v>2541000</v>
      </c>
      <c r="N10" s="74"/>
      <c r="O10" s="84" t="e">
        <f ca="1">SUMIFS('[12]1'!BW:BW,'[12]1'!BO:BO,#REF!,'[12]1'!C:C,"&gt;="&amp;($A$5),'[12]1'!C:C,"&lt;="&amp;($B$5))/1.05</f>
        <v>#VALUE!</v>
      </c>
    </row>
    <row r="12" spans="1:72" ht="15" x14ac:dyDescent="0.25">
      <c r="D12" s="74"/>
      <c r="E12" s="74"/>
      <c r="F12" s="74"/>
      <c r="G12" s="140">
        <v>2020</v>
      </c>
      <c r="H12" s="140"/>
      <c r="I12" s="140"/>
      <c r="J12" s="140"/>
      <c r="K12" s="140"/>
      <c r="L12" s="140"/>
      <c r="M12" s="140"/>
    </row>
    <row r="13" spans="1:72" ht="15.75" x14ac:dyDescent="0.2">
      <c r="D13" s="134" t="s">
        <v>15</v>
      </c>
      <c r="E13" s="135"/>
      <c r="F13" s="135"/>
      <c r="G13" s="136"/>
      <c r="H13" s="133" t="s">
        <v>18</v>
      </c>
      <c r="I13" s="133"/>
      <c r="J13" s="86"/>
      <c r="K13" s="86"/>
      <c r="L13" s="86"/>
      <c r="M13" s="87" t="s">
        <v>17</v>
      </c>
    </row>
    <row r="14" spans="1:72" ht="15.75" x14ac:dyDescent="0.2">
      <c r="D14" s="126" t="s">
        <v>28</v>
      </c>
      <c r="E14" s="127"/>
      <c r="F14" s="127"/>
      <c r="G14" s="128"/>
      <c r="H14" s="91">
        <f t="array" ref="H14">SUM(IF((G12=YEAR('1'!A$4:A$10000))*(H2=MONTH('1'!A$4:A$10000))*('1'!AI$4:AI$10000=F2),'1'!C4:AH10000,0))</f>
        <v>1</v>
      </c>
      <c r="I14" s="132" t="e">
        <f>#REF!</f>
        <v>#REF!</v>
      </c>
      <c r="J14" s="132"/>
      <c r="K14" s="76"/>
      <c r="L14" s="76"/>
      <c r="M14" s="90">
        <f t="array" ref="M14">SUM(IF((G12=YEAR('1'!A$4:A$10000))*(H2=MONTH('1'!A$4:A$10000)*('1'!AI$4:AI$10000=F2)),'1'!AQ$4:AQ$10000,0))</f>
        <v>65100</v>
      </c>
    </row>
    <row r="15" spans="1:72" ht="15.75" x14ac:dyDescent="0.25">
      <c r="D15" s="126" t="s">
        <v>29</v>
      </c>
      <c r="E15" s="127"/>
      <c r="F15" s="127"/>
      <c r="G15" s="128"/>
      <c r="H15" s="91">
        <f t="array" ref="H15">SUM(IF((G12=YEAR('1'!A$4:A$10000))*(MONTH('1'!A$4:A$10000)&lt;=H2)*('1'!AI$4:AI$10000=F2),'1'!C4:AH10000,0))</f>
        <v>31</v>
      </c>
      <c r="I15" s="132" t="e">
        <f>#REF!</f>
        <v>#REF!</v>
      </c>
      <c r="J15" s="132"/>
      <c r="K15" s="76"/>
      <c r="L15" s="76"/>
      <c r="M15" s="89">
        <f t="array" ref="M15">SUM(IF((G12=YEAR('1'!A$4:A$10000))*(MONTH('1'!A$4:A$10000)&lt;=H2)*('1'!AI$4:AI$10000=F2),'1'!AQ$4:AQ$10000,0))</f>
        <v>2115750</v>
      </c>
    </row>
    <row r="16" spans="1:72" ht="15.75" x14ac:dyDescent="0.2">
      <c r="D16" s="77"/>
      <c r="E16" s="77"/>
      <c r="F16" s="77"/>
      <c r="G16" s="77"/>
      <c r="H16" s="77"/>
      <c r="I16" s="137" t="e">
        <f>#REF!</f>
        <v>#REF!</v>
      </c>
      <c r="J16" s="137"/>
      <c r="K16" s="74"/>
      <c r="L16" s="74"/>
      <c r="M16" s="74"/>
    </row>
  </sheetData>
  <mergeCells count="17">
    <mergeCell ref="H13:I13"/>
    <mergeCell ref="I14:J14"/>
    <mergeCell ref="I16:J16"/>
    <mergeCell ref="D10:G10"/>
    <mergeCell ref="I10:J10"/>
    <mergeCell ref="D13:G13"/>
    <mergeCell ref="D14:G14"/>
    <mergeCell ref="D15:G15"/>
    <mergeCell ref="I15:J15"/>
    <mergeCell ref="AX5:AY5"/>
    <mergeCell ref="D4:G4"/>
    <mergeCell ref="D3:G3"/>
    <mergeCell ref="I9:J9"/>
    <mergeCell ref="H8:I8"/>
    <mergeCell ref="D9:G9"/>
    <mergeCell ref="D8:G8"/>
    <mergeCell ref="D5:G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G.B</cp:lastModifiedBy>
  <dcterms:created xsi:type="dcterms:W3CDTF">2022-01-26T07:59:00Z</dcterms:created>
  <dcterms:modified xsi:type="dcterms:W3CDTF">2022-02-03T03:41:32Z</dcterms:modified>
</cp:coreProperties>
</file>